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22E81D44-F097-4A01-AA42-BC14CEC1D0CE}" xr6:coauthVersionLast="47" xr6:coauthVersionMax="47" xr10:uidLastSave="{00000000-0000-0000-0000-000000000000}"/>
  <bookViews>
    <workbookView xWindow="-90" yWindow="-90" windowWidth="19380" windowHeight="1026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14" i="9" l="1"/>
  <c r="A84" i="5"/>
  <c r="B328" i="27"/>
  <c r="B78" i="25"/>
  <c r="B23" i="23"/>
  <c r="B44" i="24"/>
  <c r="B28" i="19"/>
  <c r="E152" i="28"/>
  <c r="B147" i="15"/>
  <c r="B147" i="7"/>
  <c r="B147" i="14"/>
  <c r="B45" i="16"/>
  <c r="B19" i="18"/>
  <c r="B26" i="12"/>
  <c r="B43" i="26"/>
  <c r="C28" i="24" l="1"/>
  <c r="C9" i="19"/>
  <c r="H109" i="28"/>
  <c r="E108" i="15"/>
  <c r="C108" i="7"/>
  <c r="C108" i="14"/>
  <c r="B76" i="5"/>
  <c r="B75" i="5"/>
  <c r="X4" i="24"/>
  <c r="C4" i="28"/>
  <c r="D4" i="28" s="1"/>
  <c r="DU4" i="24" l="1"/>
  <c r="DT4" i="24" s="1"/>
  <c r="T104" i="28"/>
  <c r="H104" i="28"/>
  <c r="I103" i="28"/>
  <c r="G103" i="28"/>
  <c r="I102" i="28"/>
  <c r="G102" i="28"/>
  <c r="I101" i="28"/>
  <c r="G101" i="28"/>
  <c r="I100" i="28"/>
  <c r="G100" i="28"/>
  <c r="I99" i="28"/>
  <c r="G99" i="28"/>
  <c r="I98" i="28"/>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I52" i="28"/>
  <c r="G52" i="28"/>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AC52" i="28" l="1"/>
  <c r="HP52" i="28" s="1"/>
  <c r="L98" i="28"/>
  <c r="N53" i="28"/>
  <c r="N81" i="28"/>
  <c r="X30" i="28"/>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M18" i="28"/>
  <c r="Z36" i="28"/>
  <c r="AC48" i="28"/>
  <c r="EN48" i="28" s="1"/>
  <c r="X76" i="28"/>
  <c r="R71" i="28"/>
  <c r="KS71" i="28" s="1"/>
  <c r="V77" i="28"/>
  <c r="R88" i="28"/>
  <c r="N38" i="28"/>
  <c r="Y72" i="28"/>
  <c r="AA22" i="28"/>
  <c r="AA28" i="28"/>
  <c r="Z68" i="28"/>
  <c r="AC6" i="28"/>
  <c r="DZ6" i="28" s="1"/>
  <c r="EA6" i="28" s="1"/>
  <c r="EB6" i="28" s="1"/>
  <c r="EC6" i="28" s="1"/>
  <c r="AC12" i="28"/>
  <c r="DZ12" i="28" s="1"/>
  <c r="M8" i="28"/>
  <c r="AC8" i="28"/>
  <c r="DZ8" i="28" s="1"/>
  <c r="AC27" i="28"/>
  <c r="FK27" i="28" s="1"/>
  <c r="AA36" i="28"/>
  <c r="L48" i="28"/>
  <c r="M63" i="28"/>
  <c r="L73" i="28"/>
  <c r="R77" i="28"/>
  <c r="LH77" i="28" s="1"/>
  <c r="AC23" i="28"/>
  <c r="DX23" i="28" s="1"/>
  <c r="X27" i="28"/>
  <c r="AA69" i="28"/>
  <c r="AC78" i="28"/>
  <c r="GS78" i="28" s="1"/>
  <c r="M89" i="28"/>
  <c r="L12" i="28"/>
  <c r="X23" i="28"/>
  <c r="AA50" i="28"/>
  <c r="M60" i="28"/>
  <c r="AC69" i="28"/>
  <c r="FD69" i="28" s="1"/>
  <c r="L84" i="28"/>
  <c r="AA23" i="28"/>
  <c r="L96" i="28"/>
  <c r="AC50" i="28"/>
  <c r="HJ50" i="28" s="1"/>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LG51" i="28" s="1"/>
  <c r="L76" i="28"/>
  <c r="M78" i="28"/>
  <c r="X82" i="28"/>
  <c r="W84" i="28"/>
  <c r="Y40" i="28"/>
  <c r="L91" i="28"/>
  <c r="M6" i="28"/>
  <c r="M14" i="28"/>
  <c r="Z28" i="28"/>
  <c r="R39" i="28"/>
  <c r="AC51" i="28"/>
  <c r="DK51" i="28" s="1"/>
  <c r="R76" i="28"/>
  <c r="N78" i="28"/>
  <c r="Y82" i="28"/>
  <c r="R93" i="28"/>
  <c r="MJ93" i="28" s="1"/>
  <c r="L71" i="28"/>
  <c r="R6" i="28"/>
  <c r="R14" i="28"/>
  <c r="JQ14" i="28" s="1"/>
  <c r="L20" i="28"/>
  <c r="L23" i="28"/>
  <c r="N46" i="28"/>
  <c r="V69" i="28"/>
  <c r="M74" i="28"/>
  <c r="W76" i="28"/>
  <c r="R78" i="28"/>
  <c r="KK78" i="28" s="1"/>
  <c r="N85" i="28"/>
  <c r="M84" i="28"/>
  <c r="Z40" i="28"/>
  <c r="BQ52" i="28"/>
  <c r="AA68" i="28"/>
  <c r="V84" i="28"/>
  <c r="W14" i="28"/>
  <c r="N36" i="28"/>
  <c r="W39" i="28"/>
  <c r="R46" i="28"/>
  <c r="PM46" i="28" s="1"/>
  <c r="R48" i="28"/>
  <c r="Y78" i="28"/>
  <c r="AA45" i="28"/>
  <c r="L51" i="28"/>
  <c r="AC71" i="28"/>
  <c r="GM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BV46" i="28" s="1"/>
  <c r="L66" i="28"/>
  <c r="AC81" i="28"/>
  <c r="BQ81" i="28" s="1"/>
  <c r="R85" i="28"/>
  <c r="OT85" i="28" s="1"/>
  <c r="L94" i="28"/>
  <c r="W27" i="28"/>
  <c r="AC36" i="28"/>
  <c r="N43" i="28"/>
  <c r="AC47" i="28"/>
  <c r="EV47" i="28" s="1"/>
  <c r="M53" i="28"/>
  <c r="N66" i="28"/>
  <c r="V85" i="28"/>
  <c r="N89" i="28"/>
  <c r="W93" i="28"/>
  <c r="L79" i="28"/>
  <c r="L78" i="28"/>
  <c r="AA89" i="28"/>
  <c r="Z72" i="28"/>
  <c r="L8" i="28"/>
  <c r="N12" i="28"/>
  <c r="AC53" i="28"/>
  <c r="DQ53" i="28" s="1"/>
  <c r="Z63" i="28"/>
  <c r="R75" i="28"/>
  <c r="NQ75" i="28" s="1"/>
  <c r="L82" i="28"/>
  <c r="L38" i="28"/>
  <c r="R12" i="28"/>
  <c r="Y17" i="28"/>
  <c r="V30" i="28"/>
  <c r="L44" i="28"/>
  <c r="L50" i="28"/>
  <c r="IN70" i="28"/>
  <c r="AA84" i="28"/>
  <c r="AC34" i="28"/>
  <c r="HE34" i="28" s="1"/>
  <c r="V34" i="28"/>
  <c r="AC42" i="28"/>
  <c r="R42" i="28"/>
  <c r="L42" i="28"/>
  <c r="N6" i="28"/>
  <c r="N8" i="28"/>
  <c r="AC22" i="28"/>
  <c r="M22" i="28"/>
  <c r="W34" i="28"/>
  <c r="N42" i="28"/>
  <c r="L17" i="28"/>
  <c r="X17" i="28"/>
  <c r="L22" i="28"/>
  <c r="Y24" i="28"/>
  <c r="L10" i="28"/>
  <c r="M10" i="28"/>
  <c r="Z25" i="28"/>
  <c r="AC25" i="28"/>
  <c r="N25" i="28"/>
  <c r="M25" i="28"/>
  <c r="Z29" i="28"/>
  <c r="AC29" i="28"/>
  <c r="AW29" i="28" s="1"/>
  <c r="N29" i="28"/>
  <c r="M29" i="28"/>
  <c r="AA37" i="28"/>
  <c r="L37" i="28"/>
  <c r="M26" i="28"/>
  <c r="R26" i="28"/>
  <c r="KU26" i="28" s="1"/>
  <c r="R10" i="28"/>
  <c r="S10" i="28" s="1"/>
  <c r="M5" i="28"/>
  <c r="N13" i="28"/>
  <c r="AC13" i="28"/>
  <c r="DZ13" i="28" s="1"/>
  <c r="EA13" i="28" s="1"/>
  <c r="R13" i="28"/>
  <c r="R9" i="28"/>
  <c r="M19" i="28"/>
  <c r="R19" i="28"/>
  <c r="MP19" i="28" s="1"/>
  <c r="N19" i="28"/>
  <c r="AA32" i="28"/>
  <c r="AC32" i="28"/>
  <c r="GK32" i="28" s="1"/>
  <c r="V32" i="28"/>
  <c r="N32" i="28"/>
  <c r="M32" i="28"/>
  <c r="L32" i="28"/>
  <c r="N10" i="28"/>
  <c r="AC9" i="28"/>
  <c r="AC10" i="28"/>
  <c r="DZ10" i="28" s="1"/>
  <c r="EA10" i="28" s="1"/>
  <c r="EB10" i="28" s="1"/>
  <c r="EC10" i="28" s="1"/>
  <c r="ED10" i="28" s="1"/>
  <c r="X34" i="28"/>
  <c r="N14" i="28"/>
  <c r="L31" i="28"/>
  <c r="M37" i="28"/>
  <c r="V14" i="28"/>
  <c r="AA29" i="28"/>
  <c r="N33" i="28"/>
  <c r="Z41" i="28"/>
  <c r="Z45" i="28"/>
  <c r="AA56" i="28"/>
  <c r="N56" i="28"/>
  <c r="M56" i="28"/>
  <c r="L56" i="28"/>
  <c r="N37" i="28"/>
  <c r="X14" i="28"/>
  <c r="AC18" i="28"/>
  <c r="CN18" i="28" s="1"/>
  <c r="L19" i="28"/>
  <c r="AA25" i="28"/>
  <c r="N26" i="28"/>
  <c r="R33" i="28"/>
  <c r="NJ33" i="28" s="1"/>
  <c r="R37" i="28"/>
  <c r="LC37" i="28" s="1"/>
  <c r="L41" i="28"/>
  <c r="L45" i="28"/>
  <c r="Y14" i="28"/>
  <c r="L18" i="28"/>
  <c r="L25" i="28"/>
  <c r="W37" i="28"/>
  <c r="M41" i="28"/>
  <c r="M45" i="28"/>
  <c r="AA59" i="28"/>
  <c r="Z59" i="28"/>
  <c r="Y59" i="28"/>
  <c r="AC14" i="28"/>
  <c r="CI14" i="28" s="1"/>
  <c r="X37" i="28"/>
  <c r="N41" i="28"/>
  <c r="L43" i="28"/>
  <c r="N45" i="28"/>
  <c r="M12" i="28"/>
  <c r="N27" i="28"/>
  <c r="W33" i="28"/>
  <c r="Y37" i="28"/>
  <c r="AC41" i="28"/>
  <c r="CD41" i="28" s="1"/>
  <c r="R43" i="28"/>
  <c r="PH43" i="28" s="1"/>
  <c r="AC45" i="28"/>
  <c r="BX45" i="28" s="1"/>
  <c r="V16" i="28"/>
  <c r="V27" i="28"/>
  <c r="X33" i="28"/>
  <c r="AC37" i="28"/>
  <c r="M39" i="28"/>
  <c r="V43" i="28"/>
  <c r="M47" i="28"/>
  <c r="W16" i="28"/>
  <c r="M20" i="28"/>
  <c r="KC30" i="28"/>
  <c r="Y33" i="28"/>
  <c r="L36" i="28"/>
  <c r="V39" i="28"/>
  <c r="W43" i="28"/>
  <c r="L14" i="28"/>
  <c r="Y28" i="28"/>
  <c r="R34" i="28"/>
  <c r="KA34" i="28" s="1"/>
  <c r="M36" i="28"/>
  <c r="M42" i="28"/>
  <c r="X43" i="28"/>
  <c r="AA54" i="28"/>
  <c r="AC54" i="28"/>
  <c r="HL54" i="28" s="1"/>
  <c r="X54" i="28"/>
  <c r="W54" i="28"/>
  <c r="V54" i="28"/>
  <c r="R54" i="28"/>
  <c r="B54" i="28" s="1"/>
  <c r="D54" i="28" s="1"/>
  <c r="N54" i="28"/>
  <c r="M54" i="28"/>
  <c r="L54" i="28"/>
  <c r="N49" i="28"/>
  <c r="Y51" i="28"/>
  <c r="Y52" i="28"/>
  <c r="BR52" i="28"/>
  <c r="DN52" i="28"/>
  <c r="HF52" i="28"/>
  <c r="R53" i="28"/>
  <c r="AC62" i="28"/>
  <c r="DY62" i="28" s="1"/>
  <c r="R100" i="28"/>
  <c r="B100" i="28" s="1"/>
  <c r="D100" i="28" s="1"/>
  <c r="W100" i="28"/>
  <c r="V100" i="28"/>
  <c r="DO52" i="28"/>
  <c r="FK52" i="28"/>
  <c r="HG52" i="28"/>
  <c r="N47" i="28"/>
  <c r="R49" i="28"/>
  <c r="B49" i="28" s="1"/>
  <c r="D49" i="28" s="1"/>
  <c r="AG52" i="28"/>
  <c r="CC52" i="28"/>
  <c r="DY52" i="28"/>
  <c r="FU52" i="28"/>
  <c r="HQ52" i="28"/>
  <c r="W53" i="28"/>
  <c r="M58" i="28"/>
  <c r="Z101" i="28"/>
  <c r="Y101" i="28"/>
  <c r="R47" i="28"/>
  <c r="V49" i="28"/>
  <c r="FS51" i="28"/>
  <c r="AH52" i="28"/>
  <c r="CD52" i="28"/>
  <c r="DZ52" i="28"/>
  <c r="FV52" i="28"/>
  <c r="X53" i="28"/>
  <c r="L58" i="28"/>
  <c r="AA60" i="28"/>
  <c r="Z60" i="28"/>
  <c r="V60" i="28"/>
  <c r="L101" i="28"/>
  <c r="W47" i="28"/>
  <c r="V48" i="28"/>
  <c r="W49" i="28"/>
  <c r="AI52" i="28"/>
  <c r="CE52" i="28"/>
  <c r="FW52" i="28"/>
  <c r="HS52" i="28"/>
  <c r="Y53" i="28"/>
  <c r="M57" i="28"/>
  <c r="N58" i="28"/>
  <c r="L60" i="28"/>
  <c r="R67" i="28"/>
  <c r="B67" i="28" s="1"/>
  <c r="D67" i="28" s="1"/>
  <c r="X67" i="28"/>
  <c r="W67" i="28"/>
  <c r="V67" i="28"/>
  <c r="M67" i="28"/>
  <c r="Y47" i="28"/>
  <c r="X49" i="28"/>
  <c r="CO52" i="28"/>
  <c r="GG52" i="28"/>
  <c r="V58" i="28"/>
  <c r="AA80" i="28"/>
  <c r="AC80" i="28"/>
  <c r="CV80" i="28" s="1"/>
  <c r="Y80" i="28"/>
  <c r="W80" i="28"/>
  <c r="V80" i="28"/>
  <c r="R80" i="28"/>
  <c r="N80" i="28"/>
  <c r="M80" i="28"/>
  <c r="R90" i="28"/>
  <c r="B90" i="28" s="1"/>
  <c r="D90" i="28" s="1"/>
  <c r="X90" i="28"/>
  <c r="W90" i="28"/>
  <c r="V90" i="28"/>
  <c r="N90" i="28"/>
  <c r="Y49" i="28"/>
  <c r="EI51" i="28"/>
  <c r="CP52" i="28"/>
  <c r="EL52" i="28"/>
  <c r="GH52" i="28"/>
  <c r="R57" i="28"/>
  <c r="JU57" i="28" s="1"/>
  <c r="W58" i="28"/>
  <c r="AA64" i="28"/>
  <c r="Z64" i="28"/>
  <c r="Y64" i="28"/>
  <c r="X64" i="28"/>
  <c r="N64" i="28"/>
  <c r="L80" i="28"/>
  <c r="AR51" i="28"/>
  <c r="GF51" i="28"/>
  <c r="L52" i="28"/>
  <c r="CQ52" i="28"/>
  <c r="GI52" i="28"/>
  <c r="X55" i="28"/>
  <c r="X58" i="28"/>
  <c r="AA91" i="28"/>
  <c r="BB51" i="28"/>
  <c r="CX51" i="28"/>
  <c r="R52" i="28"/>
  <c r="B52" i="28" s="1"/>
  <c r="D52" i="28" s="1"/>
  <c r="BE52" i="28"/>
  <c r="EW52" i="28"/>
  <c r="Y55" i="28"/>
  <c r="AC58" i="28"/>
  <c r="EE58" i="28" s="1"/>
  <c r="M51" i="28"/>
  <c r="GQ51" i="28"/>
  <c r="BF52" i="28"/>
  <c r="DB52" i="28"/>
  <c r="EX52" i="28"/>
  <c r="Z55" i="28"/>
  <c r="L62" i="28"/>
  <c r="IZ88" i="28"/>
  <c r="IY88" i="28"/>
  <c r="LG88" i="28"/>
  <c r="X91" i="28"/>
  <c r="AA47" i="28"/>
  <c r="N48" i="28"/>
  <c r="N51" i="28"/>
  <c r="BD51" i="28"/>
  <c r="EV51" i="28"/>
  <c r="DC52" i="28"/>
  <c r="GU52" i="28"/>
  <c r="L53" i="28"/>
  <c r="Z56" i="28"/>
  <c r="R72" i="28"/>
  <c r="KA72" i="28" s="1"/>
  <c r="R95" i="28"/>
  <c r="W95" i="28"/>
  <c r="V95" i="28"/>
  <c r="M95" i="28"/>
  <c r="JZ70" i="28"/>
  <c r="W72" i="28"/>
  <c r="V78" i="28"/>
  <c r="AC84" i="28"/>
  <c r="L90" i="28"/>
  <c r="Y91" i="28"/>
  <c r="X93" i="28"/>
  <c r="L95" i="28"/>
  <c r="L100" i="28"/>
  <c r="X72" i="28"/>
  <c r="W78" i="28"/>
  <c r="R79" i="28"/>
  <c r="B79" i="28" s="1"/>
  <c r="D79" i="28" s="1"/>
  <c r="Z91" i="28"/>
  <c r="Y93" i="28"/>
  <c r="Y68" i="28"/>
  <c r="OB70" i="28"/>
  <c r="V75" i="28"/>
  <c r="M70" i="28"/>
  <c r="OC70" i="28"/>
  <c r="R81" i="28"/>
  <c r="NW81" i="28" s="1"/>
  <c r="BE81" i="28"/>
  <c r="HS81" i="28"/>
  <c r="Z92" i="28"/>
  <c r="V98" i="28"/>
  <c r="X75" i="28"/>
  <c r="U70" i="28"/>
  <c r="Y75" i="28"/>
  <c r="V79" i="28"/>
  <c r="Y81" i="28"/>
  <c r="M82" i="28"/>
  <c r="AA92" i="28"/>
  <c r="W98" i="28"/>
  <c r="V70" i="28"/>
  <c r="AC75" i="28"/>
  <c r="AC79" i="28"/>
  <c r="DA81" i="28"/>
  <c r="X98" i="28"/>
  <c r="V103" i="28"/>
  <c r="W70" i="28"/>
  <c r="N71" i="28"/>
  <c r="Z76" i="28"/>
  <c r="AG81" i="28"/>
  <c r="GS81" i="28"/>
  <c r="V82" i="28"/>
  <c r="N84" i="28"/>
  <c r="L93" i="28"/>
  <c r="Y98" i="28"/>
  <c r="M69" i="28"/>
  <c r="X70" i="28"/>
  <c r="V71" i="28"/>
  <c r="AC77" i="28"/>
  <c r="FN77" i="28" s="1"/>
  <c r="W82" i="28"/>
  <c r="R84" i="28"/>
  <c r="B84" i="28" s="1"/>
  <c r="D84" i="28" s="1"/>
  <c r="AC85" i="28"/>
  <c r="FS85" i="28" s="1"/>
  <c r="N93" i="28"/>
  <c r="N69" i="28"/>
  <c r="Y70" i="28"/>
  <c r="W71" i="28"/>
  <c r="G104" i="28"/>
  <c r="I104" i="28"/>
  <c r="N5" i="28"/>
  <c r="L4" i="28"/>
  <c r="AC4" i="28"/>
  <c r="R5" i="28"/>
  <c r="L7" i="28"/>
  <c r="AC11" i="28"/>
  <c r="M4" i="28"/>
  <c r="R7"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GD22" i="28"/>
  <c r="ES22" i="28"/>
  <c r="FC22" i="28"/>
  <c r="HS22" i="28"/>
  <c r="FX22" i="28"/>
  <c r="GN22" i="28"/>
  <c r="BV22" i="28"/>
  <c r="HV22" i="28"/>
  <c r="CS22" i="28"/>
  <c r="AW22" i="28"/>
  <c r="BT22" i="28"/>
  <c r="EZ22" i="28"/>
  <c r="CQ22" i="28"/>
  <c r="DN22" i="28"/>
  <c r="EW22" i="28"/>
  <c r="AS22" i="28"/>
  <c r="GF22" i="28"/>
  <c r="BP22" i="28"/>
  <c r="HO22" i="28"/>
  <c r="CM22" i="28"/>
  <c r="AQ22" i="28"/>
  <c r="FJ22" i="28"/>
  <c r="CW22" i="28"/>
  <c r="AO22" i="28"/>
  <c r="N7" i="28"/>
  <c r="M7" i="28"/>
  <c r="AC5" i="28"/>
  <c r="W21" i="28"/>
  <c r="V21" i="28"/>
  <c r="R21" i="28"/>
  <c r="B21" i="28" s="1"/>
  <c r="D21" i="28" s="1"/>
  <c r="N21" i="28"/>
  <c r="M21" i="28"/>
  <c r="AC21" i="28"/>
  <c r="L21" i="28"/>
  <c r="AA21" i="28"/>
  <c r="Z21" i="28"/>
  <c r="Y21" i="28"/>
  <c r="X21" i="28"/>
  <c r="R11" i="28"/>
  <c r="N11" i="28"/>
  <c r="M11" i="28"/>
  <c r="Z18" i="28"/>
  <c r="X31" i="28"/>
  <c r="W31" i="28"/>
  <c r="V31" i="28"/>
  <c r="R31" i="28"/>
  <c r="B31" i="28" s="1"/>
  <c r="D31" i="28" s="1"/>
  <c r="N31" i="28"/>
  <c r="M31" i="28"/>
  <c r="AC31" i="28"/>
  <c r="AA31" i="28"/>
  <c r="Z31" i="28"/>
  <c r="Y31" i="28"/>
  <c r="EX34" i="28"/>
  <c r="AT34" i="28"/>
  <c r="HO34" i="28"/>
  <c r="GQ34" i="28"/>
  <c r="CX34" i="28"/>
  <c r="GO34" i="28"/>
  <c r="BL34" i="28"/>
  <c r="EQ34" i="28"/>
  <c r="EO34" i="28"/>
  <c r="AW34" i="28"/>
  <c r="FM34" i="28"/>
  <c r="BI34" i="28"/>
  <c r="JW27" i="28"/>
  <c r="EC27" i="28"/>
  <c r="M9" i="28"/>
  <c r="M13" i="28"/>
  <c r="W17" i="28"/>
  <c r="V17" i="28"/>
  <c r="R17" i="28"/>
  <c r="B17" i="28" s="1"/>
  <c r="D17" i="28" s="1"/>
  <c r="N17" i="28"/>
  <c r="M17" i="28"/>
  <c r="AC17" i="28"/>
  <c r="AA17" i="28"/>
  <c r="AA18" i="28"/>
  <c r="Z22" i="28"/>
  <c r="BZ23"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Y23" i="28"/>
  <c r="R25" i="28"/>
  <c r="B25" i="28" s="1"/>
  <c r="D25" i="28" s="1"/>
  <c r="V26" i="28"/>
  <c r="Y27" i="28"/>
  <c r="R29" i="28"/>
  <c r="B29" i="28" s="1"/>
  <c r="D29" i="28" s="1"/>
  <c r="IQ30" i="28"/>
  <c r="GM32" i="28"/>
  <c r="AY32" i="28"/>
  <c r="EM32" i="28"/>
  <c r="GT32" i="28"/>
  <c r="Z23" i="28"/>
  <c r="W26" i="28"/>
  <c r="Z27" i="28"/>
  <c r="OP30" i="28"/>
  <c r="JB30" i="28"/>
  <c r="LU30" i="28"/>
  <c r="ON30" i="28"/>
  <c r="IZ30" i="28"/>
  <c r="LG30" i="28"/>
  <c r="NN30" i="28"/>
  <c r="HZ30" i="28"/>
  <c r="KG30" i="28"/>
  <c r="MN30" i="28"/>
  <c r="OU30" i="28"/>
  <c r="JG30" i="28"/>
  <c r="LN30" i="28"/>
  <c r="X26" i="28"/>
  <c r="AA27" i="28"/>
  <c r="V25" i="28"/>
  <c r="Y26" i="28"/>
  <c r="L27" i="28"/>
  <c r="V29" i="28"/>
  <c r="MU30" i="28"/>
  <c r="M23" i="28"/>
  <c r="W25" i="28"/>
  <c r="Z26" i="28"/>
  <c r="M27" i="28"/>
  <c r="W29" i="28"/>
  <c r="X25" i="28"/>
  <c r="AA26" i="28"/>
  <c r="X29" i="28"/>
  <c r="X35" i="28"/>
  <c r="W35" i="28"/>
  <c r="V35" i="28"/>
  <c r="R35" i="28"/>
  <c r="B35" i="28" s="1"/>
  <c r="D35" i="28" s="1"/>
  <c r="N35" i="28"/>
  <c r="M35" i="28"/>
  <c r="AC35" i="28"/>
  <c r="Y25" i="28"/>
  <c r="L26" i="28"/>
  <c r="AC26" i="28"/>
  <c r="Y29" i="28"/>
  <c r="L35" i="28"/>
  <c r="Y35" i="28"/>
  <c r="KX39" i="28"/>
  <c r="NQ39" i="28"/>
  <c r="IC39" i="28"/>
  <c r="KV39" i="28"/>
  <c r="NC39" i="28"/>
  <c r="PJ39" i="28"/>
  <c r="JV39" i="28"/>
  <c r="MC39" i="28"/>
  <c r="OJ39" i="28"/>
  <c r="IV39" i="28"/>
  <c r="LC39" i="28"/>
  <c r="NJ39" i="28"/>
  <c r="NU39" i="28"/>
  <c r="IE39" i="28"/>
  <c r="JO39" i="28"/>
  <c r="JC39"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DF50" i="28"/>
  <c r="FM50" i="28"/>
  <c r="HT50" i="28"/>
  <c r="CF50" i="28"/>
  <c r="EM50" i="28"/>
  <c r="GT50" i="28"/>
  <c r="BF50" i="28"/>
  <c r="DM50" i="28"/>
  <c r="FT50" i="28"/>
  <c r="AF50" i="28"/>
  <c r="CM50" i="28"/>
  <c r="ET50" i="28"/>
  <c r="FP50" i="28"/>
  <c r="FD50" i="28"/>
  <c r="ER50" i="28"/>
  <c r="Z30" i="28"/>
  <c r="Z34" i="28"/>
  <c r="JD46" i="28"/>
  <c r="LK46" i="28"/>
  <c r="NO46" i="28"/>
  <c r="IA46" i="28"/>
  <c r="OT46" i="28"/>
  <c r="KF46" i="28"/>
  <c r="AA30" i="28"/>
  <c r="AA34" i="28"/>
  <c r="X44" i="28"/>
  <c r="W44" i="28"/>
  <c r="V44" i="28"/>
  <c r="R44" i="28"/>
  <c r="B44" i="28" s="1"/>
  <c r="D44" i="28" s="1"/>
  <c r="N44" i="28"/>
  <c r="M44" i="28"/>
  <c r="AC44" i="28"/>
  <c r="S46" i="28"/>
  <c r="AC30" i="28"/>
  <c r="L34" i="28"/>
  <c r="M30" i="28"/>
  <c r="W32" i="28"/>
  <c r="Z33" i="28"/>
  <c r="M34" i="28"/>
  <c r="W36" i="28"/>
  <c r="Z37" i="28"/>
  <c r="FC37" i="28"/>
  <c r="Y44" i="28"/>
  <c r="N30" i="28"/>
  <c r="X32" i="28"/>
  <c r="AA33" i="28"/>
  <c r="N34" i="28"/>
  <c r="X36" i="28"/>
  <c r="AZ37" i="28"/>
  <c r="GN37" i="28"/>
  <c r="Z44" i="28"/>
  <c r="Y32" i="28"/>
  <c r="AC33" i="28"/>
  <c r="Y36" i="28"/>
  <c r="EG37" i="28"/>
  <c r="OJ42" i="28"/>
  <c r="AA44" i="28"/>
  <c r="Z32" i="28"/>
  <c r="M33" i="28"/>
  <c r="EH37" i="28"/>
  <c r="X40" i="28"/>
  <c r="W40" i="28"/>
  <c r="V40" i="28"/>
  <c r="R40" i="28"/>
  <c r="B40" i="28" s="1"/>
  <c r="D40" i="28" s="1"/>
  <c r="N40" i="28"/>
  <c r="M40" i="28"/>
  <c r="AC40" i="28"/>
  <c r="ED41" i="28"/>
  <c r="GK41" i="28"/>
  <c r="EK41" i="28"/>
  <c r="V38" i="28"/>
  <c r="Y39" i="28"/>
  <c r="R41" i="28"/>
  <c r="B41" i="28" s="1"/>
  <c r="D41"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IH47" i="28"/>
  <c r="IQ47" i="28"/>
  <c r="LT51" i="28"/>
  <c r="NP51" i="28"/>
  <c r="Y38" i="28"/>
  <c r="AC39" i="28"/>
  <c r="V41" i="28"/>
  <c r="Y42" i="28"/>
  <c r="AC43" i="28"/>
  <c r="V45" i="28"/>
  <c r="Y46" i="28"/>
  <c r="AL46" i="28"/>
  <c r="BJ46" i="28"/>
  <c r="CH46" i="28"/>
  <c r="DF46" i="28"/>
  <c r="ED46" i="28"/>
  <c r="FB46" i="28"/>
  <c r="GA46" i="28"/>
  <c r="HA46" i="28"/>
  <c r="MD51" i="28"/>
  <c r="NA57" i="28"/>
  <c r="OH57" i="28"/>
  <c r="OQ57" i="28"/>
  <c r="KX57" i="28"/>
  <c r="Z38" i="28"/>
  <c r="W41" i="28"/>
  <c r="Z42" i="28"/>
  <c r="CU42" i="28"/>
  <c r="M43" i="28"/>
  <c r="W45" i="28"/>
  <c r="Z46" i="28"/>
  <c r="AM46" i="28"/>
  <c r="BK46" i="28"/>
  <c r="CI46" i="28"/>
  <c r="DG46" i="28"/>
  <c r="EE46" i="28"/>
  <c r="FC46" i="28"/>
  <c r="GB46" i="28"/>
  <c r="HG46"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LL48" i="28"/>
  <c r="MJ48" i="28"/>
  <c r="NH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W56" i="28"/>
  <c r="V56" i="28"/>
  <c r="X48" i="28"/>
  <c r="LA48" i="28"/>
  <c r="LY48" i="28"/>
  <c r="MW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V47" i="28"/>
  <c r="Y48" i="28"/>
  <c r="KP48" i="28"/>
  <c r="LN48" i="28"/>
  <c r="ML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Z48" i="28"/>
  <c r="JG48" i="28"/>
  <c r="KE48" i="28"/>
  <c r="LC48" i="28"/>
  <c r="OU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X47" i="28"/>
  <c r="AA48" i="28"/>
  <c r="AN48" i="28"/>
  <c r="HX48" i="28"/>
  <c r="IV48" i="28"/>
  <c r="MN48" i="28"/>
  <c r="NL48" i="28"/>
  <c r="OJ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HY48" i="28"/>
  <c r="IW48" i="28"/>
  <c r="JU48" i="28"/>
  <c r="NM48" i="28"/>
  <c r="OK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Z47" i="28"/>
  <c r="M48" i="28"/>
  <c r="HZ48" i="28"/>
  <c r="LR48" i="28"/>
  <c r="MP48" i="28"/>
  <c r="NN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BQ53" i="28"/>
  <c r="W55" i="28"/>
  <c r="V55" i="28"/>
  <c r="R55" i="28"/>
  <c r="B55" i="28" s="1"/>
  <c r="D55" i="28" s="1"/>
  <c r="N55" i="28"/>
  <c r="M55" i="28"/>
  <c r="AC55" i="28"/>
  <c r="AC56" i="28"/>
  <c r="X59" i="28"/>
  <c r="W59" i="28"/>
  <c r="V59" i="28"/>
  <c r="R59" i="28"/>
  <c r="B59" i="28" s="1"/>
  <c r="D59" i="28" s="1"/>
  <c r="N59" i="28"/>
  <c r="M59" i="28"/>
  <c r="AC59" i="28"/>
  <c r="KI48" i="28"/>
  <c r="LG48" i="28"/>
  <c r="ME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L55" i="28"/>
  <c r="L59" i="28"/>
  <c r="IB48" i="28"/>
  <c r="LT48" i="28"/>
  <c r="MR48" i="28"/>
  <c r="NP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CZ54" i="28"/>
  <c r="IW58" i="28"/>
  <c r="Y54" i="28"/>
  <c r="LZ54" i="28"/>
  <c r="R56" i="28"/>
  <c r="B56" i="28" s="1"/>
  <c r="D56" i="28" s="1"/>
  <c r="V57" i="28"/>
  <c r="Y58" i="28"/>
  <c r="R60" i="28"/>
  <c r="B60" i="28" s="1"/>
  <c r="D60" i="28" s="1"/>
  <c r="N60" i="28"/>
  <c r="AC60" i="28"/>
  <c r="X60" i="28"/>
  <c r="R63" i="28"/>
  <c r="B63" i="28" s="1"/>
  <c r="D63" i="28" s="1"/>
  <c r="Z54" i="28"/>
  <c r="KQ54" i="28"/>
  <c r="W57" i="28"/>
  <c r="Z58" i="28"/>
  <c r="MR67" i="28"/>
  <c r="NT67" i="28"/>
  <c r="MY67" i="28"/>
  <c r="PE67" i="28"/>
  <c r="KR54" i="28"/>
  <c r="LD54" i="28"/>
  <c r="X57" i="28"/>
  <c r="AA58" i="28"/>
  <c r="Y62" i="28"/>
  <c r="X62" i="28"/>
  <c r="V62" i="28"/>
  <c r="R62" i="28"/>
  <c r="B62" i="28" s="1"/>
  <c r="D62" i="28" s="1"/>
  <c r="N62" i="28"/>
  <c r="Y57" i="28"/>
  <c r="KH54" i="28"/>
  <c r="KT54" i="28"/>
  <c r="Z57" i="28"/>
  <c r="AP58" i="28"/>
  <c r="AA57" i="28"/>
  <c r="MF54" i="28"/>
  <c r="MR54" i="28"/>
  <c r="Y56" i="28"/>
  <c r="L57" i="28"/>
  <c r="AC57" i="28"/>
  <c r="W60" i="28"/>
  <c r="W62" i="28"/>
  <c r="OV67" i="28"/>
  <c r="MG54" i="28"/>
  <c r="MS54" i="28"/>
  <c r="DA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W66" i="28"/>
  <c r="Z67" i="28"/>
  <c r="X66" i="28"/>
  <c r="AA67" i="28"/>
  <c r="V65" i="28"/>
  <c r="Y66" i="28"/>
  <c r="AC67" i="28"/>
  <c r="Z66" i="28"/>
  <c r="X68" i="28"/>
  <c r="W68" i="28"/>
  <c r="V68" i="28"/>
  <c r="M68" i="28"/>
  <c r="AC68" i="28"/>
  <c r="OH77" i="28"/>
  <c r="NJ77" i="28"/>
  <c r="ML77" i="28"/>
  <c r="IT77" i="28"/>
  <c r="PE77" i="28"/>
  <c r="OG77" i="28"/>
  <c r="KO77" i="28"/>
  <c r="JQ77" i="28"/>
  <c r="IS77" i="28"/>
  <c r="MJ77" i="28"/>
  <c r="LL77" i="28"/>
  <c r="KN77" i="28"/>
  <c r="OP77" i="28"/>
  <c r="NR77" i="28"/>
  <c r="MT77" i="28"/>
  <c r="JB77" i="28"/>
  <c r="ID77" i="28"/>
  <c r="PM77" i="28"/>
  <c r="ME77" i="28"/>
  <c r="LG77" i="28"/>
  <c r="KI77" i="28"/>
  <c r="OL77" i="28"/>
  <c r="OJ77" i="28"/>
  <c r="MS77" i="28"/>
  <c r="OI77" i="28"/>
  <c r="MR77" i="28"/>
  <c r="LD77" i="28"/>
  <c r="MP77" i="28"/>
  <c r="LC77" i="28"/>
  <c r="JL77" i="28"/>
  <c r="KY77" i="28"/>
  <c r="JJ77" i="28"/>
  <c r="HW77" i="28"/>
  <c r="JI77" i="28"/>
  <c r="OW77" i="28"/>
  <c r="NE77" i="28"/>
  <c r="NY77" i="28"/>
  <c r="MI77" i="28"/>
  <c r="KT77" i="28"/>
  <c r="LO77" i="28"/>
  <c r="JX77" i="28"/>
  <c r="IJ77" i="28"/>
  <c r="JA77" i="28"/>
  <c r="PO77" i="28"/>
  <c r="NS77" i="28"/>
  <c r="S77" i="28"/>
  <c r="PL77" i="28"/>
  <c r="PI77" i="28"/>
  <c r="MY77" i="28"/>
  <c r="MB77" i="28"/>
  <c r="IB77" i="28"/>
  <c r="AA66" i="28"/>
  <c r="N67" i="28"/>
  <c r="L68" i="28"/>
  <c r="L74" i="28"/>
  <c r="N74" i="28"/>
  <c r="AA74" i="28"/>
  <c r="Y74" i="28"/>
  <c r="Y65" i="28"/>
  <c r="AC66" i="28"/>
  <c r="N68" i="28"/>
  <c r="R68" i="28"/>
  <c r="B68" i="28" s="1"/>
  <c r="D68" i="28" s="1"/>
  <c r="R74" i="28"/>
  <c r="B74" i="28" s="1"/>
  <c r="D74" i="28" s="1"/>
  <c r="R69" i="28"/>
  <c r="B69" i="28" s="1"/>
  <c r="D69" i="28" s="1"/>
  <c r="Y73" i="28"/>
  <c r="W73" i="28"/>
  <c r="R73" i="28"/>
  <c r="B73" i="28" s="1"/>
  <c r="D73" i="28" s="1"/>
  <c r="N73" i="28"/>
  <c r="AA73" i="28"/>
  <c r="W69" i="28"/>
  <c r="Z70" i="28"/>
  <c r="M73" i="28"/>
  <c r="X69" i="28"/>
  <c r="AA70" i="28"/>
  <c r="V73" i="28"/>
  <c r="Y69" i="28"/>
  <c r="AC70" i="28"/>
  <c r="X73" i="28"/>
  <c r="Z69" i="28"/>
  <c r="V72" i="28"/>
  <c r="N72" i="28"/>
  <c r="M72" i="28"/>
  <c r="AC72" i="28"/>
  <c r="L72" i="28"/>
  <c r="AA72" i="28"/>
  <c r="Z73" i="28"/>
  <c r="HF77" i="28"/>
  <c r="AC73" i="28"/>
  <c r="AC74" i="28"/>
  <c r="X71" i="28"/>
  <c r="AT75" i="28"/>
  <c r="BP75" i="28"/>
  <c r="CN75" i="28"/>
  <c r="DL75" i="28"/>
  <c r="EJ75" i="28"/>
  <c r="FH75" i="28"/>
  <c r="GF75" i="28"/>
  <c r="HE75" i="28"/>
  <c r="IF75" i="28"/>
  <c r="JL75"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Z77" i="28"/>
  <c r="AA77" i="28"/>
  <c r="NL79" i="28"/>
  <c r="Z75" i="28"/>
  <c r="X83" i="28"/>
  <c r="W83" i="28"/>
  <c r="N83" i="28"/>
  <c r="M83" i="28"/>
  <c r="L83" i="28"/>
  <c r="AC83" i="28"/>
  <c r="AA83" i="28"/>
  <c r="Z83" i="28"/>
  <c r="Y83" i="28"/>
  <c r="V83" i="28"/>
  <c r="R83" i="28"/>
  <c r="B83" i="28" s="1"/>
  <c r="D83" i="28" s="1"/>
  <c r="AA75" i="28"/>
  <c r="Y77" i="28"/>
  <c r="X77" i="28"/>
  <c r="W77" i="28"/>
  <c r="M75" i="28"/>
  <c r="L77" i="28"/>
  <c r="M77" i="28"/>
  <c r="W79" i="28"/>
  <c r="AV79" i="28"/>
  <c r="EN79" i="28"/>
  <c r="EZ79" i="28"/>
  <c r="FL79" i="28"/>
  <c r="GJ79" i="28"/>
  <c r="OI85" i="28"/>
  <c r="IE85" i="28"/>
  <c r="X79" i="28"/>
  <c r="AW79" i="28"/>
  <c r="EO79" i="28"/>
  <c r="FA79" i="28"/>
  <c r="FM79" i="28"/>
  <c r="GK79" i="28"/>
  <c r="Y79" i="28"/>
  <c r="DF79" i="28"/>
  <c r="DR79" i="28"/>
  <c r="ED79" i="28"/>
  <c r="FB79" i="28"/>
  <c r="IL81" i="28"/>
  <c r="NH81" i="28"/>
  <c r="Z79" i="28"/>
  <c r="AM79" i="28"/>
  <c r="EE79" i="28"/>
  <c r="EQ79" i="28"/>
  <c r="FC79" i="28"/>
  <c r="GA79" i="28"/>
  <c r="X78" i="28"/>
  <c r="AA79" i="28"/>
  <c r="CJ79" i="28"/>
  <c r="CV79" i="28"/>
  <c r="DH79" i="28"/>
  <c r="EF79" i="28"/>
  <c r="AT81" i="28"/>
  <c r="DZ81" i="28"/>
  <c r="GG81" i="28"/>
  <c r="HG81" i="28"/>
  <c r="CK79" i="28"/>
  <c r="CW79" i="28"/>
  <c r="DI79" i="28"/>
  <c r="DU79" i="28"/>
  <c r="ES79" i="28"/>
  <c r="Z78" i="28"/>
  <c r="M79" i="28"/>
  <c r="AD79" i="28"/>
  <c r="AP79" i="28"/>
  <c r="BB79" i="28"/>
  <c r="BN79" i="28"/>
  <c r="CL79" i="28"/>
  <c r="FR79" i="28"/>
  <c r="GD79" i="28"/>
  <c r="GP79" i="28"/>
  <c r="HB79" i="28"/>
  <c r="AX81" i="28"/>
  <c r="DB81" i="28"/>
  <c r="EG81" i="28"/>
  <c r="FI81" i="28"/>
  <c r="GI81" i="28"/>
  <c r="AA78" i="28"/>
  <c r="N79" i="28"/>
  <c r="AQ79" i="28"/>
  <c r="BC79" i="28"/>
  <c r="BO79" i="28"/>
  <c r="CA79" i="28"/>
  <c r="CY79" i="28"/>
  <c r="GE79" i="28"/>
  <c r="GQ79" i="28"/>
  <c r="HC79" i="28"/>
  <c r="HO79" i="28"/>
  <c r="HC81" i="28"/>
  <c r="GQ81" i="28"/>
  <c r="GE81" i="28"/>
  <c r="FS81" i="28"/>
  <c r="FG81" i="28"/>
  <c r="EU81" i="28"/>
  <c r="DW81" i="28"/>
  <c r="DK81" i="28"/>
  <c r="CY81" i="28"/>
  <c r="CM81" i="28"/>
  <c r="BO81" i="28"/>
  <c r="BC81" i="28"/>
  <c r="AQ81" i="28"/>
  <c r="AE81" i="28"/>
  <c r="HN81" i="28"/>
  <c r="HB81" i="28"/>
  <c r="GD81" i="28"/>
  <c r="FR81" i="28"/>
  <c r="FF81" i="28"/>
  <c r="ET81" i="28"/>
  <c r="DV81" i="28"/>
  <c r="DJ81" i="28"/>
  <c r="CX81" i="28"/>
  <c r="CL81" i="28"/>
  <c r="BZ81" i="28"/>
  <c r="BN81" i="28"/>
  <c r="AP81" i="28"/>
  <c r="AD81" i="28"/>
  <c r="HL81" i="28"/>
  <c r="GZ81" i="28"/>
  <c r="GB81" i="28"/>
  <c r="FP81" i="28"/>
  <c r="FD81" i="28"/>
  <c r="ER81" i="28"/>
  <c r="EF81" i="28"/>
  <c r="DT81" i="28"/>
  <c r="CV81" i="28"/>
  <c r="CJ81" i="28"/>
  <c r="BX81" i="28"/>
  <c r="BL81" i="28"/>
  <c r="AN81" i="28"/>
  <c r="HK81" i="28"/>
  <c r="GY81" i="28"/>
  <c r="GM81" i="28"/>
  <c r="GA81" i="28"/>
  <c r="FO81" i="28"/>
  <c r="EQ81" i="28"/>
  <c r="EE81" i="28"/>
  <c r="DS81" i="28"/>
  <c r="DG81" i="28"/>
  <c r="CI81" i="28"/>
  <c r="BW81" i="28"/>
  <c r="BK81" i="28"/>
  <c r="AY81" i="28"/>
  <c r="AM81" i="28"/>
  <c r="HV81" i="28"/>
  <c r="GX81" i="28"/>
  <c r="GL81" i="28"/>
  <c r="FZ81" i="28"/>
  <c r="FN81" i="28"/>
  <c r="EP81" i="28"/>
  <c r="ED81" i="28"/>
  <c r="DR81" i="28"/>
  <c r="DF81" i="28"/>
  <c r="CT81" i="28"/>
  <c r="CH81" i="28"/>
  <c r="BJ81" i="28"/>
  <c r="HU81" i="28"/>
  <c r="HI81" i="28"/>
  <c r="GW81" i="28"/>
  <c r="FY81" i="28"/>
  <c r="FM81" i="28"/>
  <c r="FA81" i="28"/>
  <c r="EO81" i="28"/>
  <c r="EC81" i="28"/>
  <c r="DQ81" i="28"/>
  <c r="CS81" i="28"/>
  <c r="CG81" i="28"/>
  <c r="BU81" i="28"/>
  <c r="BI81" i="28"/>
  <c r="AK81" i="28"/>
  <c r="HT81" i="28"/>
  <c r="HH81" i="28"/>
  <c r="GV81" i="28"/>
  <c r="GJ81" i="28"/>
  <c r="FX81" i="28"/>
  <c r="EZ81" i="28"/>
  <c r="EN81" i="28"/>
  <c r="EB81" i="28"/>
  <c r="DP81" i="28"/>
  <c r="CR81" i="28"/>
  <c r="CF81" i="28"/>
  <c r="BT81" i="28"/>
  <c r="BH81" i="28"/>
  <c r="AV81" i="28"/>
  <c r="AJ81" i="28"/>
  <c r="CC81" i="28"/>
  <c r="DC81" i="28"/>
  <c r="EJ81" i="28"/>
  <c r="FJ81" i="28"/>
  <c r="HQ81" i="28"/>
  <c r="AF79" i="28"/>
  <c r="AR79" i="28"/>
  <c r="BP79" i="28"/>
  <c r="CN79" i="28"/>
  <c r="DX79" i="28"/>
  <c r="EJ79" i="28"/>
  <c r="EV79" i="28"/>
  <c r="FH79" i="28"/>
  <c r="FT79" i="28"/>
  <c r="GF79" i="28"/>
  <c r="GR79" i="28"/>
  <c r="HD79" i="28"/>
  <c r="EE80" i="28"/>
  <c r="AF81" i="28"/>
  <c r="BD81" i="28"/>
  <c r="DI81" i="28"/>
  <c r="EK81" i="28"/>
  <c r="FK81" i="28"/>
  <c r="GR81" i="28"/>
  <c r="IW81" i="28"/>
  <c r="W81" i="28"/>
  <c r="Z82" i="28"/>
  <c r="OU84" i="28"/>
  <c r="PO84" i="28"/>
  <c r="JM84" i="28"/>
  <c r="HO85" i="28"/>
  <c r="GE85" i="28"/>
  <c r="CY85" i="28"/>
  <c r="CA85" i="28"/>
  <c r="AQ85" i="28"/>
  <c r="FF85" i="28"/>
  <c r="EH85" i="28"/>
  <c r="CX85" i="28"/>
  <c r="HL85" i="28"/>
  <c r="GN85" i="28"/>
  <c r="FD85" i="28"/>
  <c r="BX85" i="28"/>
  <c r="AZ85" i="28"/>
  <c r="GY85" i="28"/>
  <c r="DS85" i="28"/>
  <c r="CU85" i="28"/>
  <c r="BK85" i="28"/>
  <c r="FZ85" i="28"/>
  <c r="FB85" i="28"/>
  <c r="DR85" i="28"/>
  <c r="AL85" i="28"/>
  <c r="HI85" i="28"/>
  <c r="FY85" i="28"/>
  <c r="CS85" i="28"/>
  <c r="BU85" i="28"/>
  <c r="AK85" i="28"/>
  <c r="EZ85" i="28"/>
  <c r="EB85" i="28"/>
  <c r="CR85" i="28"/>
  <c r="CE85" i="28"/>
  <c r="EL85" i="28"/>
  <c r="HS85" i="28"/>
  <c r="X81" i="28"/>
  <c r="AA82" i="28"/>
  <c r="GT85" i="28"/>
  <c r="AC82" i="28"/>
  <c r="GU85" i="28"/>
  <c r="Z81" i="28"/>
  <c r="HA85" i="28"/>
  <c r="X80" i="28"/>
  <c r="AA81" i="28"/>
  <c r="GH84" i="28"/>
  <c r="GQ84" i="28"/>
  <c r="OL84" i="28"/>
  <c r="FW85" i="28"/>
  <c r="Z80" i="28"/>
  <c r="M81" i="28"/>
  <c r="GX84" i="28"/>
  <c r="EY85" i="28"/>
  <c r="HF85" i="28"/>
  <c r="BS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N94" i="28"/>
  <c r="M94" i="28"/>
  <c r="AC89" i="28"/>
  <c r="Y92" i="28"/>
  <c r="IC93" i="28"/>
  <c r="JY93" i="28"/>
  <c r="LU93" i="28"/>
  <c r="NR93" i="28"/>
  <c r="Z94" i="28"/>
  <c r="IE93" i="28"/>
  <c r="KA93" i="28"/>
  <c r="LW93" i="28"/>
  <c r="NT93" i="28"/>
  <c r="R96" i="28"/>
  <c r="B96" i="28" s="1"/>
  <c r="D96" i="28" s="1"/>
  <c r="AC96" i="28"/>
  <c r="AA96" i="28"/>
  <c r="X96" i="28"/>
  <c r="V96" i="28"/>
  <c r="IX95" i="28"/>
  <c r="JZ95" i="28"/>
  <c r="N96" i="28"/>
  <c r="KA95" i="28"/>
  <c r="MN95" i="28"/>
  <c r="Z93" i="28"/>
  <c r="HZ95" i="28"/>
  <c r="JB95" i="28"/>
  <c r="AC97" i="28"/>
  <c r="L97" i="28"/>
  <c r="Y97" i="28"/>
  <c r="X97" i="28"/>
  <c r="W97" i="28"/>
  <c r="V97" i="28"/>
  <c r="AA97" i="28"/>
  <c r="R97" i="28"/>
  <c r="B97" i="28" s="1"/>
  <c r="D97" i="28" s="1"/>
  <c r="AA93" i="28"/>
  <c r="MP95" i="28"/>
  <c r="OT95" i="28"/>
  <c r="N97" i="28"/>
  <c r="AC93" i="28"/>
  <c r="ID95" i="28"/>
  <c r="JD95" i="28"/>
  <c r="KK95" i="28"/>
  <c r="M93" i="28"/>
  <c r="JJ95" i="28"/>
  <c r="KL95" i="28"/>
  <c r="LL95" i="28"/>
  <c r="PD95" i="28"/>
  <c r="OR95" i="28"/>
  <c r="OF95" i="28"/>
  <c r="PO95" i="28"/>
  <c r="PC95" i="28"/>
  <c r="OQ95" i="28"/>
  <c r="OE95" i="28"/>
  <c r="NS95" i="28"/>
  <c r="NG95" i="28"/>
  <c r="MU95" i="28"/>
  <c r="OC95" i="28"/>
  <c r="NQ95" i="28"/>
  <c r="NE95" i="28"/>
  <c r="MS95" i="28"/>
  <c r="MG95" i="28"/>
  <c r="LU95" i="28"/>
  <c r="PK95" i="28"/>
  <c r="OX95" i="28"/>
  <c r="OL95" i="28"/>
  <c r="NZ95" i="28"/>
  <c r="PI95" i="28"/>
  <c r="OW95" i="28"/>
  <c r="OK95" i="28"/>
  <c r="NY95" i="28"/>
  <c r="LT95" i="28"/>
  <c r="LH95" i="28"/>
  <c r="KV95" i="28"/>
  <c r="KJ95" i="28"/>
  <c r="JX95" i="28"/>
  <c r="JL95" i="28"/>
  <c r="IZ95" i="28"/>
  <c r="MZ95" i="28"/>
  <c r="MK95" i="28"/>
  <c r="LS95" i="28"/>
  <c r="LG95" i="28"/>
  <c r="KU95" i="28"/>
  <c r="KI95" i="28"/>
  <c r="JW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IO84" i="28" l="1"/>
  <c r="OQ84" i="28"/>
  <c r="NW84" i="28"/>
  <c r="KY81" i="28"/>
  <c r="AW80" i="28"/>
  <c r="IE81" i="28"/>
  <c r="KR81" i="28"/>
  <c r="CJ50" i="28"/>
  <c r="AZ50" i="28"/>
  <c r="BL50" i="28"/>
  <c r="BX50" i="28"/>
  <c r="DV50" i="28"/>
  <c r="BO50" i="28"/>
  <c r="HC50" i="28"/>
  <c r="EV50" i="28"/>
  <c r="CO50" i="28"/>
  <c r="AH50" i="28"/>
  <c r="FV50" i="28"/>
  <c r="DO50" i="28"/>
  <c r="BH50" i="28"/>
  <c r="GV50" i="28"/>
  <c r="EO50" i="28"/>
  <c r="CH50" i="28"/>
  <c r="HV50" i="28"/>
  <c r="LK30" i="28"/>
  <c r="IS30" i="28"/>
  <c r="KP30" i="28"/>
  <c r="II30" i="28"/>
  <c r="NW30" i="28"/>
  <c r="LP30" i="28"/>
  <c r="JI30" i="28"/>
  <c r="OW30" i="28"/>
  <c r="MP30" i="28"/>
  <c r="KI30" i="28"/>
  <c r="IB30" i="28"/>
  <c r="NP30" i="28"/>
  <c r="KW30" i="28"/>
  <c r="ID30" i="28"/>
  <c r="NR30" i="28"/>
  <c r="MI30" i="28"/>
  <c r="OK27" i="28"/>
  <c r="NS30" i="28"/>
  <c r="PL84" i="28"/>
  <c r="PI84" i="28"/>
  <c r="JA84" i="28"/>
  <c r="PC84" i="28"/>
  <c r="OI84" i="28"/>
  <c r="JY81" i="28"/>
  <c r="GK80" i="28"/>
  <c r="IR81" i="28"/>
  <c r="LP81" i="28"/>
  <c r="CV50" i="28"/>
  <c r="DH50" i="28"/>
  <c r="DT50" i="28"/>
  <c r="EH50" i="28"/>
  <c r="CA50" i="28"/>
  <c r="HO50" i="28"/>
  <c r="FH50" i="28"/>
  <c r="DA50" i="28"/>
  <c r="AT50" i="28"/>
  <c r="GH50" i="28"/>
  <c r="EA50" i="28"/>
  <c r="BT50" i="28"/>
  <c r="HH50" i="28"/>
  <c r="FA50" i="28"/>
  <c r="CT50" i="28"/>
  <c r="JO30" i="28"/>
  <c r="OQ30" i="28"/>
  <c r="LB30" i="28"/>
  <c r="IU30" i="28"/>
  <c r="OI30" i="28"/>
  <c r="MB30" i="28"/>
  <c r="JU30" i="28"/>
  <c r="PI30" i="28"/>
  <c r="NB30" i="28"/>
  <c r="KU30" i="28"/>
  <c r="IN30" i="28"/>
  <c r="OB30" i="28"/>
  <c r="LI30" i="28"/>
  <c r="IP30" i="28"/>
  <c r="OD30" i="28"/>
  <c r="KM30" i="28"/>
  <c r="MD27" i="28"/>
  <c r="PE30" i="28"/>
  <c r="JE30" i="28"/>
  <c r="IA84" i="28"/>
  <c r="OC84" i="28"/>
  <c r="MJ84" i="28"/>
  <c r="LP84" i="28"/>
  <c r="CJ80" i="28"/>
  <c r="LW81" i="28"/>
  <c r="OF81" i="28"/>
  <c r="JJ81" i="28"/>
  <c r="HM50" i="28"/>
  <c r="GN50" i="28"/>
  <c r="GZ50" i="28"/>
  <c r="HL50" i="28"/>
  <c r="FF50" i="28"/>
  <c r="CY50" i="28"/>
  <c r="AR50" i="28"/>
  <c r="GF50" i="28"/>
  <c r="DY50" i="28"/>
  <c r="BR50" i="28"/>
  <c r="HF50" i="28"/>
  <c r="EY50" i="28"/>
  <c r="CR50" i="28"/>
  <c r="AK50" i="28"/>
  <c r="FY50" i="28"/>
  <c r="DR50" i="28"/>
  <c r="KY30" i="28"/>
  <c r="OF30" i="28"/>
  <c r="LZ30" i="28"/>
  <c r="JS30" i="28"/>
  <c r="PG30" i="28"/>
  <c r="MZ30" i="28"/>
  <c r="KS30" i="28"/>
  <c r="IL30" i="28"/>
  <c r="NZ30" i="28"/>
  <c r="LS30" i="28"/>
  <c r="JL30" i="28"/>
  <c r="OZ30" i="28"/>
  <c r="MG30" i="28"/>
  <c r="JN30" i="28"/>
  <c r="PB30" i="28"/>
  <c r="PK27" i="28"/>
  <c r="NT30" i="28"/>
  <c r="AO50" i="28"/>
  <c r="BA50" i="28"/>
  <c r="BM50" i="28"/>
  <c r="AD50" i="28"/>
  <c r="FR50" i="28"/>
  <c r="DK50" i="28"/>
  <c r="BD50" i="28"/>
  <c r="GR50" i="28"/>
  <c r="EK50" i="28"/>
  <c r="CD50" i="28"/>
  <c r="HR50" i="28"/>
  <c r="FK50" i="28"/>
  <c r="DD50" i="28"/>
  <c r="AW50" i="28"/>
  <c r="GK50" i="28"/>
  <c r="ED50" i="28"/>
  <c r="OR30" i="28"/>
  <c r="JC30" i="28"/>
  <c r="MJ30" i="28"/>
  <c r="ML30" i="28"/>
  <c r="KE30" i="28"/>
  <c r="HX30" i="28"/>
  <c r="NL30" i="28"/>
  <c r="LE30" i="28"/>
  <c r="IX30" i="28"/>
  <c r="OL30" i="28"/>
  <c r="ME30" i="28"/>
  <c r="JX30" i="28"/>
  <c r="PL30" i="28"/>
  <c r="MS30" i="28"/>
  <c r="JZ30" i="28"/>
  <c r="PN30" i="28"/>
  <c r="KZ27" i="28"/>
  <c r="ND27" i="28"/>
  <c r="JQ30" i="28"/>
  <c r="AM50" i="28"/>
  <c r="MV84" i="28"/>
  <c r="LM81" i="28"/>
  <c r="PA84" i="28"/>
  <c r="NH84" i="28"/>
  <c r="MN84" i="28"/>
  <c r="OE81" i="28"/>
  <c r="IP81" i="28"/>
  <c r="MU81" i="28"/>
  <c r="PA81" i="28"/>
  <c r="MK81" i="28"/>
  <c r="OX81" i="28"/>
  <c r="MM72" i="28"/>
  <c r="EE50" i="28"/>
  <c r="DU50" i="28"/>
  <c r="CK50" i="28"/>
  <c r="CW50" i="28"/>
  <c r="DI50" i="28"/>
  <c r="AP50" i="28"/>
  <c r="GD50" i="28"/>
  <c r="DW50" i="28"/>
  <c r="BP50" i="28"/>
  <c r="HD50" i="28"/>
  <c r="EW50" i="28"/>
  <c r="CP50" i="28"/>
  <c r="AI50" i="28"/>
  <c r="FW50" i="28"/>
  <c r="DP50" i="28"/>
  <c r="BI50" i="28"/>
  <c r="GW50" i="28"/>
  <c r="EP50" i="28"/>
  <c r="PD30" i="28"/>
  <c r="MV30" i="28"/>
  <c r="KN30" i="28"/>
  <c r="MX30" i="28"/>
  <c r="KQ30" i="28"/>
  <c r="IJ30" i="28"/>
  <c r="NX30" i="28"/>
  <c r="LQ30" i="28"/>
  <c r="JJ30" i="28"/>
  <c r="OX30" i="28"/>
  <c r="MQ30" i="28"/>
  <c r="KJ30" i="28"/>
  <c r="S30" i="28"/>
  <c r="NE30" i="28"/>
  <c r="KL30" i="28"/>
  <c r="LL27" i="28"/>
  <c r="KK27" i="28"/>
  <c r="PO30" i="28"/>
  <c r="BY50" i="28"/>
  <c r="MB84" i="28"/>
  <c r="NZ81" i="28"/>
  <c r="KG84" i="28"/>
  <c r="LJ84" i="28"/>
  <c r="KO84" i="28"/>
  <c r="NE81" i="28"/>
  <c r="JN81" i="28"/>
  <c r="JR81" i="28"/>
  <c r="LS81" i="28"/>
  <c r="AP45" i="28"/>
  <c r="EG50" i="28"/>
  <c r="ES50" i="28"/>
  <c r="FE50" i="28"/>
  <c r="BB50" i="28"/>
  <c r="GP50" i="28"/>
  <c r="EI50" i="28"/>
  <c r="CB50" i="28"/>
  <c r="HP50" i="28"/>
  <c r="FI50" i="28"/>
  <c r="DB50" i="28"/>
  <c r="AU50" i="28"/>
  <c r="GI50" i="28"/>
  <c r="EB50" i="28"/>
  <c r="BU50" i="28"/>
  <c r="HI50" i="28"/>
  <c r="FB50" i="28"/>
  <c r="NH30" i="28"/>
  <c r="KZ30" i="28"/>
  <c r="IR30" i="28"/>
  <c r="NJ30" i="28"/>
  <c r="LC30" i="28"/>
  <c r="IV30" i="28"/>
  <c r="OJ30" i="28"/>
  <c r="MC30" i="28"/>
  <c r="JV30" i="28"/>
  <c r="PJ30" i="28"/>
  <c r="NC30" i="28"/>
  <c r="KV30" i="28"/>
  <c r="IC30" i="28"/>
  <c r="NQ30" i="28"/>
  <c r="KX30" i="28"/>
  <c r="IF27" i="28"/>
  <c r="U27" i="28"/>
  <c r="LA30" i="28"/>
  <c r="EF50" i="28"/>
  <c r="IZ84" i="28"/>
  <c r="LV84" i="28"/>
  <c r="LA84" i="28"/>
  <c r="MC81" i="28"/>
  <c r="KP81" i="28"/>
  <c r="MQ81" i="28"/>
  <c r="GC50" i="28"/>
  <c r="GO50" i="28"/>
  <c r="HA50" i="28"/>
  <c r="BN50" i="28"/>
  <c r="HB50" i="28"/>
  <c r="EU50" i="28"/>
  <c r="CN50" i="28"/>
  <c r="AG50" i="28"/>
  <c r="FU50" i="28"/>
  <c r="DN50" i="28"/>
  <c r="BG50" i="28"/>
  <c r="GU50" i="28"/>
  <c r="EN50" i="28"/>
  <c r="CG50" i="28"/>
  <c r="HU50" i="28"/>
  <c r="FN50" i="28"/>
  <c r="LL30" i="28"/>
  <c r="JD30" i="28"/>
  <c r="IH30" i="28"/>
  <c r="NV30" i="28"/>
  <c r="LO30" i="28"/>
  <c r="JH30" i="28"/>
  <c r="OV30" i="28"/>
  <c r="MO30" i="28"/>
  <c r="KH30" i="28"/>
  <c r="IA30" i="28"/>
  <c r="NO30" i="28"/>
  <c r="LH30" i="28"/>
  <c r="IO30" i="28"/>
  <c r="OC30" i="28"/>
  <c r="LJ30" i="28"/>
  <c r="KD27" i="28"/>
  <c r="NF27" i="28"/>
  <c r="NH93" i="28"/>
  <c r="NU30" i="28"/>
  <c r="FQ50" i="28"/>
  <c r="LY30" i="28"/>
  <c r="OO84" i="28"/>
  <c r="HZ84" i="28"/>
  <c r="MH84" i="28"/>
  <c r="LM84" i="28"/>
  <c r="PM81" i="28"/>
  <c r="KX81" i="28"/>
  <c r="PF81" i="28"/>
  <c r="AN50" i="28"/>
  <c r="AY50" i="28"/>
  <c r="BK50" i="28"/>
  <c r="BW50" i="28"/>
  <c r="BZ50" i="28"/>
  <c r="HN50" i="28"/>
  <c r="FG50" i="28"/>
  <c r="CZ50" i="28"/>
  <c r="AS50" i="28"/>
  <c r="GG50" i="28"/>
  <c r="DZ50" i="28"/>
  <c r="BS50" i="28"/>
  <c r="HG50" i="28"/>
  <c r="EZ50" i="28"/>
  <c r="CS50" i="28"/>
  <c r="AL50" i="28"/>
  <c r="FZ50" i="28"/>
  <c r="JP30" i="28"/>
  <c r="IT30" i="28"/>
  <c r="OH30" i="28"/>
  <c r="MA30" i="28"/>
  <c r="JT30" i="28"/>
  <c r="PH30" i="28"/>
  <c r="NA30" i="28"/>
  <c r="KT30" i="28"/>
  <c r="IM30" i="28"/>
  <c r="OA30" i="28"/>
  <c r="LT30" i="28"/>
  <c r="JA30" i="28"/>
  <c r="OO30" i="28"/>
  <c r="LV30" i="28"/>
  <c r="HW27" i="28"/>
  <c r="KA30" i="28"/>
  <c r="GA50" i="28"/>
  <c r="IE30" i="28"/>
  <c r="JC84" i="28"/>
  <c r="II84" i="28"/>
  <c r="OK81" i="28"/>
  <c r="GQ80" i="28"/>
  <c r="JX81" i="28"/>
  <c r="II81" i="28"/>
  <c r="OQ81" i="28"/>
  <c r="CI50" i="28"/>
  <c r="CU50" i="28"/>
  <c r="DG50" i="28"/>
  <c r="DS50" i="28"/>
  <c r="CL50" i="28"/>
  <c r="AE50" i="28"/>
  <c r="FS50" i="28"/>
  <c r="DL50" i="28"/>
  <c r="BE50" i="28"/>
  <c r="GS50" i="28"/>
  <c r="EL50" i="28"/>
  <c r="CE50" i="28"/>
  <c r="HS50" i="28"/>
  <c r="FL50" i="28"/>
  <c r="DE50" i="28"/>
  <c r="AX50" i="28"/>
  <c r="GL50" i="28"/>
  <c r="OG30" i="28"/>
  <c r="JF30" i="28"/>
  <c r="OT30" i="28"/>
  <c r="MM30" i="28"/>
  <c r="KF30" i="28"/>
  <c r="HY30" i="28"/>
  <c r="NM30" i="28"/>
  <c r="LF30" i="28"/>
  <c r="IY30" i="28"/>
  <c r="OM30" i="28"/>
  <c r="MF30" i="28"/>
  <c r="JM30" i="28"/>
  <c r="PA30" i="28"/>
  <c r="MH30" i="28"/>
  <c r="NK27" i="28"/>
  <c r="KB93" i="28"/>
  <c r="NI30" i="28"/>
  <c r="GB50" i="28"/>
  <c r="PJ84" i="28"/>
  <c r="JO84" i="28"/>
  <c r="IU84" i="28"/>
  <c r="NF81" i="28"/>
  <c r="FI80" i="28"/>
  <c r="IQ81" i="28"/>
  <c r="LV81" i="28"/>
  <c r="MY81" i="28"/>
  <c r="EQ50" i="28"/>
  <c r="FC50" i="28"/>
  <c r="FO50" i="28"/>
  <c r="CX50" i="28"/>
  <c r="AQ50" i="28"/>
  <c r="GE50" i="28"/>
  <c r="DX50" i="28"/>
  <c r="BQ50" i="28"/>
  <c r="HE50" i="28"/>
  <c r="EX50" i="28"/>
  <c r="CQ50" i="28"/>
  <c r="AJ50" i="28"/>
  <c r="FX50" i="28"/>
  <c r="DQ50" i="28"/>
  <c r="BJ50" i="28"/>
  <c r="GX50" i="28"/>
  <c r="PC30" i="28"/>
  <c r="MK30" i="28"/>
  <c r="JR30" i="28"/>
  <c r="PF30" i="28"/>
  <c r="MY30" i="28"/>
  <c r="KR30" i="28"/>
  <c r="IK30" i="28"/>
  <c r="NY30" i="28"/>
  <c r="LR30" i="28"/>
  <c r="JK30" i="28"/>
  <c r="OY30" i="28"/>
  <c r="MR30" i="28"/>
  <c r="JY30" i="28"/>
  <c r="PM30" i="28"/>
  <c r="MT30" i="28"/>
  <c r="LD27" i="28"/>
  <c r="GH18" i="28"/>
  <c r="OS30" i="28"/>
  <c r="IG30" i="28"/>
  <c r="PL81" i="28"/>
  <c r="KW81" i="28"/>
  <c r="KA84" i="28"/>
  <c r="JG84" i="28"/>
  <c r="MF81" i="28"/>
  <c r="DB80" i="28"/>
  <c r="IO81" i="28"/>
  <c r="GM50" i="28"/>
  <c r="GY50" i="28"/>
  <c r="HK50" i="28"/>
  <c r="DJ50" i="28"/>
  <c r="BC50" i="28"/>
  <c r="GQ50" i="28"/>
  <c r="EJ50" i="28"/>
  <c r="CC50" i="28"/>
  <c r="HQ50" i="28"/>
  <c r="FJ50" i="28"/>
  <c r="DC50" i="28"/>
  <c r="AV50" i="28"/>
  <c r="GJ50" i="28"/>
  <c r="EC50" i="28"/>
  <c r="BV50" i="28"/>
  <c r="NG30" i="28"/>
  <c r="KO30" i="28"/>
  <c r="KD30" i="28"/>
  <c r="HW30" i="28"/>
  <c r="NK30" i="28"/>
  <c r="LD30" i="28"/>
  <c r="IW30" i="28"/>
  <c r="OK30" i="28"/>
  <c r="MD30" i="28"/>
  <c r="JW30" i="28"/>
  <c r="PK30" i="28"/>
  <c r="ND30" i="28"/>
  <c r="KK30" i="28"/>
  <c r="U30" i="28"/>
  <c r="NF30" i="28"/>
  <c r="IW27" i="28"/>
  <c r="KB30" i="28"/>
  <c r="MW30" i="28"/>
  <c r="CZ45" i="28"/>
  <c r="EZ45" i="28"/>
  <c r="HL45" i="28"/>
  <c r="GV18" i="28"/>
  <c r="CJ45" i="28"/>
  <c r="DL45" i="28"/>
  <c r="FL45" i="28"/>
  <c r="FK34" i="28"/>
  <c r="DD34" i="28"/>
  <c r="CZ34" i="28"/>
  <c r="FO18" i="28"/>
  <c r="BC51" i="28"/>
  <c r="HS45" i="28"/>
  <c r="AS45" i="28"/>
  <c r="CS45" i="28"/>
  <c r="GV34" i="28"/>
  <c r="DX34" i="28"/>
  <c r="GD51" i="28"/>
  <c r="AD45" i="28"/>
  <c r="BE45" i="28"/>
  <c r="DE45" i="28"/>
  <c r="DS34" i="28"/>
  <c r="HQ34" i="28"/>
  <c r="IC75" i="28"/>
  <c r="CL51" i="28"/>
  <c r="DD29" i="28"/>
  <c r="AQ45" i="28"/>
  <c r="GS45" i="28"/>
  <c r="AX45" i="28"/>
  <c r="AN34" i="28"/>
  <c r="DZ34" i="28"/>
  <c r="FI52" i="28"/>
  <c r="DM52" i="28"/>
  <c r="AL45" i="28"/>
  <c r="DZ45" i="28"/>
  <c r="FZ45" i="28"/>
  <c r="GG45" i="28"/>
  <c r="EL45" i="28"/>
  <c r="GL45" i="28"/>
  <c r="HG34" i="28"/>
  <c r="FQ34" i="28"/>
  <c r="CN51" i="28"/>
  <c r="BS45" i="28"/>
  <c r="DS45" i="28"/>
  <c r="BM45" i="28"/>
  <c r="CE45" i="28"/>
  <c r="EE45" i="28"/>
  <c r="BU34" i="28"/>
  <c r="BZ34" i="28"/>
  <c r="DU18" i="28"/>
  <c r="GP51" i="28"/>
  <c r="CL45" i="28"/>
  <c r="HG45" i="28"/>
  <c r="EY52" i="28"/>
  <c r="GS52" i="28"/>
  <c r="EM52" i="28"/>
  <c r="EK52" i="28"/>
  <c r="CA51" i="28"/>
  <c r="DV51" i="28"/>
  <c r="B70" i="28"/>
  <c r="C70" i="28" s="1"/>
  <c r="BG52" i="28"/>
  <c r="GT52" i="28"/>
  <c r="DA52" i="28"/>
  <c r="AU52" i="28"/>
  <c r="AS52" i="28"/>
  <c r="FJ52" i="28"/>
  <c r="GX58" i="28"/>
  <c r="ET14" i="28"/>
  <c r="FE14" i="28"/>
  <c r="GB14" i="28"/>
  <c r="AN14" i="28"/>
  <c r="HE52" i="28"/>
  <c r="HF14" i="28"/>
  <c r="HK14" i="28"/>
  <c r="MF70" i="28"/>
  <c r="AT52" i="28"/>
  <c r="EA52" i="28"/>
  <c r="HR52" i="28"/>
  <c r="BS52" i="28"/>
  <c r="BO51" i="28"/>
  <c r="ID70" i="28"/>
  <c r="GW78" i="28"/>
  <c r="BR14" i="28"/>
  <c r="DM14" i="28"/>
  <c r="BW14" i="28"/>
  <c r="DY48" i="28"/>
  <c r="BK71" i="28"/>
  <c r="KE54" i="28"/>
  <c r="LN54" i="28"/>
  <c r="NA75" i="28"/>
  <c r="AQ51" i="28"/>
  <c r="ES77" i="28"/>
  <c r="CS77" i="28"/>
  <c r="LU54" i="28"/>
  <c r="LT54" i="28"/>
  <c r="PJ54" i="28"/>
  <c r="JV54" i="28"/>
  <c r="KF54" i="28"/>
  <c r="PG54" i="28"/>
  <c r="JS54" i="28"/>
  <c r="LB54" i="28"/>
  <c r="FK77" i="28"/>
  <c r="AL77" i="28"/>
  <c r="LI54" i="28"/>
  <c r="LH54" i="28"/>
  <c r="OX54" i="28"/>
  <c r="JJ54" i="28"/>
  <c r="PH54" i="28"/>
  <c r="JT54" i="28"/>
  <c r="OU54" i="28"/>
  <c r="JG54" i="28"/>
  <c r="KP54" i="28"/>
  <c r="FT51" i="28"/>
  <c r="GE77" i="28"/>
  <c r="FZ77" i="28"/>
  <c r="KW54" i="28"/>
  <c r="KV54" i="28"/>
  <c r="OL54" i="28"/>
  <c r="IX54" i="28"/>
  <c r="OV54" i="28"/>
  <c r="JH54" i="28"/>
  <c r="OI54" i="28"/>
  <c r="IU54" i="28"/>
  <c r="KD54" i="28"/>
  <c r="CB51" i="28"/>
  <c r="HD51" i="28"/>
  <c r="LH51" i="28"/>
  <c r="GZ77" i="28"/>
  <c r="KK54" i="28"/>
  <c r="KJ54" i="28"/>
  <c r="NZ54" i="28"/>
  <c r="IL54" i="28"/>
  <c r="OJ54" i="28"/>
  <c r="IV54" i="28"/>
  <c r="NW54" i="28"/>
  <c r="II54" i="28"/>
  <c r="PF54" i="28"/>
  <c r="JR54" i="28"/>
  <c r="AF51" i="28"/>
  <c r="BP51" i="28"/>
  <c r="HC51" i="28"/>
  <c r="HQ77" i="28"/>
  <c r="JY54" i="28"/>
  <c r="PL54" i="28"/>
  <c r="JX54" i="28"/>
  <c r="NN54" i="28"/>
  <c r="HZ54" i="28"/>
  <c r="NX54" i="28"/>
  <c r="IJ54" i="28"/>
  <c r="NK54" i="28"/>
  <c r="HW54" i="28"/>
  <c r="OT54" i="28"/>
  <c r="JF54" i="28"/>
  <c r="DY13" i="28"/>
  <c r="HS77" i="28"/>
  <c r="PA54" i="28"/>
  <c r="JM54" i="28"/>
  <c r="OZ54" i="28"/>
  <c r="JL54" i="28"/>
  <c r="NB54" i="28"/>
  <c r="NL54" i="28"/>
  <c r="HX54" i="28"/>
  <c r="MY54" i="28"/>
  <c r="OH54" i="28"/>
  <c r="IT54" i="28"/>
  <c r="AF77" i="28"/>
  <c r="OO54" i="28"/>
  <c r="JA54" i="28"/>
  <c r="ON54" i="28"/>
  <c r="IZ54" i="28"/>
  <c r="MP54" i="28"/>
  <c r="MZ54" i="28"/>
  <c r="MM54" i="28"/>
  <c r="NV54" i="28"/>
  <c r="IH54" i="28"/>
  <c r="BW77" i="28"/>
  <c r="EZ77" i="28"/>
  <c r="BA77" i="28"/>
  <c r="OC54" i="28"/>
  <c r="IO54" i="28"/>
  <c r="OB54" i="28"/>
  <c r="IN54" i="28"/>
  <c r="MD54" i="28"/>
  <c r="MN54" i="28"/>
  <c r="MA54" i="28"/>
  <c r="NJ54" i="28"/>
  <c r="BS77" i="28"/>
  <c r="NQ54" i="28"/>
  <c r="IC54" i="28"/>
  <c r="NP54" i="28"/>
  <c r="IB54" i="28"/>
  <c r="LR54" i="28"/>
  <c r="MB54" i="28"/>
  <c r="LO54" i="28"/>
  <c r="MX54" i="28"/>
  <c r="BR77" i="28"/>
  <c r="NE54" i="28"/>
  <c r="S54" i="28"/>
  <c r="ND54" i="28"/>
  <c r="LF54" i="28"/>
  <c r="LP54" i="28"/>
  <c r="LC54" i="28"/>
  <c r="ML54" i="28"/>
  <c r="AS85" i="28"/>
  <c r="FU85" i="28"/>
  <c r="GS85" i="28"/>
  <c r="DD85" i="28"/>
  <c r="AW85" i="28"/>
  <c r="GK85" i="28"/>
  <c r="ED85" i="28"/>
  <c r="BW85" i="28"/>
  <c r="HK85" i="28"/>
  <c r="FP85" i="28"/>
  <c r="DJ85" i="28"/>
  <c r="BC85" i="28"/>
  <c r="GQ85" i="28"/>
  <c r="KD85" i="28"/>
  <c r="C64" i="28"/>
  <c r="BR62" i="28"/>
  <c r="KH46" i="28"/>
  <c r="MH46" i="28"/>
  <c r="BF32" i="28"/>
  <c r="DF32" i="28"/>
  <c r="HJ23" i="28"/>
  <c r="OQ27" i="28"/>
  <c r="PC27" i="28"/>
  <c r="NS27" i="28"/>
  <c r="JF27" i="28"/>
  <c r="OT27" i="28"/>
  <c r="MM27" i="28"/>
  <c r="KF27" i="28"/>
  <c r="HY27" i="28"/>
  <c r="NM27" i="28"/>
  <c r="LF27" i="28"/>
  <c r="IY27" i="28"/>
  <c r="OM27" i="28"/>
  <c r="MF27" i="28"/>
  <c r="JM27" i="28"/>
  <c r="PA27" i="28"/>
  <c r="MH27" i="28"/>
  <c r="C50" i="28"/>
  <c r="C101" i="28"/>
  <c r="MJ85" i="28"/>
  <c r="IB85" i="28"/>
  <c r="ES85" i="28"/>
  <c r="FQ85" i="28"/>
  <c r="DP85" i="28"/>
  <c r="BI85" i="28"/>
  <c r="GW85" i="28"/>
  <c r="EP85" i="28"/>
  <c r="CI85" i="28"/>
  <c r="AN85" i="28"/>
  <c r="GB85" i="28"/>
  <c r="DV85" i="28"/>
  <c r="BO85" i="28"/>
  <c r="HC85" i="28"/>
  <c r="MZ85" i="28"/>
  <c r="JS85" i="28"/>
  <c r="C63" i="28"/>
  <c r="LF46" i="28"/>
  <c r="NF46" i="28"/>
  <c r="CD32" i="28"/>
  <c r="ED32" i="28"/>
  <c r="OE27" i="28"/>
  <c r="FC23" i="28"/>
  <c r="C18" i="28"/>
  <c r="JD27" i="28"/>
  <c r="JP27" i="28"/>
  <c r="PO27" i="28"/>
  <c r="JR27" i="28"/>
  <c r="PF27" i="28"/>
  <c r="MY27" i="28"/>
  <c r="KR27" i="28"/>
  <c r="IK27" i="28"/>
  <c r="NY27" i="28"/>
  <c r="LR27" i="28"/>
  <c r="JK27" i="28"/>
  <c r="OY27" i="28"/>
  <c r="MR27" i="28"/>
  <c r="JY27" i="28"/>
  <c r="PM27" i="28"/>
  <c r="MT27" i="28"/>
  <c r="IS27" i="28"/>
  <c r="GR51" i="28"/>
  <c r="GE51" i="28"/>
  <c r="EH51" i="28"/>
  <c r="C31" i="28"/>
  <c r="C98" i="28"/>
  <c r="C92" i="28"/>
  <c r="GF85" i="28"/>
  <c r="HD85" i="28"/>
  <c r="DL85" i="28"/>
  <c r="EN85" i="28"/>
  <c r="CG85" i="28"/>
  <c r="HU85" i="28"/>
  <c r="FN85" i="28"/>
  <c r="DG85" i="28"/>
  <c r="BL85" i="28"/>
  <c r="GZ85" i="28"/>
  <c r="ET85" i="28"/>
  <c r="CM85" i="28"/>
  <c r="LP85" i="28"/>
  <c r="LQ85" i="28"/>
  <c r="C41" i="28"/>
  <c r="JC46" i="28"/>
  <c r="IY46" i="28"/>
  <c r="MI46" i="28"/>
  <c r="HR32" i="28"/>
  <c r="BW32" i="28"/>
  <c r="C24" i="28"/>
  <c r="HN23" i="28"/>
  <c r="MV27" i="28"/>
  <c r="NH27" i="28"/>
  <c r="KB27" i="28"/>
  <c r="KP27" i="28"/>
  <c r="II27" i="28"/>
  <c r="NW27" i="28"/>
  <c r="LP27" i="28"/>
  <c r="JI27" i="28"/>
  <c r="OW27" i="28"/>
  <c r="MP27" i="28"/>
  <c r="KI27" i="28"/>
  <c r="IB27" i="28"/>
  <c r="NP27" i="28"/>
  <c r="KW27" i="28"/>
  <c r="ID27" i="28"/>
  <c r="NR27" i="28"/>
  <c r="C32" i="28"/>
  <c r="C22" i="28"/>
  <c r="CZ51" i="28"/>
  <c r="CM51" i="28"/>
  <c r="AP51" i="28"/>
  <c r="HO51" i="28"/>
  <c r="IR27" i="28"/>
  <c r="EO23" i="28"/>
  <c r="C103" i="28"/>
  <c r="PD27" i="28"/>
  <c r="IU27" i="28"/>
  <c r="MB27" i="28"/>
  <c r="PI27" i="28"/>
  <c r="LI27" i="28"/>
  <c r="OD27" i="28"/>
  <c r="DY85" i="28"/>
  <c r="EW85" i="28"/>
  <c r="FV85" i="28"/>
  <c r="FT85" i="28"/>
  <c r="BE85" i="28"/>
  <c r="FL85" i="28"/>
  <c r="DE85" i="28"/>
  <c r="AX85" i="28"/>
  <c r="GL85" i="28"/>
  <c r="EE85" i="28"/>
  <c r="CJ85" i="28"/>
  <c r="AD85" i="28"/>
  <c r="FR85" i="28"/>
  <c r="DK85" i="28"/>
  <c r="KB85" i="28"/>
  <c r="JL85" i="28"/>
  <c r="C65" i="28"/>
  <c r="JG46" i="28"/>
  <c r="OM46" i="28"/>
  <c r="KB46" i="28"/>
  <c r="FK32" i="28"/>
  <c r="HK32" i="28"/>
  <c r="C25" i="28"/>
  <c r="MK27" i="28"/>
  <c r="BQ23" i="28"/>
  <c r="JE27" i="28"/>
  <c r="JQ27" i="28"/>
  <c r="NT27" i="28"/>
  <c r="LN27" i="28"/>
  <c r="JG27" i="28"/>
  <c r="OU27" i="28"/>
  <c r="MN27" i="28"/>
  <c r="KG27" i="28"/>
  <c r="HZ27" i="28"/>
  <c r="NN27" i="28"/>
  <c r="LG27" i="28"/>
  <c r="IZ27" i="28"/>
  <c r="ON27" i="28"/>
  <c r="LU27" i="28"/>
  <c r="JB27" i="28"/>
  <c r="OP27" i="28"/>
  <c r="DW51" i="28"/>
  <c r="MJ27" i="28"/>
  <c r="C87" i="28"/>
  <c r="NB27" i="28"/>
  <c r="C102" i="28"/>
  <c r="C90" i="28"/>
  <c r="HG85" i="28"/>
  <c r="CW85" i="28"/>
  <c r="DU85" i="28"/>
  <c r="EV85" i="28"/>
  <c r="EM85" i="28"/>
  <c r="AJ85" i="28"/>
  <c r="FX85" i="28"/>
  <c r="DQ85" i="28"/>
  <c r="BJ85" i="28"/>
  <c r="GX85" i="28"/>
  <c r="EQ85" i="28"/>
  <c r="CV85" i="28"/>
  <c r="AP85" i="28"/>
  <c r="GD85" i="28"/>
  <c r="DW85" i="28"/>
  <c r="IS85" i="28"/>
  <c r="LU85" i="28"/>
  <c r="KJ85" i="28"/>
  <c r="C56" i="28"/>
  <c r="OV46" i="28"/>
  <c r="LH46" i="28"/>
  <c r="OR46" i="28"/>
  <c r="AF32" i="28"/>
  <c r="CF32" i="28"/>
  <c r="ER32" i="28"/>
  <c r="GT23" i="28"/>
  <c r="HE23" i="28"/>
  <c r="LA27" i="28"/>
  <c r="LM27" i="28"/>
  <c r="IG27" i="28"/>
  <c r="LZ27" i="28"/>
  <c r="JS27" i="28"/>
  <c r="PG27" i="28"/>
  <c r="MZ27" i="28"/>
  <c r="KS27" i="28"/>
  <c r="IL27" i="28"/>
  <c r="NZ27" i="28"/>
  <c r="LS27" i="28"/>
  <c r="JL27" i="28"/>
  <c r="OZ27" i="28"/>
  <c r="MG27" i="28"/>
  <c r="JN27" i="28"/>
  <c r="PB27" i="28"/>
  <c r="C55" i="28"/>
  <c r="KU85" i="28"/>
  <c r="C61" i="28"/>
  <c r="C23" i="28"/>
  <c r="IN27" i="28"/>
  <c r="GG85" i="28"/>
  <c r="BR85" i="28"/>
  <c r="CP85" i="28"/>
  <c r="DO85" i="28"/>
  <c r="DM85" i="28"/>
  <c r="AV85" i="28"/>
  <c r="GJ85" i="28"/>
  <c r="EC85" i="28"/>
  <c r="BV85" i="28"/>
  <c r="HJ85" i="28"/>
  <c r="FC85" i="28"/>
  <c r="DH85" i="28"/>
  <c r="BB85" i="28"/>
  <c r="GP85" i="28"/>
  <c r="EI85" i="28"/>
  <c r="LV85" i="28"/>
  <c r="JI46" i="28"/>
  <c r="MF46" i="28"/>
  <c r="IG46" i="28"/>
  <c r="C36" i="28"/>
  <c r="BD32" i="28"/>
  <c r="DD32" i="28"/>
  <c r="FP32" i="28"/>
  <c r="HU23" i="28"/>
  <c r="MW27" i="28"/>
  <c r="NI27" i="28"/>
  <c r="KC27" i="28"/>
  <c r="ML27" i="28"/>
  <c r="KE27" i="28"/>
  <c r="HX27" i="28"/>
  <c r="NL27" i="28"/>
  <c r="LE27" i="28"/>
  <c r="IX27" i="28"/>
  <c r="OL27" i="28"/>
  <c r="ME27" i="28"/>
  <c r="JX27" i="28"/>
  <c r="PL27" i="28"/>
  <c r="MS27" i="28"/>
  <c r="JZ27" i="28"/>
  <c r="PN27" i="28"/>
  <c r="KN27" i="28"/>
  <c r="EU51" i="28"/>
  <c r="AE51" i="28"/>
  <c r="HN51" i="28"/>
  <c r="FH51" i="28"/>
  <c r="OF27" i="28"/>
  <c r="LB27" i="28"/>
  <c r="OB27" i="28"/>
  <c r="C100" i="28"/>
  <c r="FE85" i="28"/>
  <c r="AR85" i="28"/>
  <c r="BP85" i="28"/>
  <c r="CO85" i="28"/>
  <c r="BH85" i="28"/>
  <c r="GV85" i="28"/>
  <c r="EO85" i="28"/>
  <c r="CH85" i="28"/>
  <c r="HV85" i="28"/>
  <c r="FO85" i="28"/>
  <c r="DT85" i="28"/>
  <c r="BN85" i="28"/>
  <c r="HB85" i="28"/>
  <c r="EU85" i="28"/>
  <c r="MI85" i="28"/>
  <c r="MS85" i="28"/>
  <c r="NF78" i="28"/>
  <c r="C45" i="28"/>
  <c r="PF46" i="28"/>
  <c r="JA46" i="28"/>
  <c r="MW46" i="28"/>
  <c r="FT32" i="28"/>
  <c r="HT32" i="28"/>
  <c r="DE23" i="28"/>
  <c r="MI27" i="28"/>
  <c r="OS27" i="28"/>
  <c r="PE27" i="28"/>
  <c r="LY27" i="28"/>
  <c r="MX27" i="28"/>
  <c r="KQ27" i="28"/>
  <c r="IJ27" i="28"/>
  <c r="NX27" i="28"/>
  <c r="LQ27" i="28"/>
  <c r="JJ27" i="28"/>
  <c r="OX27" i="28"/>
  <c r="MQ27" i="28"/>
  <c r="KJ27" i="28"/>
  <c r="S27" i="28"/>
  <c r="NE27" i="28"/>
  <c r="KL27" i="28"/>
  <c r="CY51" i="28"/>
  <c r="C53" i="28"/>
  <c r="HP51" i="28"/>
  <c r="FR51" i="28"/>
  <c r="DL51" i="28"/>
  <c r="OG27" i="28"/>
  <c r="PO85" i="28"/>
  <c r="OR27" i="28"/>
  <c r="KU27" i="28"/>
  <c r="DZ85" i="28"/>
  <c r="AI85" i="28"/>
  <c r="BM85" i="28"/>
  <c r="BT85" i="28"/>
  <c r="HH85" i="28"/>
  <c r="FA85" i="28"/>
  <c r="CT85" i="28"/>
  <c r="AM85" i="28"/>
  <c r="GA85" i="28"/>
  <c r="EF85" i="28"/>
  <c r="BZ85" i="28"/>
  <c r="HN85" i="28"/>
  <c r="FG85" i="28"/>
  <c r="NN85" i="28"/>
  <c r="OW78" i="28"/>
  <c r="C69" i="28"/>
  <c r="C62" i="28"/>
  <c r="JS46" i="28"/>
  <c r="JY46" i="28"/>
  <c r="NU46" i="28"/>
  <c r="GR32" i="28"/>
  <c r="AW32" i="28"/>
  <c r="C29" i="28"/>
  <c r="FJ23" i="28"/>
  <c r="JC27" i="28"/>
  <c r="JO27" i="28"/>
  <c r="IE27" i="28"/>
  <c r="NU27" i="28"/>
  <c r="NJ27" i="28"/>
  <c r="LC27" i="28"/>
  <c r="IV27" i="28"/>
  <c r="OJ27" i="28"/>
  <c r="MC27" i="28"/>
  <c r="JV27" i="28"/>
  <c r="PJ27" i="28"/>
  <c r="NC27" i="28"/>
  <c r="KV27" i="28"/>
  <c r="IC27" i="28"/>
  <c r="NQ27" i="28"/>
  <c r="KX27" i="28"/>
  <c r="C74" i="28"/>
  <c r="EV23" i="28"/>
  <c r="LX27" i="28"/>
  <c r="OI27" i="28"/>
  <c r="JU27" i="28"/>
  <c r="IP27" i="28"/>
  <c r="C99" i="28"/>
  <c r="C97" i="28"/>
  <c r="CZ85" i="28"/>
  <c r="CF85" i="28"/>
  <c r="HT85" i="28"/>
  <c r="FM85" i="28"/>
  <c r="DF85" i="28"/>
  <c r="AY85" i="28"/>
  <c r="GM85" i="28"/>
  <c r="ER85" i="28"/>
  <c r="CL85" i="28"/>
  <c r="AE85" i="28"/>
  <c r="OL85" i="28"/>
  <c r="C60" i="28"/>
  <c r="PH46" i="28"/>
  <c r="OO46" i="28"/>
  <c r="DM32" i="28"/>
  <c r="FM32" i="28"/>
  <c r="BT23" i="28"/>
  <c r="KY27" i="28"/>
  <c r="LK27" i="28"/>
  <c r="KA27" i="28"/>
  <c r="IH27" i="28"/>
  <c r="NV27" i="28"/>
  <c r="LO27" i="28"/>
  <c r="JH27" i="28"/>
  <c r="OV27" i="28"/>
  <c r="MO27" i="28"/>
  <c r="KH27" i="28"/>
  <c r="IA27" i="28"/>
  <c r="NO27" i="28"/>
  <c r="LH27" i="28"/>
  <c r="IO27" i="28"/>
  <c r="OC27" i="28"/>
  <c r="LJ27" i="28"/>
  <c r="KM27" i="28"/>
  <c r="ET51" i="28"/>
  <c r="EJ51" i="28"/>
  <c r="C91" i="28"/>
  <c r="C68" i="28"/>
  <c r="DX51" i="28"/>
  <c r="BZ51" i="28"/>
  <c r="FG51" i="28"/>
  <c r="C84" i="28"/>
  <c r="JU46" i="28"/>
  <c r="EK32" i="28"/>
  <c r="C30" i="28"/>
  <c r="CT23" i="28"/>
  <c r="MU27" i="28"/>
  <c r="NG27" i="28"/>
  <c r="LW27" i="28"/>
  <c r="IT27" i="28"/>
  <c r="OH27" i="28"/>
  <c r="MA27" i="28"/>
  <c r="JT27" i="28"/>
  <c r="PH27" i="28"/>
  <c r="NA27" i="28"/>
  <c r="KT27" i="28"/>
  <c r="IM27" i="28"/>
  <c r="OA27" i="28"/>
  <c r="LT27" i="28"/>
  <c r="JA27" i="28"/>
  <c r="OO27" i="28"/>
  <c r="LV27" i="28"/>
  <c r="AD51" i="28"/>
  <c r="KC85" i="28"/>
  <c r="EX23" i="28"/>
  <c r="BV23" i="28"/>
  <c r="LL53" i="28"/>
  <c r="HY53" i="28"/>
  <c r="JQ53" i="28"/>
  <c r="LX53" i="28"/>
  <c r="EU41" i="28"/>
  <c r="EH41" i="28"/>
  <c r="FP41" i="28"/>
  <c r="DD41" i="28"/>
  <c r="BD41" i="28"/>
  <c r="GD41" i="28"/>
  <c r="FD41" i="28"/>
  <c r="CR41" i="28"/>
  <c r="AR41" i="28"/>
  <c r="HK41" i="28"/>
  <c r="FK41" i="28"/>
  <c r="GY41" i="28"/>
  <c r="EY41" i="28"/>
  <c r="BW41" i="28"/>
  <c r="HR41" i="28"/>
  <c r="BK41" i="28"/>
  <c r="HF41" i="28"/>
  <c r="DR41" i="28"/>
  <c r="BR41" i="28"/>
  <c r="BC41" i="28"/>
  <c r="FY41" i="28"/>
  <c r="DY41" i="28"/>
  <c r="CY41" i="28"/>
  <c r="AW41" i="28"/>
  <c r="GR41" i="28"/>
  <c r="AK41" i="28"/>
  <c r="GF41" i="28"/>
  <c r="NZ85" i="28"/>
  <c r="ND85" i="28"/>
  <c r="OM85" i="28"/>
  <c r="PI85" i="28"/>
  <c r="JU85" i="28"/>
  <c r="MM85" i="28"/>
  <c r="MX85" i="28"/>
  <c r="MD85" i="28"/>
  <c r="LI85" i="28"/>
  <c r="KK85" i="28"/>
  <c r="JN85" i="28"/>
  <c r="IV85" i="28"/>
  <c r="OV85" i="28"/>
  <c r="KA85" i="28"/>
  <c r="NQ85" i="28"/>
  <c r="JG85" i="28"/>
  <c r="OQ85" i="28"/>
  <c r="MR85" i="28"/>
  <c r="OA85" i="28"/>
  <c r="OW85" i="28"/>
  <c r="JI85" i="28"/>
  <c r="MA85" i="28"/>
  <c r="ML85" i="28"/>
  <c r="LJ85" i="28"/>
  <c r="KM85" i="28"/>
  <c r="JO85" i="28"/>
  <c r="IX85" i="28"/>
  <c r="II85" i="28"/>
  <c r="OC85" i="28"/>
  <c r="IQ85" i="28"/>
  <c r="LM85" i="28"/>
  <c r="ID85" i="28"/>
  <c r="MU85" i="28"/>
  <c r="MF85" i="28"/>
  <c r="NO85" i="28"/>
  <c r="OK85" i="28"/>
  <c r="IW85" i="28"/>
  <c r="LO85" i="28"/>
  <c r="LZ85" i="28"/>
  <c r="KN85" i="28"/>
  <c r="JQ85" i="28"/>
  <c r="IY85" i="28"/>
  <c r="IJ85" i="28"/>
  <c r="OX85" i="28"/>
  <c r="NG85" i="28"/>
  <c r="NU85" i="28"/>
  <c r="JV85" i="28"/>
  <c r="OS85" i="28"/>
  <c r="KT85" i="28"/>
  <c r="KO85" i="28"/>
  <c r="LT85" i="28"/>
  <c r="NC85" i="28"/>
  <c r="NY85" i="28"/>
  <c r="IK85" i="28"/>
  <c r="LC85" i="28"/>
  <c r="LN85" i="28"/>
  <c r="JT85" i="28"/>
  <c r="JB85" i="28"/>
  <c r="IL85" i="28"/>
  <c r="HW85" i="28"/>
  <c r="OD85" i="28"/>
  <c r="MK85" i="28"/>
  <c r="LY85" i="28"/>
  <c r="IF85" i="28"/>
  <c r="NB85" i="28"/>
  <c r="JD85" i="28"/>
  <c r="U85" i="28"/>
  <c r="KR85" i="28"/>
  <c r="MH85" i="28"/>
  <c r="LH85" i="28"/>
  <c r="MQ85" i="28"/>
  <c r="NM85" i="28"/>
  <c r="HY85" i="28"/>
  <c r="KQ85" i="28"/>
  <c r="LB85" i="28"/>
  <c r="JC85" i="28"/>
  <c r="IN85" i="28"/>
  <c r="HX85" i="28"/>
  <c r="PA85" i="28"/>
  <c r="NH85" i="28"/>
  <c r="LR85" i="28"/>
  <c r="JZ85" i="28"/>
  <c r="PM85" i="28"/>
  <c r="LF85" i="28"/>
  <c r="IR85" i="28"/>
  <c r="JA85" i="28"/>
  <c r="KV85" i="28"/>
  <c r="ME85" i="28"/>
  <c r="NA85" i="28"/>
  <c r="PH85" i="28"/>
  <c r="KE85" i="28"/>
  <c r="KP85" i="28"/>
  <c r="IO85" i="28"/>
  <c r="IA85" i="28"/>
  <c r="PB85" i="28"/>
  <c r="OE85" i="28"/>
  <c r="MN85" i="28"/>
  <c r="KX85" i="28"/>
  <c r="IP85" i="28"/>
  <c r="NF85" i="28"/>
  <c r="JF85" i="28"/>
  <c r="S85" i="28"/>
  <c r="PL85" i="28"/>
  <c r="JX85" i="28"/>
  <c r="LG85" i="28"/>
  <c r="MC85" i="28"/>
  <c r="OU85" i="28"/>
  <c r="PF85" i="28"/>
  <c r="JR85" i="28"/>
  <c r="PE85" i="28"/>
  <c r="OG85" i="28"/>
  <c r="NL85" i="28"/>
  <c r="MP85" i="28"/>
  <c r="KY85" i="28"/>
  <c r="JH85" i="28"/>
  <c r="NT85" i="28"/>
  <c r="JP85" i="28"/>
  <c r="OR85" i="28"/>
  <c r="KL85" i="28"/>
  <c r="ON85" i="28"/>
  <c r="IZ85" i="28"/>
  <c r="KI85" i="28"/>
  <c r="LE85" i="28"/>
  <c r="NW85" i="28"/>
  <c r="OH85" i="28"/>
  <c r="OO85" i="28"/>
  <c r="NR85" i="28"/>
  <c r="MT85" i="28"/>
  <c r="LW85" i="28"/>
  <c r="KZ85" i="28"/>
  <c r="JJ85" i="28"/>
  <c r="IG85" i="28"/>
  <c r="JY85" i="28"/>
  <c r="PD85" i="28"/>
  <c r="KW85" i="28"/>
  <c r="OB85" i="28"/>
  <c r="PK85" i="28"/>
  <c r="JW85" i="28"/>
  <c r="KS85" i="28"/>
  <c r="NK85" i="28"/>
  <c r="NV85" i="28"/>
  <c r="NS85" i="28"/>
  <c r="MV85" i="28"/>
  <c r="LX85" i="28"/>
  <c r="LA85" i="28"/>
  <c r="KF85" i="28"/>
  <c r="IU85" i="28"/>
  <c r="NX85" i="28"/>
  <c r="IM85" i="28"/>
  <c r="NE85" i="28"/>
  <c r="JE85" i="28"/>
  <c r="NP85" i="28"/>
  <c r="OY85" i="28"/>
  <c r="JK85" i="28"/>
  <c r="KG85" i="28"/>
  <c r="MY85" i="28"/>
  <c r="NJ85" i="28"/>
  <c r="MW85" i="28"/>
  <c r="MB85" i="28"/>
  <c r="LD85" i="28"/>
  <c r="KH85" i="28"/>
  <c r="JM85" i="28"/>
  <c r="IH85" i="28"/>
  <c r="MG85" i="28"/>
  <c r="PN85" i="28"/>
  <c r="LK85" i="28"/>
  <c r="HZ85" i="28"/>
  <c r="B78" i="28"/>
  <c r="D78" i="28" s="1"/>
  <c r="II78" i="28"/>
  <c r="KP78" i="28"/>
  <c r="MK78" i="28"/>
  <c r="OF78" i="28"/>
  <c r="KV78" i="28"/>
  <c r="IR78" i="28"/>
  <c r="KY78" i="28"/>
  <c r="OX78" i="28"/>
  <c r="U78" i="28"/>
  <c r="JI78" i="28"/>
  <c r="KJ78" i="28"/>
  <c r="LP78" i="28"/>
  <c r="NW78" i="28"/>
  <c r="HS23" i="28"/>
  <c r="GK23" i="28"/>
  <c r="FI23" i="28"/>
  <c r="HP23" i="28"/>
  <c r="CB23" i="28"/>
  <c r="ET23" i="28"/>
  <c r="HA23" i="28"/>
  <c r="BM23" i="28"/>
  <c r="DG23" i="28"/>
  <c r="FN23" i="28"/>
  <c r="HH23" i="28"/>
  <c r="DO23" i="28"/>
  <c r="HC23" i="28"/>
  <c r="DH23" i="28"/>
  <c r="GV23" i="28"/>
  <c r="EA23" i="28"/>
  <c r="BF23" i="28"/>
  <c r="BU23" i="28"/>
  <c r="EW23" i="28"/>
  <c r="HD23" i="28"/>
  <c r="BP23" i="28"/>
  <c r="EH23" i="28"/>
  <c r="GO23" i="28"/>
  <c r="BA23" i="28"/>
  <c r="CU23" i="28"/>
  <c r="FB23" i="28"/>
  <c r="GJ23" i="28"/>
  <c r="CQ23" i="28"/>
  <c r="GE23" i="28"/>
  <c r="CJ23" i="28"/>
  <c r="FX23" i="28"/>
  <c r="DC23" i="28"/>
  <c r="AH23" i="28"/>
  <c r="BC23" i="28"/>
  <c r="CY23" i="28"/>
  <c r="EK23" i="28"/>
  <c r="GR23" i="28"/>
  <c r="BD23" i="28"/>
  <c r="DV23" i="28"/>
  <c r="GC23" i="28"/>
  <c r="AO23" i="28"/>
  <c r="CI23" i="28"/>
  <c r="EP23" i="28"/>
  <c r="FL23" i="28"/>
  <c r="BS23" i="28"/>
  <c r="FG23" i="28"/>
  <c r="BL23" i="28"/>
  <c r="EZ23" i="28"/>
  <c r="CE23" i="28"/>
  <c r="DT23" i="28"/>
  <c r="AZ23" i="28"/>
  <c r="DY23" i="28"/>
  <c r="GF23" i="28"/>
  <c r="AR23" i="28"/>
  <c r="DJ23" i="28"/>
  <c r="FQ23" i="28"/>
  <c r="HK23" i="28"/>
  <c r="BW23" i="28"/>
  <c r="ED23" i="28"/>
  <c r="EN23" i="28"/>
  <c r="AU23" i="28"/>
  <c r="EI23" i="28"/>
  <c r="AN23" i="28"/>
  <c r="EB23" i="28"/>
  <c r="BG23" i="28"/>
  <c r="HL23" i="28"/>
  <c r="EU23" i="28"/>
  <c r="DM23" i="28"/>
  <c r="FT23" i="28"/>
  <c r="AF23" i="28"/>
  <c r="CX23" i="28"/>
  <c r="FE23" i="28"/>
  <c r="GY23" i="28"/>
  <c r="BK23" i="28"/>
  <c r="DR23" i="28"/>
  <c r="DP23" i="28"/>
  <c r="HF23" i="28"/>
  <c r="DK23" i="28"/>
  <c r="GW23" i="28"/>
  <c r="DD23" i="28"/>
  <c r="AI23" i="28"/>
  <c r="AW23" i="28"/>
  <c r="DA23" i="28"/>
  <c r="FH23" i="28"/>
  <c r="HO23" i="28"/>
  <c r="CL23" i="28"/>
  <c r="ES23" i="28"/>
  <c r="GM23" i="28"/>
  <c r="AY23" i="28"/>
  <c r="DF23" i="28"/>
  <c r="CR23" i="28"/>
  <c r="GH23" i="28"/>
  <c r="CM23" i="28"/>
  <c r="FY23" i="28"/>
  <c r="CF23" i="28"/>
  <c r="HT23" i="28"/>
  <c r="FP23" i="28"/>
  <c r="DQ23" i="28"/>
  <c r="HQ23" i="28"/>
  <c r="CC23" i="28"/>
  <c r="EJ23" i="28"/>
  <c r="HB23" i="28"/>
  <c r="BN23" i="28"/>
  <c r="DU23" i="28"/>
  <c r="FO23" i="28"/>
  <c r="HV23" i="28"/>
  <c r="CH23" i="28"/>
  <c r="AV23" i="28"/>
  <c r="EL23" i="28"/>
  <c r="AQ23" i="28"/>
  <c r="EC23" i="28"/>
  <c r="AJ23" i="28"/>
  <c r="FV23" i="28"/>
  <c r="CV23" i="28"/>
  <c r="GS23" i="28"/>
  <c r="BE23" i="28"/>
  <c r="DL23" i="28"/>
  <c r="GD23" i="28"/>
  <c r="AP23" i="28"/>
  <c r="CW23" i="28"/>
  <c r="EQ23" i="28"/>
  <c r="GX23" i="28"/>
  <c r="BJ23" i="28"/>
  <c r="GI23" i="28"/>
  <c r="CP23" i="28"/>
  <c r="GB23" i="28"/>
  <c r="CG23" i="28"/>
  <c r="GU23" i="28"/>
  <c r="DZ23" i="28"/>
  <c r="GQ23" i="28"/>
  <c r="BX23" i="28"/>
  <c r="GG23" i="28"/>
  <c r="AS23" i="28"/>
  <c r="CZ23" i="28"/>
  <c r="FR23" i="28"/>
  <c r="AD23" i="28"/>
  <c r="CK23" i="28"/>
  <c r="EE23" i="28"/>
  <c r="GL23" i="28"/>
  <c r="AX23" i="28"/>
  <c r="FK23" i="28"/>
  <c r="BR23" i="28"/>
  <c r="FD23" i="28"/>
  <c r="BI23" i="28"/>
  <c r="FW23" i="28"/>
  <c r="DB23" i="28"/>
  <c r="CA23" i="28"/>
  <c r="FU23" i="28"/>
  <c r="AG23" i="28"/>
  <c r="CN23" i="28"/>
  <c r="FF23" i="28"/>
  <c r="HM23" i="28"/>
  <c r="BY23" i="28"/>
  <c r="DS23" i="28"/>
  <c r="FZ23" i="28"/>
  <c r="AL23" i="28"/>
  <c r="EM23" i="28"/>
  <c r="AT23" i="28"/>
  <c r="EF23" i="28"/>
  <c r="AK23" i="28"/>
  <c r="EY23" i="28"/>
  <c r="CD23" i="28"/>
  <c r="NI85" i="28"/>
  <c r="PG85" i="28"/>
  <c r="BH23" i="28"/>
  <c r="AM23" i="28"/>
  <c r="CO23" i="28"/>
  <c r="CV32" i="28"/>
  <c r="EQ32" i="28"/>
  <c r="GX32" i="28"/>
  <c r="BJ32" i="28"/>
  <c r="DQ32" i="28"/>
  <c r="FX32" i="28"/>
  <c r="AJ32" i="28"/>
  <c r="CQ32" i="28"/>
  <c r="EX32" i="28"/>
  <c r="HE32" i="28"/>
  <c r="BQ32" i="28"/>
  <c r="DX32" i="28"/>
  <c r="HM32" i="28"/>
  <c r="CW32" i="28"/>
  <c r="CJ32" i="28"/>
  <c r="EE32" i="28"/>
  <c r="GL32" i="28"/>
  <c r="AX32" i="28"/>
  <c r="DE32" i="28"/>
  <c r="FL32" i="28"/>
  <c r="HS32" i="28"/>
  <c r="CE32" i="28"/>
  <c r="EL32" i="28"/>
  <c r="GS32" i="28"/>
  <c r="BE32" i="28"/>
  <c r="DL32" i="28"/>
  <c r="ES32" i="28"/>
  <c r="HL32" i="28"/>
  <c r="BX32" i="28"/>
  <c r="DS32" i="28"/>
  <c r="FZ32" i="28"/>
  <c r="AL32" i="28"/>
  <c r="CS32" i="28"/>
  <c r="EZ32" i="28"/>
  <c r="HG32" i="28"/>
  <c r="BS32" i="28"/>
  <c r="DZ32" i="28"/>
  <c r="GG32" i="28"/>
  <c r="AS32" i="28"/>
  <c r="CZ32" i="28"/>
  <c r="GO32" i="28"/>
  <c r="GZ32" i="28"/>
  <c r="BL32" i="28"/>
  <c r="DG32" i="28"/>
  <c r="FN32" i="28"/>
  <c r="HU32" i="28"/>
  <c r="CG32" i="28"/>
  <c r="EN32" i="28"/>
  <c r="GU32" i="28"/>
  <c r="BG32" i="28"/>
  <c r="DN32" i="28"/>
  <c r="FU32" i="28"/>
  <c r="AG32" i="28"/>
  <c r="CN32" i="28"/>
  <c r="GN32" i="28"/>
  <c r="AZ32" i="28"/>
  <c r="CU32" i="28"/>
  <c r="FB32" i="28"/>
  <c r="HI32" i="28"/>
  <c r="BU32" i="28"/>
  <c r="EB32" i="28"/>
  <c r="GI32" i="28"/>
  <c r="AU32" i="28"/>
  <c r="DB32" i="28"/>
  <c r="FI32" i="28"/>
  <c r="HP32" i="28"/>
  <c r="CB32" i="28"/>
  <c r="GB32" i="28"/>
  <c r="AN32" i="28"/>
  <c r="CI32" i="28"/>
  <c r="EP32" i="28"/>
  <c r="GW32" i="28"/>
  <c r="BI32" i="28"/>
  <c r="DP32" i="28"/>
  <c r="FW32" i="28"/>
  <c r="AI32" i="28"/>
  <c r="CP32" i="28"/>
  <c r="EW32" i="28"/>
  <c r="HD32" i="28"/>
  <c r="BP32" i="28"/>
  <c r="FD32" i="28"/>
  <c r="GY32" i="28"/>
  <c r="BK32" i="28"/>
  <c r="DR32" i="28"/>
  <c r="FY32" i="28"/>
  <c r="AK32" i="28"/>
  <c r="CR32" i="28"/>
  <c r="EY32" i="28"/>
  <c r="HF32" i="28"/>
  <c r="BR32" i="28"/>
  <c r="DY32" i="28"/>
  <c r="GF32" i="28"/>
  <c r="AR32" i="28"/>
  <c r="EF32" i="28"/>
  <c r="GA32" i="28"/>
  <c r="AM32" i="28"/>
  <c r="CT32" i="28"/>
  <c r="FA32" i="28"/>
  <c r="HH32" i="28"/>
  <c r="BT32" i="28"/>
  <c r="EA32" i="28"/>
  <c r="GH32" i="28"/>
  <c r="AT32" i="28"/>
  <c r="DA32" i="28"/>
  <c r="FH32" i="28"/>
  <c r="BY32" i="28"/>
  <c r="DT32" i="28"/>
  <c r="FO32" i="28"/>
  <c r="HV32" i="28"/>
  <c r="CH32" i="28"/>
  <c r="EO32" i="28"/>
  <c r="GV32" i="28"/>
  <c r="BH32" i="28"/>
  <c r="DO32" i="28"/>
  <c r="FV32" i="28"/>
  <c r="AH32" i="28"/>
  <c r="CO32" i="28"/>
  <c r="EV32" i="28"/>
  <c r="DU32" i="28"/>
  <c r="DH32" i="28"/>
  <c r="FC32" i="28"/>
  <c r="HJ32" i="28"/>
  <c r="BV32" i="28"/>
  <c r="EC32" i="28"/>
  <c r="GJ32" i="28"/>
  <c r="AV32" i="28"/>
  <c r="DC32" i="28"/>
  <c r="FJ32" i="28"/>
  <c r="HQ32" i="28"/>
  <c r="CC32" i="28"/>
  <c r="EJ32" i="28"/>
  <c r="FQ32" i="28"/>
  <c r="BA32" i="28"/>
  <c r="HI23" i="28"/>
  <c r="B81" i="28"/>
  <c r="D81" i="28" s="1"/>
  <c r="IC81" i="28"/>
  <c r="JI81" i="28"/>
  <c r="PK81" i="28"/>
  <c r="JW81" i="28"/>
  <c r="MD81" i="28"/>
  <c r="OJ81" i="28"/>
  <c r="IV81" i="28"/>
  <c r="LC81" i="28"/>
  <c r="NJ81" i="28"/>
  <c r="PE81" i="28"/>
  <c r="JQ81" i="28"/>
  <c r="LL81" i="28"/>
  <c r="MS81" i="28"/>
  <c r="IK81" i="28"/>
  <c r="OB81" i="28"/>
  <c r="NA81" i="28"/>
  <c r="ND81" i="28"/>
  <c r="JC81" i="28"/>
  <c r="KK81" i="28"/>
  <c r="OY81" i="28"/>
  <c r="JK81" i="28"/>
  <c r="LR81" i="28"/>
  <c r="NX81" i="28"/>
  <c r="IJ81" i="28"/>
  <c r="KQ81" i="28"/>
  <c r="MX81" i="28"/>
  <c r="OS81" i="28"/>
  <c r="JE81" i="28"/>
  <c r="KZ81" i="28"/>
  <c r="NS81" i="28"/>
  <c r="JM81" i="28"/>
  <c r="PB81" i="28"/>
  <c r="OC81" i="28"/>
  <c r="OD81" i="28"/>
  <c r="KJ81" i="28"/>
  <c r="LK81" i="28"/>
  <c r="OM81" i="28"/>
  <c r="IY81" i="28"/>
  <c r="LF81" i="28"/>
  <c r="NL81" i="28"/>
  <c r="HX81" i="28"/>
  <c r="KE81" i="28"/>
  <c r="ML81" i="28"/>
  <c r="OG81" i="28"/>
  <c r="IS81" i="28"/>
  <c r="KN81" i="28"/>
  <c r="OZ81" i="28"/>
  <c r="KM81" i="28"/>
  <c r="U81" i="28"/>
  <c r="PC81" i="28"/>
  <c r="PI81" i="28"/>
  <c r="LJ81" i="28"/>
  <c r="MR81" i="28"/>
  <c r="OA81" i="28"/>
  <c r="IM81" i="28"/>
  <c r="KT81" i="28"/>
  <c r="MZ81" i="28"/>
  <c r="PG81" i="28"/>
  <c r="JS81" i="28"/>
  <c r="LZ81" i="28"/>
  <c r="NU81" i="28"/>
  <c r="IG81" i="28"/>
  <c r="KB81" i="28"/>
  <c r="LT81" i="28"/>
  <c r="MO81" i="28"/>
  <c r="NR81" i="28"/>
  <c r="NO81" i="28"/>
  <c r="IA81" i="28"/>
  <c r="KH81" i="28"/>
  <c r="MN81" i="28"/>
  <c r="OU81" i="28"/>
  <c r="JG81" i="28"/>
  <c r="LN81" i="28"/>
  <c r="NI81" i="28"/>
  <c r="PD81" i="28"/>
  <c r="JP81" i="28"/>
  <c r="MT81" i="28"/>
  <c r="NQ81" i="28"/>
  <c r="NC81" i="28"/>
  <c r="PJ81" i="28"/>
  <c r="JV81" i="28"/>
  <c r="MB81" i="28"/>
  <c r="OI81" i="28"/>
  <c r="IU81" i="28"/>
  <c r="LB81" i="28"/>
  <c r="MW81" i="28"/>
  <c r="OR81" i="28"/>
  <c r="JD81" i="28"/>
  <c r="NY81" i="28"/>
  <c r="ME81" i="28"/>
  <c r="OL81" i="28"/>
  <c r="IX81" i="28"/>
  <c r="LD81" i="28"/>
  <c r="NK81" i="28"/>
  <c r="HW81" i="28"/>
  <c r="KD81" i="28"/>
  <c r="LY81" i="28"/>
  <c r="NT81" i="28"/>
  <c r="IF81" i="28"/>
  <c r="IN81" i="28"/>
  <c r="LG81" i="28"/>
  <c r="NN81" i="28"/>
  <c r="HZ81" i="28"/>
  <c r="KF81" i="28"/>
  <c r="MM81" i="28"/>
  <c r="OT81" i="28"/>
  <c r="JF81" i="28"/>
  <c r="LA81" i="28"/>
  <c r="MV81" i="28"/>
  <c r="JL81" i="28"/>
  <c r="KS81" i="28"/>
  <c r="JO81" i="28"/>
  <c r="JU81" i="28"/>
  <c r="KU81" i="28"/>
  <c r="NB81" i="28"/>
  <c r="PH81" i="28"/>
  <c r="JT81" i="28"/>
  <c r="MA81" i="28"/>
  <c r="OH81" i="28"/>
  <c r="IT81" i="28"/>
  <c r="KO81" i="28"/>
  <c r="MJ81" i="28"/>
  <c r="KL81" i="28"/>
  <c r="LU81" i="28"/>
  <c r="KV81" i="28"/>
  <c r="ID81" i="28"/>
  <c r="KI81" i="28"/>
  <c r="MP81" i="28"/>
  <c r="OV81" i="28"/>
  <c r="JH81" i="28"/>
  <c r="LO81" i="28"/>
  <c r="NV81" i="28"/>
  <c r="IH81" i="28"/>
  <c r="KC81" i="28"/>
  <c r="LX81" i="28"/>
  <c r="LQ81" i="28"/>
  <c r="S81" i="28"/>
  <c r="LA46" i="28"/>
  <c r="MV46" i="28"/>
  <c r="PC46" i="28"/>
  <c r="JO46" i="28"/>
  <c r="KL46" i="28"/>
  <c r="MS46" i="28"/>
  <c r="OZ46" i="28"/>
  <c r="JL46" i="28"/>
  <c r="LS46" i="28"/>
  <c r="NZ46" i="28"/>
  <c r="IL46" i="28"/>
  <c r="JT46" i="28"/>
  <c r="JR46" i="28"/>
  <c r="JH46" i="28"/>
  <c r="JF46" i="28"/>
  <c r="U46" i="28"/>
  <c r="KO46" i="28"/>
  <c r="MJ46" i="28"/>
  <c r="OQ46" i="28"/>
  <c r="PN46" i="28"/>
  <c r="JZ46" i="28"/>
  <c r="MG46" i="28"/>
  <c r="ON46" i="28"/>
  <c r="IZ46" i="28"/>
  <c r="LG46" i="28"/>
  <c r="NN46" i="28"/>
  <c r="HZ46" i="28"/>
  <c r="IQ46" i="28"/>
  <c r="IJ46" i="28"/>
  <c r="IH46" i="28"/>
  <c r="HY46" i="28"/>
  <c r="LO46" i="28"/>
  <c r="LP46" i="28"/>
  <c r="KC46" i="28"/>
  <c r="LX46" i="28"/>
  <c r="OE46" i="28"/>
  <c r="PB46" i="28"/>
  <c r="JN46" i="28"/>
  <c r="LU46" i="28"/>
  <c r="OB46" i="28"/>
  <c r="IN46" i="28"/>
  <c r="KU46" i="28"/>
  <c r="NB46" i="28"/>
  <c r="PI46" i="28"/>
  <c r="PG46" i="28"/>
  <c r="OW46" i="28"/>
  <c r="OU46" i="28"/>
  <c r="OK46" i="28"/>
  <c r="PE46" i="28"/>
  <c r="JQ46" i="28"/>
  <c r="LL46" i="28"/>
  <c r="NS46" i="28"/>
  <c r="OP46" i="28"/>
  <c r="JB46" i="28"/>
  <c r="LI46" i="28"/>
  <c r="NP46" i="28"/>
  <c r="IB46" i="28"/>
  <c r="KI46" i="28"/>
  <c r="MP46" i="28"/>
  <c r="NY46" i="28"/>
  <c r="NW46" i="28"/>
  <c r="NM46" i="28"/>
  <c r="NK46" i="28"/>
  <c r="NA46" i="28"/>
  <c r="IU46" i="28"/>
  <c r="OS46" i="28"/>
  <c r="JE46" i="28"/>
  <c r="KZ46" i="28"/>
  <c r="NG46" i="28"/>
  <c r="OD46" i="28"/>
  <c r="IP46" i="28"/>
  <c r="KW46" i="28"/>
  <c r="ND46" i="28"/>
  <c r="PK46" i="28"/>
  <c r="JW46" i="28"/>
  <c r="MD46" i="28"/>
  <c r="MO46" i="28"/>
  <c r="MM46" i="28"/>
  <c r="MC46" i="28"/>
  <c r="MA46" i="28"/>
  <c r="LQ46" i="28"/>
  <c r="OH46" i="28"/>
  <c r="OG46" i="28"/>
  <c r="IS46" i="28"/>
  <c r="KN46" i="28"/>
  <c r="MU46" i="28"/>
  <c r="NR46" i="28"/>
  <c r="ID46" i="28"/>
  <c r="KK46" i="28"/>
  <c r="MR46" i="28"/>
  <c r="OY46" i="28"/>
  <c r="JK46" i="28"/>
  <c r="LR46" i="28"/>
  <c r="LE46" i="28"/>
  <c r="LC46" i="28"/>
  <c r="KS46" i="28"/>
  <c r="KQ46" i="28"/>
  <c r="KG46" i="28"/>
  <c r="NI46" i="28"/>
  <c r="PD46" i="28"/>
  <c r="JP46" i="28"/>
  <c r="LW46" i="28"/>
  <c r="MT46" i="28"/>
  <c r="PA46" i="28"/>
  <c r="JM46" i="28"/>
  <c r="LT46" i="28"/>
  <c r="OA46" i="28"/>
  <c r="IM46" i="28"/>
  <c r="KT46" i="28"/>
  <c r="IT46" i="28"/>
  <c r="IK46" i="28"/>
  <c r="II46" i="28"/>
  <c r="IE46" i="28"/>
  <c r="HX46" i="28"/>
  <c r="LN46" i="28"/>
  <c r="MY46" i="28"/>
  <c r="MK46" i="28"/>
  <c r="OF46" i="28"/>
  <c r="IR46" i="28"/>
  <c r="KY46" i="28"/>
  <c r="LV46" i="28"/>
  <c r="OC46" i="28"/>
  <c r="IO46" i="28"/>
  <c r="KV46" i="28"/>
  <c r="NC46" i="28"/>
  <c r="PJ46" i="28"/>
  <c r="JV46" i="28"/>
  <c r="NX46" i="28"/>
  <c r="NV46" i="28"/>
  <c r="NL46" i="28"/>
  <c r="NJ46" i="28"/>
  <c r="HW46" i="28"/>
  <c r="LY46" i="28"/>
  <c r="NT46" i="28"/>
  <c r="IF46" i="28"/>
  <c r="KM46" i="28"/>
  <c r="LJ46" i="28"/>
  <c r="NQ46" i="28"/>
  <c r="IC46" i="28"/>
  <c r="KJ46" i="28"/>
  <c r="MQ46" i="28"/>
  <c r="OX46" i="28"/>
  <c r="JJ46" i="28"/>
  <c r="MN46" i="28"/>
  <c r="ML46" i="28"/>
  <c r="MB46" i="28"/>
  <c r="LZ46" i="28"/>
  <c r="MZ46" i="28"/>
  <c r="LM46" i="28"/>
  <c r="NH46" i="28"/>
  <c r="PO46" i="28"/>
  <c r="KA46" i="28"/>
  <c r="KX46" i="28"/>
  <c r="NE46" i="28"/>
  <c r="PL46" i="28"/>
  <c r="JX46" i="28"/>
  <c r="ME46" i="28"/>
  <c r="OL46" i="28"/>
  <c r="IX46" i="28"/>
  <c r="LD46" i="28"/>
  <c r="LB46" i="28"/>
  <c r="KR46" i="28"/>
  <c r="KP46" i="28"/>
  <c r="MX46" i="28"/>
  <c r="MX76" i="28"/>
  <c r="LH76" i="28"/>
  <c r="PH76" i="28"/>
  <c r="II76" i="28"/>
  <c r="PM76" i="28"/>
  <c r="IC85" i="28"/>
  <c r="OF85" i="28"/>
  <c r="MO85" i="28"/>
  <c r="FA23" i="28"/>
  <c r="GA23" i="28"/>
  <c r="HR23" i="28"/>
  <c r="GZ23" i="28"/>
  <c r="DI23" i="28"/>
  <c r="LL85" i="28"/>
  <c r="PC85" i="28"/>
  <c r="LS85" i="28"/>
  <c r="BO23" i="28"/>
  <c r="EG23" i="28"/>
  <c r="DN23" i="28"/>
  <c r="BB23" i="28"/>
  <c r="IT85" i="28"/>
  <c r="PJ85" i="28"/>
  <c r="OZ85" i="28"/>
  <c r="HG23" i="28"/>
  <c r="GP23" i="28"/>
  <c r="EE78" i="28"/>
  <c r="DF58" i="28"/>
  <c r="GQ71" i="28"/>
  <c r="CX71" i="28"/>
  <c r="DR71" i="28"/>
  <c r="CL71" i="28"/>
  <c r="DF71" i="28"/>
  <c r="GN71" i="28"/>
  <c r="HI71" i="28"/>
  <c r="AU71" i="28"/>
  <c r="FD71" i="28"/>
  <c r="FY71" i="28"/>
  <c r="ER71" i="28"/>
  <c r="FM71" i="28"/>
  <c r="HP71" i="28"/>
  <c r="AZ71" i="28"/>
  <c r="BU71" i="28"/>
  <c r="GF71" i="28"/>
  <c r="GY71" i="28"/>
  <c r="AK71" i="28"/>
  <c r="CB71" i="28"/>
  <c r="CU71" i="28"/>
  <c r="AF71" i="28"/>
  <c r="AY71" i="28"/>
  <c r="AZ78" i="28"/>
  <c r="EH71" i="28"/>
  <c r="CH58" i="28"/>
  <c r="FR22" i="28"/>
  <c r="EG22" i="28"/>
  <c r="HG22" i="28"/>
  <c r="FG22" i="28"/>
  <c r="FV22" i="28"/>
  <c r="HE22" i="28"/>
  <c r="AK22" i="28"/>
  <c r="BH22" i="28"/>
  <c r="CE22" i="28"/>
  <c r="DB22" i="28"/>
  <c r="ED22" i="28"/>
  <c r="FM22" i="28"/>
  <c r="GV22" i="28"/>
  <c r="AE22" i="28"/>
  <c r="BA22" i="28"/>
  <c r="HI22" i="28"/>
  <c r="GB22" i="28"/>
  <c r="FF22" i="28"/>
  <c r="DU22" i="28"/>
  <c r="GU22" i="28"/>
  <c r="EN22" i="28"/>
  <c r="FD22" i="28"/>
  <c r="GL22" i="28"/>
  <c r="HU22" i="28"/>
  <c r="AV22" i="28"/>
  <c r="BS22" i="28"/>
  <c r="CP22" i="28"/>
  <c r="DM22" i="28"/>
  <c r="EV22" i="28"/>
  <c r="GE22" i="28"/>
  <c r="FZ22" i="28"/>
  <c r="FH22" i="28"/>
  <c r="EO22" i="28"/>
  <c r="ET22" i="28"/>
  <c r="HK22" i="28"/>
  <c r="GI22" i="28"/>
  <c r="DW22" i="28"/>
  <c r="EL22" i="28"/>
  <c r="FU22" i="28"/>
  <c r="HD22" i="28"/>
  <c r="AJ22" i="28"/>
  <c r="BG22" i="28"/>
  <c r="CD22" i="28"/>
  <c r="DA22" i="28"/>
  <c r="EC22" i="28"/>
  <c r="FL22" i="28"/>
  <c r="DI22" i="28"/>
  <c r="CV22" i="28"/>
  <c r="CJ22" i="28"/>
  <c r="EH22" i="28"/>
  <c r="GY22" i="28"/>
  <c r="FW22" i="28"/>
  <c r="DG22" i="28"/>
  <c r="DT22" i="28"/>
  <c r="FB22" i="28"/>
  <c r="GK22" i="28"/>
  <c r="HT22" i="28"/>
  <c r="AU22" i="28"/>
  <c r="BR22" i="28"/>
  <c r="CO22" i="28"/>
  <c r="DL22" i="28"/>
  <c r="EU22" i="28"/>
  <c r="BM22" i="28"/>
  <c r="AZ22" i="28"/>
  <c r="AN22" i="28"/>
  <c r="DV22" i="28"/>
  <c r="GM22" i="28"/>
  <c r="FK22" i="28"/>
  <c r="CU22" i="28"/>
  <c r="DF22" i="28"/>
  <c r="EK22" i="28"/>
  <c r="FT22" i="28"/>
  <c r="HC22" i="28"/>
  <c r="AI22" i="28"/>
  <c r="BF22" i="28"/>
  <c r="CC22" i="28"/>
  <c r="CZ22" i="28"/>
  <c r="EB22" i="28"/>
  <c r="FY22" i="28"/>
  <c r="HL22" i="28"/>
  <c r="GT22" i="28"/>
  <c r="HM22" i="28"/>
  <c r="GA22" i="28"/>
  <c r="EY22" i="28"/>
  <c r="CI22" i="28"/>
  <c r="CT22" i="28"/>
  <c r="DR22" i="28"/>
  <c r="FA22" i="28"/>
  <c r="GJ22" i="28"/>
  <c r="HR22" i="28"/>
  <c r="AT22" i="28"/>
  <c r="BQ22" i="28"/>
  <c r="CN22" i="28"/>
  <c r="DK22" i="28"/>
  <c r="DH22" i="28"/>
  <c r="ER22" i="28"/>
  <c r="DZ22" i="28"/>
  <c r="BN22" i="28"/>
  <c r="HA22" i="28"/>
  <c r="FO22" i="28"/>
  <c r="EM22" i="28"/>
  <c r="BW22" i="28"/>
  <c r="CH22" i="28"/>
  <c r="DE22" i="28"/>
  <c r="EJ22" i="28"/>
  <c r="FS22" i="28"/>
  <c r="GZ22" i="28"/>
  <c r="AH22" i="28"/>
  <c r="BE22" i="28"/>
  <c r="CB22" i="28"/>
  <c r="CY22" i="28"/>
  <c r="BL22" i="28"/>
  <c r="CL22" i="28"/>
  <c r="BZ22" i="28"/>
  <c r="HN22" i="28"/>
  <c r="GC22" i="28"/>
  <c r="EQ22" i="28"/>
  <c r="DO22" i="28"/>
  <c r="AY22" i="28"/>
  <c r="BJ22" i="28"/>
  <c r="CG22" i="28"/>
  <c r="DD22" i="28"/>
  <c r="EI22" i="28"/>
  <c r="FP22" i="28"/>
  <c r="GX22" i="28"/>
  <c r="AG22" i="28"/>
  <c r="BD22" i="28"/>
  <c r="CA22" i="28"/>
  <c r="CX22" i="28"/>
  <c r="HJ22" i="28"/>
  <c r="HB22" i="28"/>
  <c r="FQ22" i="28"/>
  <c r="EE22" i="28"/>
  <c r="HH22" i="28"/>
  <c r="AM22" i="28"/>
  <c r="AX22" i="28"/>
  <c r="BU22" i="28"/>
  <c r="CR22" i="28"/>
  <c r="DP22" i="28"/>
  <c r="EX22" i="28"/>
  <c r="GG22" i="28"/>
  <c r="HP22" i="28"/>
  <c r="AR22" i="28"/>
  <c r="BO22" i="28"/>
  <c r="BB22" i="28"/>
  <c r="EP22" i="28"/>
  <c r="GP22" i="28"/>
  <c r="FE22" i="28"/>
  <c r="DS22" i="28"/>
  <c r="GQ22" i="28"/>
  <c r="HF22" i="28"/>
  <c r="AL22" i="28"/>
  <c r="BI22" i="28"/>
  <c r="CF22" i="28"/>
  <c r="DC22" i="28"/>
  <c r="EF22" i="28"/>
  <c r="FN22" i="28"/>
  <c r="GW22" i="28"/>
  <c r="AF22" i="28"/>
  <c r="BC22" i="28"/>
  <c r="FI22" i="28"/>
  <c r="CK22" i="28"/>
  <c r="BY22" i="28"/>
  <c r="GB78" i="28"/>
  <c r="AR71" i="28"/>
  <c r="BJ58" i="28"/>
  <c r="AD22" i="28"/>
  <c r="HQ22" i="28"/>
  <c r="BK22" i="28"/>
  <c r="ET78" i="28"/>
  <c r="FT71" i="28"/>
  <c r="ER58" i="28"/>
  <c r="DX81" i="28"/>
  <c r="CO81" i="28"/>
  <c r="BG81" i="28"/>
  <c r="EV81" i="28"/>
  <c r="DM81" i="28"/>
  <c r="FT81" i="28"/>
  <c r="AS81" i="28"/>
  <c r="EA81" i="28"/>
  <c r="CW81" i="28"/>
  <c r="GH81" i="28"/>
  <c r="EX81" i="28"/>
  <c r="HE81" i="28"/>
  <c r="CN81" i="28"/>
  <c r="FV81" i="28"/>
  <c r="ES81" i="28"/>
  <c r="GT81" i="28"/>
  <c r="DY81" i="28"/>
  <c r="HM81" i="28"/>
  <c r="GF81" i="28"/>
  <c r="EI81" i="28"/>
  <c r="GP81" i="28"/>
  <c r="BB81" i="28"/>
  <c r="DH81" i="28"/>
  <c r="FC81" i="28"/>
  <c r="HJ81" i="28"/>
  <c r="BV81" i="28"/>
  <c r="DE81" i="28"/>
  <c r="FL81" i="28"/>
  <c r="BA81" i="28"/>
  <c r="CD81" i="28"/>
  <c r="FU81" i="28"/>
  <c r="CQ81" i="28"/>
  <c r="HF81" i="28"/>
  <c r="EM81" i="28"/>
  <c r="BS81" i="28"/>
  <c r="GC81" i="28"/>
  <c r="CZ81" i="28"/>
  <c r="CP81" i="28"/>
  <c r="BP81" i="28"/>
  <c r="FE81" i="28"/>
  <c r="CB81" i="28"/>
  <c r="HO81" i="28"/>
  <c r="CA81" i="28"/>
  <c r="EH81" i="28"/>
  <c r="GN81" i="28"/>
  <c r="AZ81" i="28"/>
  <c r="CU81" i="28"/>
  <c r="FB81" i="28"/>
  <c r="GK81" i="28"/>
  <c r="AW81" i="28"/>
  <c r="DD81" i="28"/>
  <c r="GO81" i="28"/>
  <c r="HR81" i="28"/>
  <c r="EL81" i="28"/>
  <c r="DL81" i="28"/>
  <c r="AR81" i="28"/>
  <c r="FW81" i="28"/>
  <c r="BM81" i="28"/>
  <c r="EW81" i="28"/>
  <c r="AH81" i="28"/>
  <c r="IC48" i="28"/>
  <c r="IF48" i="28"/>
  <c r="NT48" i="28"/>
  <c r="NI48" i="28"/>
  <c r="MX48" i="28"/>
  <c r="LO48" i="28"/>
  <c r="JH48" i="28"/>
  <c r="OV48" i="28"/>
  <c r="KG48" i="28"/>
  <c r="IL48" i="28"/>
  <c r="NZ48" i="28"/>
  <c r="MQ48" i="28"/>
  <c r="IN48" i="28"/>
  <c r="OB48" i="28"/>
  <c r="IR48" i="28"/>
  <c r="OF48" i="28"/>
  <c r="IG48" i="28"/>
  <c r="NU48" i="28"/>
  <c r="NJ48" i="28"/>
  <c r="MA48" i="28"/>
  <c r="JT48" i="28"/>
  <c r="PH48" i="28"/>
  <c r="KS48" i="28"/>
  <c r="IX48" i="28"/>
  <c r="OL48" i="28"/>
  <c r="NC48" i="28"/>
  <c r="IZ48" i="28"/>
  <c r="ON48" i="28"/>
  <c r="JD48" i="28"/>
  <c r="OR48" i="28"/>
  <c r="IS48" i="28"/>
  <c r="OG48" i="28"/>
  <c r="IH48" i="28"/>
  <c r="NV48" i="28"/>
  <c r="MM48" i="28"/>
  <c r="KF48" i="28"/>
  <c r="LE48" i="28"/>
  <c r="JJ48" i="28"/>
  <c r="OX48" i="28"/>
  <c r="IA48" i="28"/>
  <c r="NO48" i="28"/>
  <c r="JL48" i="28"/>
  <c r="OZ48" i="28"/>
  <c r="PL48" i="28"/>
  <c r="JP48" i="28"/>
  <c r="PD48" i="28"/>
  <c r="JE48" i="28"/>
  <c r="OS48" i="28"/>
  <c r="IT48" i="28"/>
  <c r="OH48" i="28"/>
  <c r="MY48" i="28"/>
  <c r="KR48" i="28"/>
  <c r="LQ48" i="28"/>
  <c r="JV48" i="28"/>
  <c r="PJ48" i="28"/>
  <c r="IM48" i="28"/>
  <c r="OA48" i="28"/>
  <c r="JX48" i="28"/>
  <c r="KY48" i="28"/>
  <c r="KB48" i="28"/>
  <c r="JQ48" i="28"/>
  <c r="PE48" i="28"/>
  <c r="JF48" i="28"/>
  <c r="OT48" i="28"/>
  <c r="HW48" i="28"/>
  <c r="NK48" i="28"/>
  <c r="LD48" i="28"/>
  <c r="MC48" i="28"/>
  <c r="KH48" i="28"/>
  <c r="IY48" i="28"/>
  <c r="OM48" i="28"/>
  <c r="KJ48" i="28"/>
  <c r="KX48" i="28"/>
  <c r="KN48" i="28"/>
  <c r="KC48" i="28"/>
  <c r="JR48" i="28"/>
  <c r="PF48" i="28"/>
  <c r="II48" i="28"/>
  <c r="NW48" i="28"/>
  <c r="LP48" i="28"/>
  <c r="MO48" i="28"/>
  <c r="KT48" i="28"/>
  <c r="JK48" i="28"/>
  <c r="OY48" i="28"/>
  <c r="KV48" i="28"/>
  <c r="JB48" i="28"/>
  <c r="KZ48" i="28"/>
  <c r="KO48" i="28"/>
  <c r="KD48" i="28"/>
  <c r="IU48" i="28"/>
  <c r="OI48" i="28"/>
  <c r="MB48" i="28"/>
  <c r="NA48" i="28"/>
  <c r="LF48" i="28"/>
  <c r="JW48" i="28"/>
  <c r="PK48" i="28"/>
  <c r="LH48" i="28"/>
  <c r="LX48" i="28"/>
  <c r="LM48" i="28"/>
  <c r="LB48" i="28"/>
  <c r="JS48" i="28"/>
  <c r="PG48" i="28"/>
  <c r="MZ48" i="28"/>
  <c r="IK48" i="28"/>
  <c r="NY48" i="28"/>
  <c r="MD48" i="28"/>
  <c r="KU48" i="28"/>
  <c r="MF48" i="28"/>
  <c r="MV48" i="28"/>
  <c r="MK48" i="28"/>
  <c r="LZ48" i="28"/>
  <c r="KQ48" i="28"/>
  <c r="IJ48" i="28"/>
  <c r="NX48" i="28"/>
  <c r="JI48" i="28"/>
  <c r="OW48" i="28"/>
  <c r="NB48" i="28"/>
  <c r="LS48" i="28"/>
  <c r="ND48" i="28"/>
  <c r="B77" i="28"/>
  <c r="D77" i="28" s="1"/>
  <c r="LZ77" i="28"/>
  <c r="NU77" i="28"/>
  <c r="IG77" i="28"/>
  <c r="KB77" i="28"/>
  <c r="MH77" i="28"/>
  <c r="PK77" i="28"/>
  <c r="JW77" i="28"/>
  <c r="MA77" i="28"/>
  <c r="KH77" i="28"/>
  <c r="IQ77" i="28"/>
  <c r="OZ77" i="28"/>
  <c r="MM77" i="28"/>
  <c r="JY77" i="28"/>
  <c r="OQ77" i="28"/>
  <c r="MZ77" i="28"/>
  <c r="KK77" i="28"/>
  <c r="ON77" i="28"/>
  <c r="LN77" i="28"/>
  <c r="NI77" i="28"/>
  <c r="PD77" i="28"/>
  <c r="JP77" i="28"/>
  <c r="LV77" i="28"/>
  <c r="OY77" i="28"/>
  <c r="JK77" i="28"/>
  <c r="LE77" i="28"/>
  <c r="JM77" i="28"/>
  <c r="HX77" i="28"/>
  <c r="OB77" i="28"/>
  <c r="LQ77" i="28"/>
  <c r="JG77" i="28"/>
  <c r="NW77" i="28"/>
  <c r="MD77" i="28"/>
  <c r="OK77" i="28"/>
  <c r="MC77" i="28"/>
  <c r="LB77" i="28"/>
  <c r="MW77" i="28"/>
  <c r="OR77" i="28"/>
  <c r="JD77" i="28"/>
  <c r="LJ77" i="28"/>
  <c r="OM77" i="28"/>
  <c r="IY77" i="28"/>
  <c r="KJ77" i="28"/>
  <c r="IU77" i="28"/>
  <c r="PA77" i="28"/>
  <c r="NG77" i="28"/>
  <c r="KV77" i="28"/>
  <c r="IK77" i="28"/>
  <c r="NA77" i="28"/>
  <c r="LI77" i="28"/>
  <c r="JS77" i="28"/>
  <c r="KP77" i="28"/>
  <c r="MK77" i="28"/>
  <c r="OF77" i="28"/>
  <c r="IR77" i="28"/>
  <c r="KX77" i="28"/>
  <c r="OA77" i="28"/>
  <c r="IM77" i="28"/>
  <c r="JO77" i="28"/>
  <c r="HY77" i="28"/>
  <c r="OC77" i="28"/>
  <c r="MN77" i="28"/>
  <c r="KA77" i="28"/>
  <c r="OU77" i="28"/>
  <c r="MF77" i="28"/>
  <c r="KQ77" i="28"/>
  <c r="NQ77" i="28"/>
  <c r="KD77" i="28"/>
  <c r="LY77" i="28"/>
  <c r="NT77" i="28"/>
  <c r="IF77" i="28"/>
  <c r="KL77" i="28"/>
  <c r="NO77" i="28"/>
  <c r="IA77" i="28"/>
  <c r="IV77" i="28"/>
  <c r="PC77" i="28"/>
  <c r="NK77" i="28"/>
  <c r="LR77" i="28"/>
  <c r="JH77" i="28"/>
  <c r="NX77" i="28"/>
  <c r="LK77" i="28"/>
  <c r="JU77" i="28"/>
  <c r="IX77" i="28"/>
  <c r="PF77" i="28"/>
  <c r="JR77" i="28"/>
  <c r="LM77" i="28"/>
  <c r="NH77" i="28"/>
  <c r="PN77" i="28"/>
  <c r="JZ77" i="28"/>
  <c r="NC77" i="28"/>
  <c r="PJ77" i="28"/>
  <c r="HZ77" i="28"/>
  <c r="OE77" i="28"/>
  <c r="MO77" i="28"/>
  <c r="KW77" i="28"/>
  <c r="IL77" i="28"/>
  <c r="NB77" i="28"/>
  <c r="KR77" i="28"/>
  <c r="IZ77" i="28"/>
  <c r="NP77" i="28"/>
  <c r="MU77" i="28"/>
  <c r="OT77" i="28"/>
  <c r="JF77" i="28"/>
  <c r="LA77" i="28"/>
  <c r="MV77" i="28"/>
  <c r="PB77" i="28"/>
  <c r="JN77" i="28"/>
  <c r="MQ77" i="28"/>
  <c r="OX77" i="28"/>
  <c r="PG77" i="28"/>
  <c r="NL77" i="28"/>
  <c r="LT77" i="28"/>
  <c r="KE77" i="28"/>
  <c r="OV77" i="28"/>
  <c r="MG77" i="28"/>
  <c r="JV77" i="28"/>
  <c r="IE77" i="28"/>
  <c r="IW77" i="28"/>
  <c r="NV77" i="28"/>
  <c r="IH77" i="28"/>
  <c r="KC77" i="28"/>
  <c r="LX77" i="28"/>
  <c r="OD77" i="28"/>
  <c r="IP77" i="28"/>
  <c r="LS77" i="28"/>
  <c r="PH77" i="28"/>
  <c r="NM77" i="28"/>
  <c r="LU77" i="28"/>
  <c r="KF77" i="28"/>
  <c r="IN77" i="28"/>
  <c r="ND77" i="28"/>
  <c r="KS77" i="28"/>
  <c r="II77" i="28"/>
  <c r="LF77" i="28"/>
  <c r="IC77" i="28"/>
  <c r="MX77" i="28"/>
  <c r="OS77" i="28"/>
  <c r="JE77" i="28"/>
  <c r="KZ77" i="28"/>
  <c r="NF77" i="28"/>
  <c r="U77" i="28"/>
  <c r="KU77" i="28"/>
  <c r="NN77" i="28"/>
  <c r="LW77" i="28"/>
  <c r="KG77" i="28"/>
  <c r="IO77" i="28"/>
  <c r="NZ77" i="28"/>
  <c r="LP77" i="28"/>
  <c r="JC77" i="28"/>
  <c r="OO77" i="28"/>
  <c r="KM77" i="28"/>
  <c r="JT77" i="28"/>
  <c r="DT58" i="28"/>
  <c r="BX22" i="28"/>
  <c r="AP22" i="28"/>
  <c r="GH22" i="28"/>
  <c r="EA22" i="28"/>
  <c r="AU81" i="28"/>
  <c r="CV58" i="28"/>
  <c r="GA58" i="28"/>
  <c r="FC18" i="28"/>
  <c r="FV18" i="28"/>
  <c r="BY18" i="28"/>
  <c r="CU18" i="28"/>
  <c r="DN18" i="28"/>
  <c r="HB18" i="28"/>
  <c r="CT18" i="28"/>
  <c r="FI18" i="28"/>
  <c r="ET18" i="28"/>
  <c r="CH18" i="28"/>
  <c r="EW18" i="28"/>
  <c r="CX18" i="28"/>
  <c r="HU18" i="28"/>
  <c r="DM18" i="28"/>
  <c r="ES18" i="28"/>
  <c r="AW18" i="28"/>
  <c r="FH18" i="28"/>
  <c r="HT18" i="28"/>
  <c r="EV18" i="28"/>
  <c r="GU18" i="28"/>
  <c r="EI18" i="28"/>
  <c r="GI18" i="28"/>
  <c r="DW18" i="28"/>
  <c r="EM18" i="28"/>
  <c r="CM18" i="28"/>
  <c r="B42" i="28"/>
  <c r="D42" i="28" s="1"/>
  <c r="NX42" i="28"/>
  <c r="KE42" i="28"/>
  <c r="JY42" i="28"/>
  <c r="JG42" i="28"/>
  <c r="LA42" i="28"/>
  <c r="JQ42" i="28"/>
  <c r="NG42" i="28"/>
  <c r="MU42" i="28"/>
  <c r="S42" i="28"/>
  <c r="OX42" i="28"/>
  <c r="MR42" i="28"/>
  <c r="OL42" i="28"/>
  <c r="B80" i="28"/>
  <c r="D80" i="28" s="1"/>
  <c r="KV80" i="28"/>
  <c r="FG78" i="28"/>
  <c r="FQ58" i="28"/>
  <c r="FC58" i="28"/>
  <c r="GD78" i="28"/>
  <c r="CU78" i="28"/>
  <c r="EB78" i="28"/>
  <c r="FI78" i="28"/>
  <c r="BD78" i="28"/>
  <c r="AD78" i="28"/>
  <c r="CI78" i="28"/>
  <c r="DP78" i="28"/>
  <c r="EW78" i="28"/>
  <c r="GR78" i="28"/>
  <c r="FR78" i="28"/>
  <c r="GC78" i="28"/>
  <c r="GL78" i="28"/>
  <c r="HS78" i="28"/>
  <c r="BE78" i="28"/>
  <c r="HN78" i="28"/>
  <c r="ES78" i="28"/>
  <c r="FB78" i="28"/>
  <c r="GI78" i="28"/>
  <c r="AQ78" i="28"/>
  <c r="EG78" i="28"/>
  <c r="EP78" i="28"/>
  <c r="FW78" i="28"/>
  <c r="CM78" i="28"/>
  <c r="AO78" i="28"/>
  <c r="AX78" i="28"/>
  <c r="CE78" i="28"/>
  <c r="GN78" i="28"/>
  <c r="HI78" i="28"/>
  <c r="AU78" i="28"/>
  <c r="CJ78" i="28"/>
  <c r="DE78" i="28"/>
  <c r="EL78" i="28"/>
  <c r="GP78" i="28"/>
  <c r="HC78" i="28"/>
  <c r="HO78" i="28"/>
  <c r="DX78" i="28"/>
  <c r="AN78" i="28"/>
  <c r="BI78" i="28"/>
  <c r="CP78" i="28"/>
  <c r="NE80" i="28"/>
  <c r="DB78" i="28"/>
  <c r="ES58" i="28"/>
  <c r="KX47" i="28"/>
  <c r="NQ47" i="28"/>
  <c r="IC47" i="28"/>
  <c r="OV47" i="28"/>
  <c r="JH47" i="28"/>
  <c r="LO47" i="28"/>
  <c r="KV47" i="28"/>
  <c r="NV47" i="28"/>
  <c r="KC47" i="28"/>
  <c r="PL47" i="28"/>
  <c r="LX47" i="28"/>
  <c r="OE47" i="28"/>
  <c r="IK47" i="28"/>
  <c r="DR58" i="28"/>
  <c r="AY58" i="28"/>
  <c r="GM58" i="28"/>
  <c r="FD58" i="28"/>
  <c r="AO58" i="28"/>
  <c r="GC58" i="28"/>
  <c r="BB58" i="28"/>
  <c r="GP58" i="28"/>
  <c r="AF58" i="28"/>
  <c r="FT58" i="28"/>
  <c r="FI58" i="28"/>
  <c r="ED58" i="28"/>
  <c r="BK58" i="28"/>
  <c r="GY58" i="28"/>
  <c r="FP58" i="28"/>
  <c r="BA58" i="28"/>
  <c r="GO58" i="28"/>
  <c r="BN58" i="28"/>
  <c r="HB58" i="28"/>
  <c r="AR58" i="28"/>
  <c r="GF58" i="28"/>
  <c r="AG58" i="28"/>
  <c r="FU58" i="28"/>
  <c r="EP58" i="28"/>
  <c r="BW58" i="28"/>
  <c r="HK58" i="28"/>
  <c r="AN58" i="28"/>
  <c r="GB58" i="28"/>
  <c r="BM58" i="28"/>
  <c r="HA58" i="28"/>
  <c r="BZ58" i="28"/>
  <c r="HN58" i="28"/>
  <c r="BD58" i="28"/>
  <c r="GR58" i="28"/>
  <c r="AS58" i="28"/>
  <c r="GG58" i="28"/>
  <c r="FB58" i="28"/>
  <c r="CI58" i="28"/>
  <c r="AZ58" i="28"/>
  <c r="GN58" i="28"/>
  <c r="BY58" i="28"/>
  <c r="HM58" i="28"/>
  <c r="CL58" i="28"/>
  <c r="BP58" i="28"/>
  <c r="HD58" i="28"/>
  <c r="BE58" i="28"/>
  <c r="GS58" i="28"/>
  <c r="FN58" i="28"/>
  <c r="CU58" i="28"/>
  <c r="BL58" i="28"/>
  <c r="GZ58" i="28"/>
  <c r="CK58" i="28"/>
  <c r="CX58" i="28"/>
  <c r="CB58" i="28"/>
  <c r="HP58" i="28"/>
  <c r="BQ58" i="28"/>
  <c r="HE58" i="28"/>
  <c r="AL58" i="28"/>
  <c r="FZ58" i="28"/>
  <c r="DG58" i="28"/>
  <c r="BX58" i="28"/>
  <c r="HL58" i="28"/>
  <c r="CW58" i="28"/>
  <c r="DJ58" i="28"/>
  <c r="CN58" i="28"/>
  <c r="CC58" i="28"/>
  <c r="AX58" i="28"/>
  <c r="GL58" i="28"/>
  <c r="DS58" i="28"/>
  <c r="CJ58" i="28"/>
  <c r="DI58" i="28"/>
  <c r="DV58" i="28"/>
  <c r="CZ58" i="28"/>
  <c r="CO58" i="28"/>
  <c r="BV58" i="28"/>
  <c r="HJ58" i="28"/>
  <c r="EQ58" i="28"/>
  <c r="DH58" i="28"/>
  <c r="EG58" i="28"/>
  <c r="ET58" i="28"/>
  <c r="DX58" i="28"/>
  <c r="DM58" i="28"/>
  <c r="CT58" i="28"/>
  <c r="FO58" i="28"/>
  <c r="EF58" i="28"/>
  <c r="FE58" i="28"/>
  <c r="AD58" i="28"/>
  <c r="FR58" i="28"/>
  <c r="EV58" i="28"/>
  <c r="EK58" i="28"/>
  <c r="LC80" i="28"/>
  <c r="AI78" i="28"/>
  <c r="FH58" i="28"/>
  <c r="GD58" i="28"/>
  <c r="DU58" i="28"/>
  <c r="AM58" i="28"/>
  <c r="DQ22" i="28"/>
  <c r="GO22" i="28"/>
  <c r="CK81" i="28"/>
  <c r="FL78" i="28"/>
  <c r="BA71" i="28"/>
  <c r="EW58" i="28"/>
  <c r="EJ58" i="28"/>
  <c r="FF58" i="28"/>
  <c r="MS48" i="28"/>
  <c r="BU78" i="28"/>
  <c r="FB71" i="28"/>
  <c r="DY58" i="28"/>
  <c r="DL58" i="28"/>
  <c r="EH58" i="28"/>
  <c r="HV58" i="28"/>
  <c r="DK47" i="28"/>
  <c r="HJ46" i="28"/>
  <c r="HS48" i="28"/>
  <c r="HC36" i="28"/>
  <c r="AH36" i="28"/>
  <c r="CO36" i="28"/>
  <c r="EV36" i="28"/>
  <c r="DT36" i="28"/>
  <c r="DU36" i="28"/>
  <c r="FO36" i="28"/>
  <c r="HV36" i="28"/>
  <c r="CH36" i="28"/>
  <c r="EO36" i="28"/>
  <c r="GV36" i="28"/>
  <c r="BH36" i="28"/>
  <c r="GD48" i="28"/>
  <c r="FY48" i="28"/>
  <c r="FR48" i="28"/>
  <c r="AW48" i="28"/>
  <c r="LZ82" i="28"/>
  <c r="AP48" i="28"/>
  <c r="AK48" i="28"/>
  <c r="FN62" i="28"/>
  <c r="GF62" i="28"/>
  <c r="AR62" i="28"/>
  <c r="CY62" i="28"/>
  <c r="BB62" i="28"/>
  <c r="DG62" i="28"/>
  <c r="FZ62" i="28"/>
  <c r="FE62" i="28"/>
  <c r="AL62" i="28"/>
  <c r="HH62" i="28"/>
  <c r="CS62" i="28"/>
  <c r="BN62" i="28"/>
  <c r="EY62" i="28"/>
  <c r="HF62" i="28"/>
  <c r="FK29" i="28"/>
  <c r="GK29" i="28"/>
  <c r="EQ48" i="28"/>
  <c r="GB84" i="28"/>
  <c r="GN84" i="28"/>
  <c r="AZ84" i="28"/>
  <c r="CU84" i="28"/>
  <c r="FA84" i="28"/>
  <c r="HH84" i="28"/>
  <c r="BT84" i="28"/>
  <c r="EA84" i="28"/>
  <c r="AT84" i="28"/>
  <c r="DA84" i="28"/>
  <c r="B95" i="28"/>
  <c r="D95" i="28" s="1"/>
  <c r="IP95" i="28"/>
  <c r="KZ95" i="28"/>
  <c r="KB95" i="28"/>
  <c r="LK95" i="28"/>
  <c r="NT95" i="28"/>
  <c r="MI95" i="28"/>
  <c r="OY95" i="28"/>
  <c r="NM95" i="28"/>
  <c r="IN95" i="28"/>
  <c r="JK95" i="28"/>
  <c r="JP95" i="28"/>
  <c r="MM95" i="28"/>
  <c r="LI95" i="28"/>
  <c r="IC95" i="28"/>
  <c r="MY95" i="28"/>
  <c r="NH95" i="28"/>
  <c r="LW95" i="28"/>
  <c r="OM95" i="28"/>
  <c r="OS95" i="28"/>
  <c r="IB95" i="28"/>
  <c r="IY95" i="28"/>
  <c r="KW95" i="28"/>
  <c r="NX95" i="28"/>
  <c r="MO95" i="28"/>
  <c r="JC95" i="28"/>
  <c r="OU95" i="28"/>
  <c r="MV95" i="28"/>
  <c r="PM95" i="28"/>
  <c r="OA95" i="28"/>
  <c r="NU95" i="28"/>
  <c r="PN95" i="28"/>
  <c r="IM95" i="28"/>
  <c r="LZ95" i="28"/>
  <c r="ON95" i="28"/>
  <c r="KH95" i="28"/>
  <c r="MJ95" i="28"/>
  <c r="PA95" i="28"/>
  <c r="NO95" i="28"/>
  <c r="NA95" i="28"/>
  <c r="OP95" i="28"/>
  <c r="IA95" i="28"/>
  <c r="NP95" i="28"/>
  <c r="JA95" i="28"/>
  <c r="LJ95" i="28"/>
  <c r="IE95" i="28"/>
  <c r="LX95" i="28"/>
  <c r="OO95" i="28"/>
  <c r="PJ95" i="28"/>
  <c r="ML95" i="28"/>
  <c r="NR95" i="28"/>
  <c r="PH95" i="28"/>
  <c r="LF95" i="28"/>
  <c r="OB95" i="28"/>
  <c r="NB95" i="28"/>
  <c r="FW48" i="28"/>
  <c r="CC48" i="28"/>
  <c r="DM48" i="28"/>
  <c r="EX48" i="28"/>
  <c r="EZ48" i="28"/>
  <c r="BI48" i="28"/>
  <c r="GW48" i="28"/>
  <c r="DF48" i="28"/>
  <c r="FO48" i="28"/>
  <c r="AZ48" i="28"/>
  <c r="GN48" i="28"/>
  <c r="FQ48" i="28"/>
  <c r="BB48" i="28"/>
  <c r="GP48" i="28"/>
  <c r="CA48" i="28"/>
  <c r="HO48" i="28"/>
  <c r="AF48" i="28"/>
  <c r="FT48" i="28"/>
  <c r="EA48" i="28"/>
  <c r="AG48" i="28"/>
  <c r="BQ48" i="28"/>
  <c r="EM48" i="28"/>
  <c r="FL48" i="28"/>
  <c r="BU48" i="28"/>
  <c r="HI48" i="28"/>
  <c r="DR48" i="28"/>
  <c r="AM48" i="28"/>
  <c r="GA48" i="28"/>
  <c r="BL48" i="28"/>
  <c r="GZ48" i="28"/>
  <c r="AO48" i="28"/>
  <c r="GC48" i="28"/>
  <c r="BN48" i="28"/>
  <c r="HB48" i="28"/>
  <c r="CM48" i="28"/>
  <c r="AR48" i="28"/>
  <c r="GF48" i="28"/>
  <c r="HP48" i="28"/>
  <c r="CE48" i="28"/>
  <c r="HG48" i="28"/>
  <c r="GU48" i="28"/>
  <c r="DB48" i="28"/>
  <c r="AJ48" i="28"/>
  <c r="FX48" i="28"/>
  <c r="CG48" i="28"/>
  <c r="HU48" i="28"/>
  <c r="ED48" i="28"/>
  <c r="AY48" i="28"/>
  <c r="GM48" i="28"/>
  <c r="BX48" i="28"/>
  <c r="HL48" i="28"/>
  <c r="BA48" i="28"/>
  <c r="GO48" i="28"/>
  <c r="BZ48" i="28"/>
  <c r="HN48" i="28"/>
  <c r="CY48" i="28"/>
  <c r="BD48" i="28"/>
  <c r="GR48" i="28"/>
  <c r="GH48" i="28"/>
  <c r="AI48" i="28"/>
  <c r="FK48" i="28"/>
  <c r="EY48" i="28"/>
  <c r="CQ48" i="28"/>
  <c r="AV48" i="28"/>
  <c r="GJ48" i="28"/>
  <c r="CS48" i="28"/>
  <c r="EP48" i="28"/>
  <c r="BK48" i="28"/>
  <c r="GY48" i="28"/>
  <c r="CJ48" i="28"/>
  <c r="BM48" i="28"/>
  <c r="HA48" i="28"/>
  <c r="CL48" i="28"/>
  <c r="DK48" i="28"/>
  <c r="BP48" i="28"/>
  <c r="HD48" i="28"/>
  <c r="EL48" i="28"/>
  <c r="HR48" i="28"/>
  <c r="DO48" i="28"/>
  <c r="DC48" i="28"/>
  <c r="BF48" i="28"/>
  <c r="BH48" i="28"/>
  <c r="GV48" i="28"/>
  <c r="DE48" i="28"/>
  <c r="FB48" i="28"/>
  <c r="BW48" i="28"/>
  <c r="HK48" i="28"/>
  <c r="CV48" i="28"/>
  <c r="BY48" i="28"/>
  <c r="HM48" i="28"/>
  <c r="CX48" i="28"/>
  <c r="DW48" i="28"/>
  <c r="CB48" i="28"/>
  <c r="CP48" i="28"/>
  <c r="FV48" i="28"/>
  <c r="BS48" i="28"/>
  <c r="BG48" i="28"/>
  <c r="AU48" i="28"/>
  <c r="BT48" i="28"/>
  <c r="HH48" i="28"/>
  <c r="DQ48" i="28"/>
  <c r="FN48" i="28"/>
  <c r="CI48" i="28"/>
  <c r="DH48" i="28"/>
  <c r="CK48" i="28"/>
  <c r="DJ48" i="28"/>
  <c r="EI48" i="28"/>
  <c r="CN48" i="28"/>
  <c r="AT48" i="28"/>
  <c r="DZ48" i="28"/>
  <c r="HF48" i="28"/>
  <c r="GS48" i="28"/>
  <c r="CF48" i="28"/>
  <c r="HT48" i="28"/>
  <c r="EC48" i="28"/>
  <c r="AL48" i="28"/>
  <c r="FZ48" i="28"/>
  <c r="CU48" i="28"/>
  <c r="DT48" i="28"/>
  <c r="CW48" i="28"/>
  <c r="DV48" i="28"/>
  <c r="EU48" i="28"/>
  <c r="CZ48" i="28"/>
  <c r="GG48" i="28"/>
  <c r="CD48" i="28"/>
  <c r="FJ48" i="28"/>
  <c r="EW48" i="28"/>
  <c r="CR48" i="28"/>
  <c r="EO48" i="28"/>
  <c r="AX48" i="28"/>
  <c r="GL48" i="28"/>
  <c r="DG48" i="28"/>
  <c r="EF48" i="28"/>
  <c r="DI48" i="28"/>
  <c r="EH48" i="28"/>
  <c r="FG48" i="28"/>
  <c r="DL48" i="28"/>
  <c r="EK48" i="28"/>
  <c r="AH48" i="28"/>
  <c r="DN48" i="28"/>
  <c r="DA48" i="28"/>
  <c r="DD48" i="28"/>
  <c r="FA48" i="28"/>
  <c r="BJ48" i="28"/>
  <c r="GX48" i="28"/>
  <c r="DS48" i="28"/>
  <c r="ER48" i="28"/>
  <c r="DU48" i="28"/>
  <c r="ET48" i="28"/>
  <c r="AE48" i="28"/>
  <c r="FS48" i="28"/>
  <c r="DX48" i="28"/>
  <c r="CO48" i="28"/>
  <c r="HQ48" i="28"/>
  <c r="BR48" i="28"/>
  <c r="BE48" i="28"/>
  <c r="DP48" i="28"/>
  <c r="FM48" i="28"/>
  <c r="BV48" i="28"/>
  <c r="HJ48" i="28"/>
  <c r="EE48" i="28"/>
  <c r="FD48" i="28"/>
  <c r="EG48" i="28"/>
  <c r="FF48" i="28"/>
  <c r="AQ48" i="28"/>
  <c r="GE48" i="28"/>
  <c r="EJ48" i="28"/>
  <c r="AS48" i="28"/>
  <c r="FU48" i="28"/>
  <c r="HE48" i="28"/>
  <c r="GT48" i="28"/>
  <c r="AD48" i="28"/>
  <c r="HC48" i="28"/>
  <c r="EB48" i="28"/>
  <c r="GK48" i="28"/>
  <c r="FH48" i="28"/>
  <c r="GQ48" i="28"/>
  <c r="FV36" i="28"/>
  <c r="EV48" i="28"/>
  <c r="BO48" i="28"/>
  <c r="HV48" i="28"/>
  <c r="DO36" i="28"/>
  <c r="FC48" i="28"/>
  <c r="BC48" i="28"/>
  <c r="FE48" i="28"/>
  <c r="GB48" i="28"/>
  <c r="CT48" i="28"/>
  <c r="GI48" i="28"/>
  <c r="ES48" i="28"/>
  <c r="FP48" i="28"/>
  <c r="CH48" i="28"/>
  <c r="FI48" i="28"/>
  <c r="DV78" i="28"/>
  <c r="DK78" i="28"/>
  <c r="EV78" i="28"/>
  <c r="CX78" i="28"/>
  <c r="AG78" i="28"/>
  <c r="FU78" i="28"/>
  <c r="DN78" i="28"/>
  <c r="BG78" i="28"/>
  <c r="GU78" i="28"/>
  <c r="EN78" i="28"/>
  <c r="CG78" i="28"/>
  <c r="HU78" i="28"/>
  <c r="FN78" i="28"/>
  <c r="DG78" i="28"/>
  <c r="BL78" i="28"/>
  <c r="GZ78" i="28"/>
  <c r="FE78" i="28"/>
  <c r="AW71" i="28"/>
  <c r="GK71" i="28"/>
  <c r="ED71" i="28"/>
  <c r="BW71" i="28"/>
  <c r="HK71" i="28"/>
  <c r="FP71" i="28"/>
  <c r="DJ71" i="28"/>
  <c r="BD71" i="28"/>
  <c r="GR71" i="28"/>
  <c r="JS53" i="28"/>
  <c r="KC53" i="28"/>
  <c r="BP41" i="28"/>
  <c r="HD41" i="28"/>
  <c r="EW41" i="28"/>
  <c r="CP41" i="28"/>
  <c r="AI41" i="28"/>
  <c r="FW41" i="28"/>
  <c r="DP41" i="28"/>
  <c r="BI41" i="28"/>
  <c r="GW41" i="28"/>
  <c r="EP41" i="28"/>
  <c r="CI41" i="28"/>
  <c r="AN41" i="28"/>
  <c r="GB41" i="28"/>
  <c r="FG41" i="28"/>
  <c r="NS42" i="28"/>
  <c r="NI42" i="28"/>
  <c r="KQ42" i="28"/>
  <c r="HY42" i="28"/>
  <c r="IY42" i="28"/>
  <c r="CL41" i="28"/>
  <c r="BZ78" i="28"/>
  <c r="BO78" i="28"/>
  <c r="CZ78" i="28"/>
  <c r="BB78" i="28"/>
  <c r="AS78" i="28"/>
  <c r="GG78" i="28"/>
  <c r="DZ78" i="28"/>
  <c r="BS78" i="28"/>
  <c r="HG78" i="28"/>
  <c r="EZ78" i="28"/>
  <c r="CS78" i="28"/>
  <c r="AL78" i="28"/>
  <c r="FZ78" i="28"/>
  <c r="DS78" i="28"/>
  <c r="BX78" i="28"/>
  <c r="HL78" i="28"/>
  <c r="FQ78" i="28"/>
  <c r="BI71" i="28"/>
  <c r="GW71" i="28"/>
  <c r="EP71" i="28"/>
  <c r="CI71" i="28"/>
  <c r="AN71" i="28"/>
  <c r="GB71" i="28"/>
  <c r="DV71" i="28"/>
  <c r="BP71" i="28"/>
  <c r="HD71" i="28"/>
  <c r="IY53" i="28"/>
  <c r="PE53" i="28"/>
  <c r="MQ53" i="28"/>
  <c r="CB41" i="28"/>
  <c r="HP41" i="28"/>
  <c r="FI41" i="28"/>
  <c r="DB41" i="28"/>
  <c r="AU41" i="28"/>
  <c r="GI41" i="28"/>
  <c r="EB41" i="28"/>
  <c r="BU41" i="28"/>
  <c r="HI41" i="28"/>
  <c r="FB41" i="28"/>
  <c r="CU41" i="28"/>
  <c r="AZ41" i="28"/>
  <c r="GN41" i="28"/>
  <c r="DK41" i="28"/>
  <c r="PC42" i="28"/>
  <c r="OG42" i="28"/>
  <c r="LC42" i="28"/>
  <c r="KG42" i="28"/>
  <c r="LG42" i="28"/>
  <c r="AP41" i="28"/>
  <c r="PM34" i="28"/>
  <c r="CB78" i="28"/>
  <c r="CA78" i="28"/>
  <c r="OI53" i="28"/>
  <c r="LU53" i="28"/>
  <c r="CN41" i="28"/>
  <c r="AG41" i="28"/>
  <c r="FU41" i="28"/>
  <c r="DN41" i="28"/>
  <c r="BG41" i="28"/>
  <c r="GU41" i="28"/>
  <c r="EN41" i="28"/>
  <c r="CG41" i="28"/>
  <c r="HU41" i="28"/>
  <c r="FN41" i="28"/>
  <c r="DG41" i="28"/>
  <c r="BL41" i="28"/>
  <c r="GZ41" i="28"/>
  <c r="BO41" i="28"/>
  <c r="JP42" i="28"/>
  <c r="OS42" i="28"/>
  <c r="MM42" i="28"/>
  <c r="LE42" i="28"/>
  <c r="ME42" i="28"/>
  <c r="DW78" i="28"/>
  <c r="HB78" i="28"/>
  <c r="GF78" i="28"/>
  <c r="BQ78" i="28"/>
  <c r="HE78" i="28"/>
  <c r="EX78" i="28"/>
  <c r="CQ78" i="28"/>
  <c r="AJ78" i="28"/>
  <c r="FX78" i="28"/>
  <c r="DQ78" i="28"/>
  <c r="BJ78" i="28"/>
  <c r="GX78" i="28"/>
  <c r="EQ78" i="28"/>
  <c r="CV78" i="28"/>
  <c r="BA78" i="28"/>
  <c r="GO78" i="28"/>
  <c r="HM71" i="28"/>
  <c r="CG71" i="28"/>
  <c r="HU71" i="28"/>
  <c r="FN71" i="28"/>
  <c r="DG71" i="28"/>
  <c r="BL71" i="28"/>
  <c r="GZ71" i="28"/>
  <c r="ET71" i="28"/>
  <c r="CN71" i="28"/>
  <c r="MO53" i="28"/>
  <c r="JG53" i="28"/>
  <c r="MS42" i="28"/>
  <c r="CZ41" i="28"/>
  <c r="AS41" i="28"/>
  <c r="GG41" i="28"/>
  <c r="DZ41" i="28"/>
  <c r="BS41" i="28"/>
  <c r="HG41" i="28"/>
  <c r="EZ41" i="28"/>
  <c r="CS41" i="28"/>
  <c r="AL41" i="28"/>
  <c r="FZ41" i="28"/>
  <c r="DS41" i="28"/>
  <c r="BX41" i="28"/>
  <c r="HL41" i="28"/>
  <c r="KN42" i="28"/>
  <c r="PE42" i="28"/>
  <c r="OU42" i="28"/>
  <c r="LQ42" i="28"/>
  <c r="MQ42" i="28"/>
  <c r="GO46" i="28"/>
  <c r="FS78" i="28"/>
  <c r="FF78" i="28"/>
  <c r="GQ78" i="28"/>
  <c r="EJ78" i="28"/>
  <c r="CC78" i="28"/>
  <c r="HQ78" i="28"/>
  <c r="FJ78" i="28"/>
  <c r="DC78" i="28"/>
  <c r="AV78" i="28"/>
  <c r="GJ78" i="28"/>
  <c r="EC78" i="28"/>
  <c r="BV78" i="28"/>
  <c r="HJ78" i="28"/>
  <c r="FC78" i="28"/>
  <c r="DH78" i="28"/>
  <c r="BM78" i="28"/>
  <c r="HA78" i="28"/>
  <c r="GO71" i="28"/>
  <c r="CS71" i="28"/>
  <c r="AL71" i="28"/>
  <c r="FZ71" i="28"/>
  <c r="DS71" i="28"/>
  <c r="BX71" i="28"/>
  <c r="HL71" i="28"/>
  <c r="FF71" i="28"/>
  <c r="CZ71" i="28"/>
  <c r="GI71" i="28"/>
  <c r="PK53" i="28"/>
  <c r="NA53" i="28"/>
  <c r="IM53" i="28"/>
  <c r="KW42" i="28"/>
  <c r="DL41" i="28"/>
  <c r="BE41" i="28"/>
  <c r="GS41" i="28"/>
  <c r="EL41" i="28"/>
  <c r="CE41" i="28"/>
  <c r="HS41" i="28"/>
  <c r="FL41" i="28"/>
  <c r="DE41" i="28"/>
  <c r="AX41" i="28"/>
  <c r="GL41" i="28"/>
  <c r="EE41" i="28"/>
  <c r="CJ41" i="28"/>
  <c r="OD42" i="28"/>
  <c r="KZ42" i="28"/>
  <c r="JF42" i="28"/>
  <c r="HX42" i="28"/>
  <c r="NM42" i="28"/>
  <c r="OM42" i="28"/>
  <c r="HA41" i="28"/>
  <c r="HP78" i="28"/>
  <c r="HD78" i="28"/>
  <c r="DJ78" i="28"/>
  <c r="EU78" i="28"/>
  <c r="CN78" i="28"/>
  <c r="CO78" i="28"/>
  <c r="AH78" i="28"/>
  <c r="FV78" i="28"/>
  <c r="DO78" i="28"/>
  <c r="BH78" i="28"/>
  <c r="GV78" i="28"/>
  <c r="EO78" i="28"/>
  <c r="CH78" i="28"/>
  <c r="HV78" i="28"/>
  <c r="FO78" i="28"/>
  <c r="DT78" i="28"/>
  <c r="BY78" i="28"/>
  <c r="HM78" i="28"/>
  <c r="FQ71" i="28"/>
  <c r="DE71" i="28"/>
  <c r="AX71" i="28"/>
  <c r="GL71" i="28"/>
  <c r="EE71" i="28"/>
  <c r="CJ71" i="28"/>
  <c r="AD71" i="28"/>
  <c r="FR71" i="28"/>
  <c r="DL71" i="28"/>
  <c r="FK71" i="28"/>
  <c r="IE53" i="28"/>
  <c r="KT53" i="28"/>
  <c r="HM41" i="28"/>
  <c r="DX41" i="28"/>
  <c r="BQ41" i="28"/>
  <c r="HE41" i="28"/>
  <c r="EX41" i="28"/>
  <c r="CQ41" i="28"/>
  <c r="AJ41" i="28"/>
  <c r="FX41" i="28"/>
  <c r="DQ41" i="28"/>
  <c r="BJ41" i="28"/>
  <c r="GX41" i="28"/>
  <c r="EQ41" i="28"/>
  <c r="CV41" i="28"/>
  <c r="KL42" i="28"/>
  <c r="LL42" i="28"/>
  <c r="LN42" i="28"/>
  <c r="IJ42" i="28"/>
  <c r="HZ42" i="28"/>
  <c r="HB41" i="28"/>
  <c r="FE41" i="28"/>
  <c r="FT78" i="28"/>
  <c r="FH78" i="28"/>
  <c r="BN78" i="28"/>
  <c r="CY78" i="28"/>
  <c r="AR78" i="28"/>
  <c r="DA78" i="28"/>
  <c r="AT78" i="28"/>
  <c r="GH78" i="28"/>
  <c r="EA78" i="28"/>
  <c r="BT78" i="28"/>
  <c r="HH78" i="28"/>
  <c r="FA78" i="28"/>
  <c r="CT78" i="28"/>
  <c r="AM78" i="28"/>
  <c r="GA78" i="28"/>
  <c r="EF78" i="28"/>
  <c r="CK78" i="28"/>
  <c r="EH78" i="28"/>
  <c r="ES71" i="28"/>
  <c r="DQ71" i="28"/>
  <c r="BJ71" i="28"/>
  <c r="GX71" i="28"/>
  <c r="EQ71" i="28"/>
  <c r="CV71" i="28"/>
  <c r="AP71" i="28"/>
  <c r="GD71" i="28"/>
  <c r="DX71" i="28"/>
  <c r="EM71" i="28"/>
  <c r="S53" i="28"/>
  <c r="IQ53" i="28"/>
  <c r="LF53" i="28"/>
  <c r="MM53" i="28"/>
  <c r="FQ41" i="28"/>
  <c r="EJ41" i="28"/>
  <c r="CC41" i="28"/>
  <c r="HQ41" i="28"/>
  <c r="FJ41" i="28"/>
  <c r="DC41" i="28"/>
  <c r="AV41" i="28"/>
  <c r="GJ41" i="28"/>
  <c r="EC41" i="28"/>
  <c r="BV41" i="28"/>
  <c r="HJ41" i="28"/>
  <c r="FC41" i="28"/>
  <c r="DH41" i="28"/>
  <c r="IP42" i="28"/>
  <c r="MV42" i="28"/>
  <c r="ML42" i="28"/>
  <c r="IV42" i="28"/>
  <c r="IX42" i="28"/>
  <c r="FF41" i="28"/>
  <c r="DI41" i="28"/>
  <c r="EL71" i="28"/>
  <c r="DL78" i="28"/>
  <c r="BC78" i="28"/>
  <c r="DM78" i="28"/>
  <c r="BF78" i="28"/>
  <c r="GT78" i="28"/>
  <c r="EM78" i="28"/>
  <c r="CF78" i="28"/>
  <c r="HT78" i="28"/>
  <c r="FM78" i="28"/>
  <c r="DF78" i="28"/>
  <c r="AY78" i="28"/>
  <c r="GM78" i="28"/>
  <c r="ER78" i="28"/>
  <c r="CW78" i="28"/>
  <c r="CL78" i="28"/>
  <c r="DU71" i="28"/>
  <c r="EC71" i="28"/>
  <c r="BV71" i="28"/>
  <c r="HJ71" i="28"/>
  <c r="FC71" i="28"/>
  <c r="DH71" i="28"/>
  <c r="BB71" i="28"/>
  <c r="GP71" i="28"/>
  <c r="EJ71" i="28"/>
  <c r="DO71" i="28"/>
  <c r="JT53" i="28"/>
  <c r="NS53" i="28"/>
  <c r="LS53" i="28"/>
  <c r="DU41" i="28"/>
  <c r="EV41" i="28"/>
  <c r="CO41" i="28"/>
  <c r="AH41" i="28"/>
  <c r="FV41" i="28"/>
  <c r="DO41" i="28"/>
  <c r="BH41" i="28"/>
  <c r="GV41" i="28"/>
  <c r="EO41" i="28"/>
  <c r="CH41" i="28"/>
  <c r="HV41" i="28"/>
  <c r="FO41" i="28"/>
  <c r="DT41" i="28"/>
  <c r="IE42" i="28"/>
  <c r="PD42" i="28"/>
  <c r="MX42" i="28"/>
  <c r="KF42" i="28"/>
  <c r="JJ42" i="28"/>
  <c r="DJ41" i="28"/>
  <c r="BM41" i="28"/>
  <c r="OB42" i="28"/>
  <c r="AE78" i="28"/>
  <c r="BP78" i="28"/>
  <c r="GE78" i="28"/>
  <c r="DY78" i="28"/>
  <c r="BR78" i="28"/>
  <c r="HF78" i="28"/>
  <c r="EY78" i="28"/>
  <c r="CR78" i="28"/>
  <c r="AK78" i="28"/>
  <c r="FY78" i="28"/>
  <c r="DR78" i="28"/>
  <c r="BK78" i="28"/>
  <c r="GY78" i="28"/>
  <c r="FD78" i="28"/>
  <c r="DI78" i="28"/>
  <c r="AP78" i="28"/>
  <c r="CW71" i="28"/>
  <c r="EO71" i="28"/>
  <c r="CH71" i="28"/>
  <c r="HV71" i="28"/>
  <c r="FO71" i="28"/>
  <c r="DT71" i="28"/>
  <c r="BN71" i="28"/>
  <c r="HB71" i="28"/>
  <c r="EV71" i="28"/>
  <c r="CQ71" i="28"/>
  <c r="IZ53" i="28"/>
  <c r="OE53" i="28"/>
  <c r="BY41" i="28"/>
  <c r="FH41" i="28"/>
  <c r="DA41" i="28"/>
  <c r="AT41" i="28"/>
  <c r="GH41" i="28"/>
  <c r="EA41" i="28"/>
  <c r="BT41" i="28"/>
  <c r="HH41" i="28"/>
  <c r="FA41" i="28"/>
  <c r="CT41" i="28"/>
  <c r="AM41" i="28"/>
  <c r="GA41" i="28"/>
  <c r="EF41" i="28"/>
  <c r="JO42" i="28"/>
  <c r="IS42" i="28"/>
  <c r="NJ42" i="28"/>
  <c r="MN42" i="28"/>
  <c r="LF42" i="28"/>
  <c r="BN41" i="28"/>
  <c r="GQ41" i="28"/>
  <c r="NF42" i="28"/>
  <c r="AF78" i="28"/>
  <c r="EI78" i="28"/>
  <c r="EK78" i="28"/>
  <c r="CD78" i="28"/>
  <c r="HR78" i="28"/>
  <c r="FK78" i="28"/>
  <c r="DD78" i="28"/>
  <c r="AW78" i="28"/>
  <c r="GK78" i="28"/>
  <c r="ED78" i="28"/>
  <c r="BW78" i="28"/>
  <c r="HK78" i="28"/>
  <c r="FP78" i="28"/>
  <c r="DU78" i="28"/>
  <c r="BY71" i="28"/>
  <c r="FA71" i="28"/>
  <c r="CT71" i="28"/>
  <c r="AM71" i="28"/>
  <c r="GA71" i="28"/>
  <c r="EF71" i="28"/>
  <c r="BZ71" i="28"/>
  <c r="HN71" i="28"/>
  <c r="FH71" i="28"/>
  <c r="BS71" i="28"/>
  <c r="IH53" i="28"/>
  <c r="AF41" i="28"/>
  <c r="FT41" i="28"/>
  <c r="DM41" i="28"/>
  <c r="BF41" i="28"/>
  <c r="GT41" i="28"/>
  <c r="EM41" i="28"/>
  <c r="CF41" i="28"/>
  <c r="HT41" i="28"/>
  <c r="FM41" i="28"/>
  <c r="DF41" i="28"/>
  <c r="AY41" i="28"/>
  <c r="GM41" i="28"/>
  <c r="ER41" i="28"/>
  <c r="ON42" i="28"/>
  <c r="LW42" i="28"/>
  <c r="JE42" i="28"/>
  <c r="OT42" i="28"/>
  <c r="NL42" i="28"/>
  <c r="NN42" i="28"/>
  <c r="JN42" i="28"/>
  <c r="NQ80" i="28"/>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IW37" i="28"/>
  <c r="OF37" i="28"/>
  <c r="KD14" i="28"/>
  <c r="IR37" i="28"/>
  <c r="NO37" i="28"/>
  <c r="JJ37" i="28"/>
  <c r="OS37" i="28"/>
  <c r="IO14" i="28"/>
  <c r="OQ14" i="28"/>
  <c r="JX37" i="28"/>
  <c r="JV37" i="28"/>
  <c r="PE37" i="28"/>
  <c r="IC14" i="28"/>
  <c r="JA38" i="28"/>
  <c r="OZ38" i="28"/>
  <c r="LS8"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B93" i="28"/>
  <c r="D93" i="28" s="1"/>
  <c r="IR93" i="28"/>
  <c r="NW93" i="28"/>
  <c r="JP93" i="28"/>
  <c r="MG93" i="28"/>
  <c r="IF93" i="28"/>
  <c r="OI93" i="28"/>
  <c r="MI93" i="28"/>
  <c r="KK93" i="28"/>
  <c r="OL93" i="28"/>
  <c r="IO93" i="28"/>
  <c r="IQ93" i="28"/>
  <c r="LX93" i="28"/>
  <c r="OK93" i="28"/>
  <c r="HG27" i="28"/>
  <c r="FW27" i="28"/>
  <c r="AU27" i="28"/>
  <c r="AL27" i="28"/>
  <c r="FZ27" i="28"/>
  <c r="DS27" i="28"/>
  <c r="BX27" i="28"/>
  <c r="HL27" i="28"/>
  <c r="GC27" i="28"/>
  <c r="FF27" i="28"/>
  <c r="FS27" i="28"/>
  <c r="GR27" i="28"/>
  <c r="BF27"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BT27" i="28"/>
  <c r="HS27" i="28"/>
  <c r="CQ27" i="28"/>
  <c r="AX27" i="28"/>
  <c r="GL27" i="28"/>
  <c r="EE27" i="28"/>
  <c r="CJ27" i="28"/>
  <c r="AO27" i="28"/>
  <c r="HA27" i="28"/>
  <c r="FR27" i="28"/>
  <c r="GE27" i="28"/>
  <c r="HD27" i="28"/>
  <c r="BR27" i="28"/>
  <c r="IR19" i="28"/>
  <c r="LO19"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IQ27" i="28"/>
  <c r="DW23" i="28"/>
  <c r="AE23" i="28"/>
  <c r="ER23"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OP85" i="28"/>
  <c r="B85" i="28"/>
  <c r="D85"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LM30" i="28"/>
  <c r="PO20" i="28"/>
  <c r="B20" i="28"/>
  <c r="D20"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KT88" i="28"/>
  <c r="B88" i="28"/>
  <c r="D88"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LX10" i="28" s="1"/>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66" i="28" l="1"/>
  <c r="C95" i="28"/>
  <c r="D70" i="28"/>
  <c r="C71" i="28" s="1"/>
  <c r="C57" i="28"/>
  <c r="C42" i="28"/>
  <c r="C19" i="28"/>
  <c r="C75" i="28"/>
  <c r="C16" i="28"/>
  <c r="C80" i="28"/>
  <c r="C37" i="28"/>
  <c r="C46" i="28"/>
  <c r="C33" i="28"/>
  <c r="C51" i="28"/>
  <c r="C88" i="28"/>
  <c r="C93" i="28"/>
  <c r="C85" i="28"/>
  <c r="C26" i="28"/>
  <c r="EF10" i="28"/>
  <c r="LY10" i="28" s="1"/>
  <c r="C77" i="28"/>
  <c r="C94" i="28"/>
  <c r="C54" i="28"/>
  <c r="C17" i="28"/>
  <c r="C28" i="28"/>
  <c r="C73" i="28"/>
  <c r="C21" i="28"/>
  <c r="C34" i="28"/>
  <c r="C40" i="28"/>
  <c r="C78" i="28"/>
  <c r="C79" i="28"/>
  <c r="C67" i="28"/>
  <c r="C39" i="28"/>
  <c r="C96" i="28"/>
  <c r="C49" i="28"/>
  <c r="C38" i="28"/>
  <c r="C72" i="28"/>
  <c r="C20" i="28"/>
  <c r="C27" i="28"/>
  <c r="C59" i="28"/>
  <c r="C76" i="28"/>
  <c r="C15" i="28"/>
  <c r="C48" i="28"/>
  <c r="C83" i="28"/>
  <c r="C52" i="28"/>
  <c r="C81" i="28"/>
  <c r="C86" i="28"/>
  <c r="C47" i="28"/>
  <c r="C35" i="28"/>
  <c r="C43" i="28"/>
  <c r="C58" i="28"/>
  <c r="C89" i="28"/>
  <c r="C44" i="28"/>
  <c r="C82" i="28"/>
  <c r="EC13" i="28"/>
  <c r="LV13" i="28" s="1"/>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EA11" i="28"/>
  <c r="S104" i="28"/>
  <c r="R104" i="28" s="1"/>
  <c r="DX12" i="28"/>
  <c r="LR12" i="28"/>
  <c r="EA5" i="28"/>
  <c r="DY5" i="28"/>
  <c r="EB8" i="28"/>
  <c r="LT8" i="28"/>
  <c r="LR8" i="28"/>
  <c r="DX8" i="28"/>
  <c r="EG10" i="28" l="1"/>
  <c r="ED13" i="28"/>
  <c r="LW13" i="28" s="1"/>
  <c r="DU13" i="28"/>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EC8" i="28"/>
  <c r="LU8" i="28"/>
  <c r="LR5" i="28"/>
  <c r="DX5" i="28"/>
  <c r="LZ10" i="28"/>
  <c r="EH10" i="28"/>
  <c r="EF6" i="28"/>
  <c r="LX6" i="28"/>
  <c r="DT13" i="28" l="1"/>
  <c r="LM13" i="28" s="1"/>
  <c r="EF13" i="28"/>
  <c r="EG13" i="28" s="1"/>
  <c r="DZ4" i="24"/>
  <c r="LR10" i="24"/>
  <c r="LR8" i="24"/>
  <c r="DN4" i="24"/>
  <c r="LH8" i="24"/>
  <c r="LH10" i="24"/>
  <c r="EE12" i="28"/>
  <c r="LW12" i="28"/>
  <c r="EE4" i="28"/>
  <c r="LX4" i="28" s="1"/>
  <c r="ED9" i="28"/>
  <c r="LV9" i="28"/>
  <c r="LQ9" i="28"/>
  <c r="DW9" i="28"/>
  <c r="LQ4" i="28"/>
  <c r="DW4" i="28"/>
  <c r="LN10" i="28"/>
  <c r="DT10" i="28"/>
  <c r="DV12" i="28"/>
  <c r="LP12" i="28"/>
  <c r="EG6" i="28"/>
  <c r="LY6" i="28"/>
  <c r="EI10" i="28"/>
  <c r="MA10" i="28"/>
  <c r="DV8" i="28"/>
  <c r="LP8" i="28"/>
  <c r="LQ5" i="28"/>
  <c r="DW5" i="28"/>
  <c r="HW107" i="28"/>
  <c r="HW108" i="28"/>
  <c r="HW109" i="28"/>
  <c r="HV104" i="28"/>
  <c r="AE104" i="28" s="1"/>
  <c r="EC5" i="28"/>
  <c r="LU5" i="28"/>
  <c r="DU6" i="28"/>
  <c r="LO6" i="28"/>
  <c r="LV8" i="28"/>
  <c r="ED8" i="28"/>
  <c r="LU11" i="28"/>
  <c r="EC11" i="28"/>
  <c r="LP11" i="28"/>
  <c r="DV11" i="28"/>
  <c r="DS13" i="28" l="1"/>
  <c r="DR13" i="28" s="1"/>
  <c r="LY13" i="28"/>
  <c r="EF4" i="28"/>
  <c r="EG4" i="28" s="1"/>
  <c r="HW110" i="28"/>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LO11" i="28"/>
  <c r="DU11" i="28"/>
  <c r="LN6" i="28"/>
  <c r="DT6" i="28"/>
  <c r="AF104" i="28"/>
  <c r="EH6" i="28"/>
  <c r="LZ6" i="28"/>
  <c r="ED5" i="28"/>
  <c r="LV5" i="28"/>
  <c r="LP5" i="28"/>
  <c r="DV5" i="28"/>
  <c r="LV11" i="28"/>
  <c r="ED11" i="28"/>
  <c r="DU12" i="28"/>
  <c r="LO12" i="28"/>
  <c r="LL13" i="28" l="1"/>
  <c r="LY4" i="28"/>
  <c r="LT10" i="24"/>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JX110" i="28" s="1"/>
  <c r="GB4" i="24"/>
  <c r="NT9" i="24"/>
  <c r="NT8" i="24"/>
  <c r="BL4" i="24"/>
  <c r="JF9" i="24"/>
  <c r="JF10" i="24"/>
  <c r="GG12" i="28"/>
  <c r="NY12"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l="1"/>
  <c r="NR108" i="28"/>
  <c r="NR107" i="28"/>
  <c r="NS104" i="28"/>
  <c r="NS109" i="28" s="1"/>
  <c r="GA104" i="28"/>
  <c r="NR110" i="28" l="1"/>
  <c r="NS108" i="28"/>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Y110" i="28" s="1"/>
  <c r="OZ108" i="28"/>
  <c r="OZ104" i="28"/>
  <c r="OZ109" i="28" s="1"/>
  <c r="HH104"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V4" i="19" l="1"/>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T13" i="7" l="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M5" i="19"/>
  <c r="D5" i="19"/>
  <c r="C5" i="19"/>
  <c r="B5" i="19"/>
  <c r="L4" i="19"/>
  <c r="L5" i="19" s="1"/>
  <c r="J5" i="19" s="1"/>
  <c r="G4" i="19"/>
  <c r="F4" i="19"/>
  <c r="E4" i="19"/>
  <c r="O1" i="19"/>
  <c r="G5" i="19"/>
  <c r="C6" i="18"/>
  <c r="N27" i="16"/>
  <c r="C36" i="18"/>
  <c r="B58" i="18" s="1"/>
  <c r="C8" i="18"/>
  <c r="C11" i="18"/>
  <c r="C7" i="18"/>
  <c r="C62" i="16"/>
  <c r="B84" i="16" s="1"/>
  <c r="B85" i="16" s="1"/>
  <c r="F4" i="7"/>
  <c r="E4" i="7"/>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C5" i="28" l="1"/>
  <c r="D5" i="28" s="1"/>
  <c r="C6" i="28" s="1"/>
  <c r="D6" i="28" s="1"/>
  <c r="KU92" i="15"/>
  <c r="JB43" i="15"/>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DV11" i="14" s="1"/>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C7" i="28" l="1"/>
  <c r="D7" i="28" s="1"/>
  <c r="DV9" i="14"/>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C8" i="28" l="1"/>
  <c r="HP108" i="7"/>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D8" i="28" l="1"/>
  <c r="C9" i="28" s="1"/>
  <c r="HR108" i="7"/>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D9" i="28" l="1"/>
  <c r="C10" i="28" s="1"/>
  <c r="HS108" i="7"/>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D10" i="28" l="1"/>
  <c r="C11" i="28" s="1"/>
  <c r="D11" i="28" s="1"/>
  <c r="C12" i="28" s="1"/>
  <c r="D12" i="28" s="1"/>
  <c r="C13" i="28" s="1"/>
  <c r="D13" i="28" s="1"/>
  <c r="HT108" i="7"/>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C14" i="28" l="1"/>
  <c r="HU108" i="7"/>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ED104" i="7"/>
  <c r="LV106" i="7"/>
  <c r="LV104" i="7"/>
  <c r="LV107" i="7" s="1"/>
  <c r="LU109" i="7"/>
  <c r="DH12" i="14"/>
  <c r="LB12" i="14"/>
  <c r="LZ109" i="15" l="1"/>
  <c r="LV108" i="7"/>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O104" i="14"/>
  <c r="IO108" i="14" s="1"/>
  <c r="IO107" i="14"/>
  <c r="IO106" i="14"/>
  <c r="IN109" i="14" l="1"/>
  <c r="IO109" i="14"/>
  <c r="IP104" i="14"/>
  <c r="IP107" i="14" s="1"/>
  <c r="IP108" i="14" l="1"/>
  <c r="IP106" i="14"/>
  <c r="IQ104" i="14"/>
  <c r="IQ106" i="14" s="1"/>
  <c r="IQ107" i="14"/>
  <c r="IP109" i="14" l="1"/>
  <c r="IQ108" i="14"/>
  <c r="IQ109" i="14" s="1"/>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U109" i="14" s="1"/>
  <c r="MV106" i="14"/>
  <c r="MV104" i="14"/>
  <c r="MV108" i="14" s="1"/>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B2" authorId="0" shapeId="0" xr:uid="{25027139-FE55-4C68-90B8-DAB5F336464E}">
      <text>
        <r>
          <rPr>
            <sz val="9"/>
            <color indexed="81"/>
            <rFont val="Tahoma"/>
            <family val="2"/>
          </rPr>
          <t>Enter only the work days for your team. You can exclude holidays, weekends and other non-work days so your CFD doesn't react to non-work days, making it easier to spot process issues.</t>
        </r>
      </text>
    </commen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EAA8BA98-6596-46BE-B921-735732BBE09C}">
      <text>
        <r>
          <rPr>
            <sz val="9"/>
            <color indexed="81"/>
            <rFont val="Tahoma"/>
            <family val="2"/>
          </rPr>
          <t xml:space="preserve">The date value in cell A3 is used to calculate the copyright year in all the worksheet footers.
</t>
        </r>
      </text>
    </comment>
    <comment ref="B3" authorId="0" shapeId="0" xr:uid="{2BF49808-29BD-4DF2-B917-2D5B2C2FC100}">
      <text>
        <r>
          <rPr>
            <sz val="9"/>
            <color indexed="81"/>
            <rFont val="Tahoma"/>
            <family val="2"/>
          </rPr>
          <t>The version number in cell B3 is used to calculate the SPERT version in all the worksheet footers.</t>
        </r>
      </text>
    </comment>
    <comment ref="C3" authorId="0" shapeId="0" xr:uid="{152C8467-50C8-4FAB-B56F-40D0570839E9}">
      <text>
        <r>
          <rPr>
            <sz val="9"/>
            <color indexed="81"/>
            <rFont val="Tahoma"/>
            <family val="2"/>
          </rPr>
          <t>The name appearing in cell C3 will appear as a "Modified by" user in all the worksheet footers ONLY IF IT IS NOT "William W. Davis" (the original SPERT creator)</t>
        </r>
      </text>
    </comment>
    <comment ref="D3" authorId="0" shapeId="0" xr:uid="{3A2314E1-EB8D-4715-AC6F-09CC0104AFE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<sst xmlns="http://schemas.openxmlformats.org/spreadsheetml/2006/main" count="1543" uniqueCount="1000">
  <si>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</si>
  <si>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</si>
  <si>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</si>
  <si>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</si>
  <si>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</si>
  <si>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</si>
  <si>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</si>
  <si>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</si>
  <si>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</si>
  <si>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</si>
  <si>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</si>
  <si>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</si>
  <si>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</si>
  <si>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</si>
  <si>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</si>
  <si>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</si>
  <si>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</si>
  <si>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</si>
  <si>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</si>
  <si>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</si>
  <si>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</si>
  <si>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</si>
  <si>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</si>
  <si>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</si>
  <si>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</si>
  <si>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</si>
  <si>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</si>
  <si>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</si>
  <si>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</si>
  <si>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</si>
  <si>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</si>
  <si>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</si>
  <si>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</si>
  <si>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</si>
  <si>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</si>
  <si>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</si>
  <si>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</si>
  <si>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</si>
  <si>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</si>
  <si>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</si>
  <si>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</si>
  <si>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</si>
  <si>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</si>
  <si>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</si>
  <si>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</si>
  <si>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</si>
  <si>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</si>
  <si>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</si>
  <si>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</si>
  <si>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</si>
  <si>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</si>
  <si>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</si>
  <si>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</si>
  <si>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</si>
  <si>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</si>
  <si>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</si>
  <si>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</si>
  <si>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</si>
  <si>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</si>
  <si>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</si>
  <si>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</si>
  <si>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</si>
  <si>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</si>
  <si>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</si>
  <si>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</si>
  <si>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</si>
  <si>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</si>
  <si>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</si>
  <si>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</si>
  <si>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</si>
  <si>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</si>
  <si>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</si>
  <si>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</si>
  <si>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</si>
  <si>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</si>
  <si>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</si>
  <si>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</si>
  <si>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</si>
  <si>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</si>
  <si>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</si>
  <si>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</si>
  <si>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</si>
  <si>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</si>
  <si>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</si>
  <si>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</si>
  <si>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</si>
  <si>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</si>
  <si>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</si>
  <si>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</si>
  <si>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</si>
  <si>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</si>
  <si>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</si>
  <si>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</si>
  <si>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</si>
  <si>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</si>
  <si>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</si>
  <si>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</si>
  <si>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</si>
  <si>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</si>
  <si>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</si>
  <si>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</si>
  <si>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</si>
  <si>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</si>
  <si>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</si>
  <si>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</si>
  <si>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</si>
  <si>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</si>
  <si>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</si>
  <si>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</si>
  <si>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</si>
  <si>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</si>
  <si>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</si>
  <si>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</si>
  <si>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</si>
  <si>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</si>
  <si>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</si>
  <si>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</si>
  <si>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</si>
  <si>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</si>
  <si>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</si>
  <si>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</si>
  <si>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</si>
  <si>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</si>
  <si>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</si>
  <si>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</si>
  <si>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</si>
  <si>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</si>
  <si>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</si>
  <si>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</si>
  <si>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</si>
  <si>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</si>
  <si>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</si>
  <si>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</si>
  <si>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</si>
  <si>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</si>
  <si>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</si>
  <si>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</si>
  <si>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</si>
  <si>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</si>
  <si>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</si>
  <si>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</si>
  <si>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</si>
  <si>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</si>
  <si>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</si>
  <si>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</si>
  <si>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</si>
  <si>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</si>
  <si>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</si>
  <si>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</si>
  <si>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</si>
  <si>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</si>
  <si>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</si>
  <si>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</si>
  <si>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</si>
  <si>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</si>
  <si>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</si>
  <si>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</si>
  <si>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</si>
  <si>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</si>
  <si>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</si>
  <si>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</si>
  <si>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</si>
  <si>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</si>
  <si>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</si>
  <si>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</si>
  <si>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</si>
  <si>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</si>
  <si>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</si>
  <si>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</si>
  <si>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</si>
  <si>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</si>
  <si>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</si>
  <si>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</si>
  <si>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</si>
  <si>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</si>
  <si>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</si>
  <si>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</si>
  <si>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</si>
  <si>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</si>
  <si>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</si>
  <si>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</si>
  <si>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</si>
  <si>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</si>
  <si>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</si>
  <si>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</si>
  <si>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</si>
  <si>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</si>
  <si>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</si>
  <si>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</si>
  <si>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</si>
  <si>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</si>
  <si>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</si>
  <si>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</si>
  <si>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</si>
  <si>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</si>
  <si>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</si>
  <si>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</si>
  <si>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</si>
  <si>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</si>
  <si>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</si>
  <si>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</si>
  <si>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</si>
  <si>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</si>
  <si>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</si>
  <si>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</si>
  <si>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</si>
  <si>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</si>
  <si>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</si>
  <si>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</si>
  <si>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</si>
  <si>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</si>
  <si>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</si>
  <si>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</si>
  <si>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</si>
  <si>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</si>
  <si>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</si>
  <si>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</si>
  <si>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</si>
  <si>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</si>
  <si>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</si>
  <si>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</si>
  <si>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</si>
  <si>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</si>
  <si>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</si>
  <si>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</si>
  <si>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</si>
  <si>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</si>
  <si>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</si>
  <si>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</si>
  <si>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</si>
  <si>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</si>
  <si>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</si>
  <si>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</si>
  <si>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</si>
  <si>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</si>
  <si>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</si>
  <si>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</si>
  <si>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</si>
  <si>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</si>
  <si>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</si>
  <si>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</si>
  <si>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</si>
  <si>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</si>
  <si>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</si>
  <si>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</si>
  <si>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</si>
  <si>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</si>
  <si>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</si>
  <si>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</si>
  <si>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</si>
  <si>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</si>
  <si>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</si>
  <si>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</si>
  <si>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</si>
  <si>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</si>
  <si>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</si>
  <si>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</si>
  <si>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</si>
  <si>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</si>
  <si>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</si>
  <si>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</si>
  <si>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</si>
  <si>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</si>
  <si>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</si>
  <si>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</si>
  <si>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</si>
  <si>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</si>
  <si>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</si>
  <si>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</si>
  <si>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</si>
  <si>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</si>
  <si>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</si>
  <si>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</si>
  <si>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</si>
  <si>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</si>
  <si>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</si>
  <si>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</si>
  <si>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</si>
  <si>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</si>
  <si>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</si>
  <si>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</si>
  <si>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</si>
  <si>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</si>
  <si>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</si>
  <si>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</si>
  <si>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</si>
  <si>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</si>
  <si>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</si>
  <si>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</si>
  <si>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</si>
  <si>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</si>
  <si>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</si>
  <si>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</si>
  <si>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</si>
  <si>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</si>
  <si>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</si>
  <si>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</si>
  <si>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</si>
  <si>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</si>
  <si>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</si>
  <si>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</si>
  <si>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</si>
  <si>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</si>
  <si>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</si>
  <si>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</si>
  <si>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</si>
  <si>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</si>
  <si>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</si>
  <si>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</si>
  <si>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</si>
  <si>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</si>
  <si>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</si>
  <si>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</si>
  <si>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</si>
  <si>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</si>
  <si>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</si>
  <si>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</si>
  <si>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</si>
  <si>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</si>
  <si>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</si>
  <si>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</si>
  <si>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</si>
  <si>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</si>
  <si>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</si>
  <si>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</si>
  <si>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</si>
  <si>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</si>
  <si>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</si>
  <si>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</si>
  <si>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</si>
  <si>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</si>
  <si>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</si>
  <si>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</si>
  <si>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</si>
  <si>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</si>
  <si>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</si>
  <si>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</si>
  <si>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</si>
  <si>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</si>
  <si>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</si>
  <si>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</si>
  <si>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</si>
  <si>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</si>
  <si>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</si>
  <si>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</si>
  <si>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</si>
  <si>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</si>
  <si>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</si>
  <si>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</si>
  <si>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</si>
  <si>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</si>
  <si>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</si>
  <si>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</si>
  <si>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</si>
  <si>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</si>
  <si>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</si>
  <si>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</si>
  <si>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</si>
  <si>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</si>
  <si>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</si>
  <si>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</si>
  <si>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</si>
  <si>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</si>
  <si>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</si>
  <si>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</si>
  <si>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</si>
  <si>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</si>
  <si>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</si>
  <si>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</si>
  <si>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</si>
  <si>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</si>
  <si>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</si>
  <si>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</si>
  <si>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</si>
  <si>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</si>
  <si>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</si>
  <si>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</si>
  <si>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</si>
  <si>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</si>
  <si>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</si>
  <si>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</si>
  <si>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</si>
  <si>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</si>
  <si>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</si>
  <si>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</si>
  <si>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</si>
  <si>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</si>
  <si>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</si>
  <si>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</si>
  <si>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</si>
  <si>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</si>
  <si>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</si>
  <si>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</si>
  <si>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</si>
  <si>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</si>
  <si>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</si>
  <si>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</si>
  <si>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</si>
  <si>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</si>
  <si>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</si>
  <si>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</si>
  <si>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</si>
  <si>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</si>
  <si>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</si>
  <si>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</si>
  <si>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</si>
  <si>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</si>
  <si>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</si>
  <si>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</si>
  <si>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</si>
  <si>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</si>
  <si>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</si>
  <si>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</si>
  <si>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</si>
  <si>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</si>
  <si>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</si>
  <si>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</si>
  <si>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</si>
  <si>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</si>
  <si>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</si>
  <si>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</si>
  <si>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</si>
  <si>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</si>
  <si>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</si>
  <si>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</si>
  <si>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</si>
  <si>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</si>
  <si>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</si>
  <si>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</si>
  <si>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</si>
  <si>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</si>
  <si>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</si>
  <si>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</si>
  <si>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</si>
  <si>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</si>
  <si>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</si>
  <si>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</si>
  <si>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</si>
  <si>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</si>
  <si>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</si>
  <si>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</si>
  <si>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</si>
  <si>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</si>
  <si>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</si>
  <si>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</si>
  <si>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</si>
  <si>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</si>
  <si>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</si>
  <si>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</si>
  <si>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</si>
  <si>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</si>
  <si>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</si>
  <si>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</si>
  <si>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</si>
  <si>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</si>
  <si>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</si>
  <si>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</si>
  <si>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</si>
  <si>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</si>
  <si>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</si>
  <si>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</si>
  <si>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</si>
  <si>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</si>
  <si>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</si>
  <si>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</si>
  <si>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</si>
  <si>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</si>
  <si>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</si>
  <si>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</si>
  <si>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</si>
  <si>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</si>
  <si>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</si>
  <si>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</si>
  <si>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</si>
  <si>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</si>
  <si>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</si>
  <si>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</si>
  <si>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</si>
  <si>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</si>
  <si>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</si>
  <si>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</si>
  <si>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</si>
  <si>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</si>
  <si>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</si>
  <si>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</si>
  <si>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</si>
  <si>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</si>
  <si>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</si>
  <si>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</si>
  <si>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</si>
  <si>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</si>
  <si>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</si>
  <si>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</si>
  <si>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</si>
  <si>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</si>
  <si>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</si>
  <si>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</si>
  <si>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</si>
  <si>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</si>
  <si>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</si>
  <si>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</si>
  <si>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</si>
  <si>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</si>
  <si>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</si>
  <si>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</si>
  <si>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</si>
  <si>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</si>
  <si>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</si>
  <si>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</si>
  <si>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</si>
  <si>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</si>
  <si>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</si>
  <si>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</si>
  <si>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</si>
  <si>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</si>
  <si>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</si>
  <si>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</si>
  <si>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</si>
  <si>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</si>
  <si>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</si>
  <si>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</si>
  <si>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</si>
  <si>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</si>
  <si>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</si>
  <si>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</si>
  <si>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</si>
  <si>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</si>
  <si>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</si>
  <si>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</si>
  <si>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</si>
  <si>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</si>
  <si>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</si>
  <si>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</si>
  <si>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</si>
  <si>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</si>
  <si>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</si>
  <si>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</si>
  <si>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</si>
  <si>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</si>
  <si>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</si>
  <si>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</si>
  <si>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</si>
  <si>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</si>
  <si>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</si>
  <si>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</si>
  <si>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</si>
  <si>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</si>
  <si>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</si>
  <si>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</si>
  <si>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</si>
  <si>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</si>
  <si>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</si>
  <si>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</si>
  <si>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</si>
  <si>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</si>
  <si>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</si>
  <si>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</si>
  <si>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</si>
  <si>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</si>
  <si>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</si>
  <si>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</si>
  <si>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</si>
  <si>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</si>
  <si>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</si>
  <si>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</si>
  <si>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</si>
  <si>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</si>
  <si>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</si>
  <si>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</si>
  <si>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</si>
  <si>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</si>
  <si>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</si>
  <si>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</si>
  <si>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</si>
  <si>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</si>
  <si>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</si>
  <si>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</si>
  <si>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</si>
  <si>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</si>
  <si>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</si>
  <si>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</si>
  <si>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</si>
  <si>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</si>
  <si>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</si>
  <si>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</si>
  <si>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</si>
  <si>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</si>
  <si>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</si>
  <si>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</si>
  <si>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</si>
  <si>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</si>
  <si>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</si>
  <si>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</si>
  <si>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</si>
  <si>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</si>
  <si>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</si>
  <si>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</si>
  <si>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</si>
  <si>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</si>
  <si>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</si>
  <si>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</si>
  <si>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</si>
  <si>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</si>
  <si>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</si>
  <si>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</si>
  <si>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</si>
  <si>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</si>
  <si>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</si>
  <si>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</si>
  <si>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</si>
  <si>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</si>
  <si>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</si>
  <si>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</si>
  <si>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</si>
  <si>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</si>
  <si>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</si>
  <si>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</si>
  <si>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</si>
  <si>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</si>
  <si>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</si>
  <si>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</si>
  <si>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</si>
  <si>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</si>
  <si>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</si>
  <si>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</si>
  <si>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</si>
  <si>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</si>
  <si>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</si>
  <si>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</si>
  <si>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</si>
  <si>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</si>
  <si>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</si>
  <si>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</si>
  <si>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</si>
  <si>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</si>
  <si>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</si>
  <si>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</si>
  <si>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</si>
  <si>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</si>
  <si>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</si>
  <si>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</si>
  <si>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</si>
  <si>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</si>
  <si>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</si>
  <si>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</si>
  <si>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</si>
  <si>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</si>
  <si>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</si>
  <si>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</si>
  <si>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</si>
  <si>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</si>
  <si>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</si>
  <si>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</si>
  <si>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</si>
  <si>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</si>
  <si>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</si>
  <si>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</si>
  <si>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</si>
  <si>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</si>
  <si>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</si>
  <si>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</si>
  <si>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</si>
  <si>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</si>
  <si>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</si>
  <si>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</si>
  <si>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</si>
  <si>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</si>
  <si>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</si>
  <si>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</si>
  <si>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</si>
  <si>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</si>
  <si>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</si>
  <si>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</si>
  <si>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</si>
  <si>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</si>
  <si>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</si>
  <si>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</si>
  <si>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</si>
  <si>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</si>
  <si>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</si>
  <si>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</si>
  <si>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</si>
  <si>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</si>
  <si>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</si>
  <si>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</si>
  <si>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</si>
  <si>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</si>
  <si>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</si>
  <si>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</si>
  <si>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</si>
  <si>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</si>
  <si>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</si>
  <si>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</si>
  <si>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</si>
  <si>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</si>
  <si>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</si>
  <si>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</si>
  <si>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</si>
  <si>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</si>
  <si>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</si>
  <si>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</si>
  <si>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</si>
  <si>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</si>
  <si>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</si>
  <si>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</si>
  <si>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</si>
  <si>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</si>
  <si>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</si>
  <si>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</si>
  <si>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</si>
  <si>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</si>
  <si>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</si>
  <si>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</si>
  <si>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</si>
  <si>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</si>
  <si>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</si>
  <si>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</si>
  <si>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</si>
  <si>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</si>
  <si>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</si>
  <si>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</si>
  <si>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</si>
  <si>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</si>
  <si>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</si>
  <si>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</si>
  <si>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</si>
  <si>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</si>
  <si>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</si>
  <si>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</si>
  <si>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</si>
  <si>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</si>
  <si>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</si>
  <si>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</si>
  <si>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</si>
  <si>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</si>
  <si>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</si>
  <si>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</si>
  <si>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</si>
  <si>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</si>
  <si>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</si>
  <si>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</si>
  <si>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</si>
  <si>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</si>
  <si>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</si>
  <si>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</si>
  <si>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</si>
  <si>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</si>
  <si>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</si>
  <si>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</si>
  <si>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</si>
  <si>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</si>
  <si>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</si>
  <si>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</si>
  <si>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</si>
  <si>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</si>
  <si>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</si>
  <si>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</si>
  <si>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</si>
  <si>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</si>
  <si>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</si>
  <si>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</si>
  <si>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</si>
  <si>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</si>
  <si>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</si>
  <si>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</si>
  <si>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</si>
  <si>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</si>
  <si>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</si>
  <si>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</si>
  <si>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</si>
  <si>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</si>
  <si>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</si>
  <si>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</si>
  <si>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</si>
  <si>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</si>
  <si>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</si>
  <si>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</si>
  <si>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</si>
  <si>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</si>
  <si>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</si>
  <si>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</si>
  <si>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</si>
  <si>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</si>
  <si>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</si>
  <si>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</si>
  <si>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</si>
  <si>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</si>
  <si>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</si>
  <si>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</si>
  <si>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</si>
  <si>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</si>
  <si>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</si>
  <si>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</si>
  <si>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</si>
  <si>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</si>
  <si>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</si>
  <si>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</si>
  <si>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</si>
  <si>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</si>
  <si>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</si>
  <si>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</si>
  <si>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</si>
  <si>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</si>
  <si>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</si>
  <si>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</si>
  <si>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</si>
  <si>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</si>
  <si>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</si>
  <si>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</si>
  <si>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</si>
  <si>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</si>
  <si>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</si>
  <si>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</si>
  <si>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</si>
  <si>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</si>
  <si>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</si>
  <si>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</si>
  <si>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</si>
  <si>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</si>
  <si>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</si>
  <si>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</si>
  <si>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</si>
  <si>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</si>
  <si>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</si>
  <si>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</si>
  <si>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</si>
  <si>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</si>
  <si>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</si>
  <si>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</si>
  <si>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</si>
  <si>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</si>
  <si>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</si>
  <si>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</si>
  <si>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</si>
  <si>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</si>
  <si>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</si>
  <si>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</si>
  <si>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</si>
  <si>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</si>
  <si>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</si>
  <si>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</si>
  <si>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</si>
  <si>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</si>
  <si>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</si>
  <si>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</si>
  <si>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</si>
  <si>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</si>
  <si>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</si>
  <si>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</si>
  <si>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</si>
  <si>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</si>
  <si>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</si>
  <si>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</si>
  <si>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</si>
  <si>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</si>
  <si>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</si>
  <si>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</si>
  <si>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</si>
  <si>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</si>
  <si>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</si>
  <si>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</si>
  <si>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</si>
  <si>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</si>
  <si>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</si>
  <si>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</si>
  <si>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</si>
  <si>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</si>
  <si>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</si>
  <si>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</si>
  <si>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</si>
  <si>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</si>
  <si>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</si>
  <si>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</si>
  <si>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</si>
  <si>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</si>
  <si>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</si>
  <si>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</si>
  <si>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</si>
  <si>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</si>
  <si>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</si>
  <si>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</si>
  <si>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</si>
  <si>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</si>
  <si>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</si>
  <si>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</si>
  <si>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</si>
  <si>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</si>
  <si>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</si>
  <si>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</si>
  <si>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</si>
  <si>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</si>
  <si>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</si>
  <si>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</si>
  <si>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</si>
  <si>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</si>
  <si>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</si>
  <si>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</si>
  <si>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</si>
  <si>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</si>
  <si>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</si>
  <si>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</si>
  <si>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</si>
  <si>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</si>
  <si>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</si>
  <si>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</si>
  <si>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</si>
  <si>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</si>
  <si>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</si>
  <si>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</si>
  <si>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</si>
  <si>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</si>
  <si>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</si>
  <si>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</si>
  <si>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</si>
  <si>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</si>
  <si>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</si>
  <si>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</si>
  <si>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</si>
  <si>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</si>
  <si>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</si>
  <si>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</si>
  <si>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</si>
  <si>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</si>
  <si>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</si>
  <si>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</si>
  <si>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</si>
  <si>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</si>
  <si>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</si>
  <si>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</si>
  <si>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</si>
  <si>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</si>
  <si>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</si>
  <si>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</si>
  <si>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</si>
  <si>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</si>
  <si>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</si>
  <si>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</si>
  <si>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</si>
  <si>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</si>
  <si>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</si>
  <si>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</si>
  <si>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</si>
  <si>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</si>
  <si>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</si>
  <si>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</si>
  <si>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</si>
  <si>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</si>
  <si>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</si>
  <si>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</si>
  <si>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</si>
  <si>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</si>
  <si>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</si>
  <si>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</si>
  <si>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</si>
  <si>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</si>
  <si>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</si>
  <si>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</si>
  <si>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</si>
  <si>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</si>
  <si>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</si>
  <si>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</si>
  <si>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</si>
  <si>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</si>
  <si>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</si>
  <si>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</si>
  <si>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</si>
  <si>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</si>
  <si>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</si>
  <si>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</si>
  <si>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</si>
  <si>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</si>
  <si>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</si>
  <si>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</si>
  <si>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</si>
  <si>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t>5.0.3</t>
  </si>
  <si>
    <t>To add clarity to your probabilistic finish dates, edit these call-out</t>
  </si>
  <si>
    <t>objects to explicitly show specific dates, then move them into your</t>
  </si>
  <si>
    <t xml:space="preserve">burn-up chart. Doing this can make your burn-up charts easier to </t>
  </si>
  <si>
    <t>interpret by your stakeholders. Below is an example.</t>
  </si>
  <si>
    <r>
      <t xml:space="preserve">Note: The call-out dates are </t>
    </r>
    <r>
      <rPr>
        <b/>
        <i/>
        <sz val="11"/>
        <color theme="1"/>
        <rFont val="Calibri"/>
        <family val="2"/>
        <scheme val="minor"/>
      </rPr>
      <t>not</t>
    </r>
    <r>
      <rPr>
        <i/>
        <sz val="11"/>
        <color theme="1"/>
        <rFont val="Calibri"/>
        <family val="2"/>
        <scheme val="minor"/>
      </rPr>
      <t xml:space="preserve"> automatically calculated!</t>
    </r>
  </si>
  <si>
    <t>Add call-outs to the Burn-up Chart worksheet. Format "Your SD" values as blue text.</t>
  </si>
  <si>
    <t>5.1</t>
  </si>
  <si>
    <t>© 2015-2022, William W. Davis, MSPM, PMP</t>
  </si>
  <si>
    <r>
      <rPr>
        <b/>
        <i/>
        <sz val="11"/>
        <color rgb="FFFF0000"/>
        <rFont val="Calibri"/>
        <family val="2"/>
        <scheme val="minor"/>
      </rPr>
      <t>Hint</t>
    </r>
    <r>
      <rPr>
        <i/>
        <sz val="11"/>
        <color rgb="FFFF0000"/>
        <rFont val="Calibri"/>
        <family val="2"/>
        <scheme val="minor"/>
      </rPr>
      <t xml:space="preserve">: Insert new rows inside the middle of a group, not at the top or bottom, so range references </t>
    </r>
  </si>
  <si>
    <t>will automatically adjust to include the newly inserted rows.</t>
  </si>
  <si>
    <t>Change Date</t>
  </si>
  <si>
    <t>Authored By</t>
  </si>
  <si>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</si>
  <si>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Juneteenth (USA)</t>
  </si>
  <si>
    <t>Martin Luther King, Jr. Day (USA)</t>
  </si>
  <si>
    <t>Presidents' Day (USA)</t>
  </si>
  <si>
    <t>Independence Day (USA)</t>
  </si>
  <si>
    <t>Columbus Day (USA)</t>
  </si>
  <si>
    <t>Veterans Day (USA)</t>
  </si>
  <si>
    <t>Veterans Day (USA, observed)</t>
  </si>
  <si>
    <t>Changed copyright footer so modified SPERT spreadsheets done by other authors are easier to legally indicate; updated 2022-2023 USA holidays</t>
  </si>
  <si>
    <t>5.1.1</t>
  </si>
  <si>
    <t>Updated the SPERT Scheduler with updated USA holidays and updated other worksheets with dates, too</t>
  </si>
  <si>
    <t>New Year's Day</t>
  </si>
  <si>
    <t>Subscribe to the SPERT® newsletter for free tips, free webinars, and new release notifications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</si>
</sst>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
      <i/>
      <sz val="11"/>
      <color theme="0"/>
      <name val="Calibri"/>
      <family val="2"/>
      <scheme val="minor"/>
    </font>
    <font>
      <b/>
      <i/>
      <sz val="11"/>
      <color theme="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49" fontId="8" fillId="0" borderId="0" xfId="0" applyNumberFormat="1" applyFont="1" applyAlignment="1">
      <alignment horizontal="right" vertical="center"/>
    </xf>
    <xf numFmtId="0" fontId="32" fillId="12" borderId="1" xfId="0" applyFont="1" applyFill="1" applyBorder="1" applyAlignment="1">
      <alignment vertical="center"/>
    </xf>
    <xf numFmtId="0" fontId="85" fillId="0" borderId="0" xfId="0" applyFont="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8"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9" fontId="0" fillId="12" borderId="1" xfId="0" applyNumberFormat="1" applyFill="1" applyBorder="1" applyAlignment="1">
      <alignment horizontal="center"/>
    </xf>
    <xf numFmtId="0" fontId="0" fillId="4" borderId="1" xfId="0" applyFill="1" applyBorder="1" applyAlignment="1">
      <alignment horizontal="center"/>
    </xf>
    <xf numFmtId="170" fontId="31" fillId="12" borderId="1" xfId="0" applyNumberFormat="1" applyFont="1" applyFill="1" applyBorder="1"/>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 fillId="4" borderId="0" xfId="0" applyFont="1" applyFill="1"/>
    <xf numFmtId="0" fontId="88" fillId="26" borderId="1" xfId="0" applyFont="1" applyFill="1" applyBorder="1"/>
    <xf numFmtId="49" fontId="105" fillId="41" borderId="1" xfId="0" applyNumberFormat="1" applyFont="1" applyFill="1" applyBorder="1" applyAlignment="1">
      <alignment horizontal="center"/>
    </xf>
    <xf numFmtId="0" fontId="105" fillId="41" borderId="1" xfId="0" applyFont="1" applyFill="1" applyBorder="1"/>
    <xf numFmtId="165" fontId="114" fillId="41" borderId="1" xfId="0" applyNumberFormat="1" applyFont="1" applyFill="1" applyBorder="1" applyAlignment="1">
      <alignment horizontal="left" indent="1"/>
    </xf>
    <xf numFmtId="165" fontId="31" fillId="12" borderId="1" xfId="0" applyNumberFormat="1" applyFont="1" applyFill="1" applyBorder="1"/>
    <xf numFmtId="49" fontId="31" fillId="12" borderId="1" xfId="0" applyNumberFormat="1"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CC"/>
      <color rgb="FF009900"/>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429.6875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487.32727880006297</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372.04772119993703</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 Id="rId4"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311150</xdr:colOff>
      <xdr:row>0</xdr:row>
      <xdr:rowOff>101600</xdr:rowOff>
    </xdr:from>
    <xdr:to>
      <xdr:col>14</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107950</xdr:colOff>
      <xdr:row>67</xdr:row>
      <xdr:rowOff>133350</xdr:rowOff>
    </xdr:from>
    <xdr:to>
      <xdr:col>15</xdr:col>
      <xdr:colOff>349250</xdr:colOff>
      <xdr:row>69</xdr:row>
      <xdr:rowOff>88900</xdr:rowOff>
    </xdr:to>
    <xdr:sp macro="" textlink="">
      <xdr:nvSpPr>
        <xdr:cNvPr id="5" name="Speech Bubble: Rectangle 4">
          <a:extLst>
            <a:ext uri="{FF2B5EF4-FFF2-40B4-BE49-F238E27FC236}">
              <a16:creationId xmlns:a16="http://schemas.microsoft.com/office/drawing/2014/main" id="{85F0ED5D-F10C-460C-BBF0-D25C9CD5CD37}"/>
            </a:ext>
          </a:extLst>
        </xdr:cNvPr>
        <xdr:cNvSpPr/>
      </xdr:nvSpPr>
      <xdr:spPr>
        <a:xfrm>
          <a:off x="9747250" y="5975350"/>
          <a:ext cx="1270000" cy="323850"/>
        </a:xfrm>
        <a:prstGeom prst="wedgeRectCallout">
          <a:avLst>
            <a:gd name="adj1" fmla="val -21833"/>
            <a:gd name="adj2" fmla="val 151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February</a:t>
          </a:r>
          <a:r>
            <a:rPr lang="en-US" sz="1400" baseline="0">
              <a:solidFill>
                <a:schemeClr val="bg1"/>
              </a:solidFill>
            </a:rPr>
            <a:t> 7</a:t>
          </a:r>
          <a:endParaRPr lang="en-US" sz="1400">
            <a:solidFill>
              <a:schemeClr val="bg1"/>
            </a:solidFill>
          </a:endParaRPr>
        </a:p>
      </xdr:txBody>
    </xdr:sp>
    <xdr:clientData/>
  </xdr:twoCellAnchor>
  <xdr:twoCellAnchor>
    <xdr:from>
      <xdr:col>14</xdr:col>
      <xdr:colOff>107950</xdr:colOff>
      <xdr:row>63</xdr:row>
      <xdr:rowOff>152400</xdr:rowOff>
    </xdr:from>
    <xdr:to>
      <xdr:col>15</xdr:col>
      <xdr:colOff>349250</xdr:colOff>
      <xdr:row>65</xdr:row>
      <xdr:rowOff>107950</xdr:rowOff>
    </xdr:to>
    <xdr:sp macro="" textlink="">
      <xdr:nvSpPr>
        <xdr:cNvPr id="6" name="Speech Bubble: Rectangle 5">
          <a:extLst>
            <a:ext uri="{FF2B5EF4-FFF2-40B4-BE49-F238E27FC236}">
              <a16:creationId xmlns:a16="http://schemas.microsoft.com/office/drawing/2014/main" id="{07F27113-9FF3-43D2-9BF8-C1D99C56552A}"/>
            </a:ext>
          </a:extLst>
        </xdr:cNvPr>
        <xdr:cNvSpPr/>
      </xdr:nvSpPr>
      <xdr:spPr>
        <a:xfrm>
          <a:off x="9747250" y="5257800"/>
          <a:ext cx="1270000" cy="323850"/>
        </a:xfrm>
        <a:prstGeom prst="wedgeRectCallout">
          <a:avLst>
            <a:gd name="adj1" fmla="val -21833"/>
            <a:gd name="adj2" fmla="val 15102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January 10</a:t>
          </a:r>
        </a:p>
      </xdr:txBody>
    </xdr:sp>
    <xdr:clientData/>
  </xdr:twoCellAnchor>
  <xdr:twoCellAnchor>
    <xdr:from>
      <xdr:col>14</xdr:col>
      <xdr:colOff>101600</xdr:colOff>
      <xdr:row>59</xdr:row>
      <xdr:rowOff>165100</xdr:rowOff>
    </xdr:from>
    <xdr:to>
      <xdr:col>15</xdr:col>
      <xdr:colOff>342900</xdr:colOff>
      <xdr:row>61</xdr:row>
      <xdr:rowOff>120650</xdr:rowOff>
    </xdr:to>
    <xdr:sp macro="" textlink="">
      <xdr:nvSpPr>
        <xdr:cNvPr id="7" name="Speech Bubble: Rectangle 6">
          <a:extLst>
            <a:ext uri="{FF2B5EF4-FFF2-40B4-BE49-F238E27FC236}">
              <a16:creationId xmlns:a16="http://schemas.microsoft.com/office/drawing/2014/main" id="{046EA310-4927-4A5D-8095-9EB9540993F6}"/>
            </a:ext>
          </a:extLst>
        </xdr:cNvPr>
        <xdr:cNvSpPr/>
      </xdr:nvSpPr>
      <xdr:spPr>
        <a:xfrm>
          <a:off x="9740900" y="4533900"/>
          <a:ext cx="1270000" cy="323850"/>
        </a:xfrm>
        <a:prstGeom prst="wedgeRectCallout">
          <a:avLst>
            <a:gd name="adj1" fmla="val -21833"/>
            <a:gd name="adj2" fmla="val 15102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December 13</a:t>
          </a:r>
        </a:p>
      </xdr:txBody>
    </xdr:sp>
    <xdr:clientData/>
  </xdr:twoCellAnchor>
  <xdr:twoCellAnchor editAs="oneCell">
    <xdr:from>
      <xdr:col>15</xdr:col>
      <xdr:colOff>999902</xdr:colOff>
      <xdr:row>65</xdr:row>
      <xdr:rowOff>12700</xdr:rowOff>
    </xdr:from>
    <xdr:to>
      <xdr:col>21</xdr:col>
      <xdr:colOff>76205</xdr:colOff>
      <xdr:row>72</xdr:row>
      <xdr:rowOff>134921</xdr:rowOff>
    </xdr:to>
    <xdr:pic>
      <xdr:nvPicPr>
        <xdr:cNvPr id="12" name="Picture 11">
          <a:extLst>
            <a:ext uri="{FF2B5EF4-FFF2-40B4-BE49-F238E27FC236}">
              <a16:creationId xmlns:a16="http://schemas.microsoft.com/office/drawing/2014/main" id="{E49E5978-54BE-42C1-B77B-34035BF5D376}"/>
            </a:ext>
          </a:extLst>
        </xdr:cNvPr>
        <xdr:cNvPicPr>
          <a:picLocks noChangeAspect="1"/>
        </xdr:cNvPicPr>
      </xdr:nvPicPr>
      <xdr:blipFill>
        <a:blip xmlns:r="http://schemas.openxmlformats.org/officeDocument/2006/relationships" r:embed="rId4"/>
        <a:stretch>
          <a:fillRect/>
        </a:stretch>
      </xdr:blipFill>
      <xdr:spPr>
        <a:xfrm>
          <a:off x="11667902" y="5486400"/>
          <a:ext cx="3597503" cy="14112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25" sqref="B25"/>
    </sheetView>
  </sheetViews>
  <sheetFormatPr defaultColWidth="9" defaultRowHeight="14.75" x14ac:dyDescent="0.75"/>
  <cols>
    <col min="1" max="1" width="9" style="11"/>
    <col min="2" max="2" width="99.0898437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221</v>
      </c>
      <c r="G4" s="214"/>
    </row>
    <row r="5" spans="1:7" x14ac:dyDescent="0.75">
      <c r="A5" s="5"/>
      <c r="B5" s="5" t="s">
        <v>89</v>
      </c>
      <c r="D5" s="246" t="s">
        <v>220</v>
      </c>
      <c r="G5" s="214"/>
    </row>
    <row r="6" spans="1:7" x14ac:dyDescent="0.75">
      <c r="A6" s="5"/>
      <c r="B6" s="5" t="s">
        <v>41</v>
      </c>
      <c r="G6" s="214"/>
    </row>
    <row r="7" spans="1:7" x14ac:dyDescent="0.75">
      <c r="A7" s="5"/>
      <c r="B7" s="5"/>
      <c r="G7" s="214"/>
    </row>
    <row r="8" spans="1:7" ht="17.25" x14ac:dyDescent="0.85">
      <c r="A8" s="5"/>
      <c r="B8" s="5" t="s">
        <v>132</v>
      </c>
      <c r="D8" s="247" t="s">
        <v>222</v>
      </c>
      <c r="G8" s="214"/>
    </row>
    <row r="9" spans="1:7" x14ac:dyDescent="0.75">
      <c r="A9" s="5"/>
      <c r="B9" s="5" t="s">
        <v>91</v>
      </c>
      <c r="D9" s="246" t="s">
        <v>219</v>
      </c>
      <c r="G9" s="214"/>
    </row>
    <row r="10" spans="1:7" x14ac:dyDescent="0.75">
      <c r="A10" s="5"/>
      <c r="B10" s="5" t="s">
        <v>133</v>
      </c>
      <c r="G10" s="214"/>
    </row>
    <row r="11" spans="1:7" x14ac:dyDescent="0.75">
      <c r="A11" s="5"/>
      <c r="B11" s="5" t="s">
        <v>208</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898</v>
      </c>
      <c r="G16" s="215"/>
    </row>
    <row r="17" spans="1:9" x14ac:dyDescent="0.75">
      <c r="A17" s="5"/>
      <c r="B17" s="5"/>
      <c r="G17" s="214"/>
    </row>
    <row r="18" spans="1:9" x14ac:dyDescent="0.75">
      <c r="A18" s="5"/>
      <c r="B18" s="5" t="s">
        <v>64</v>
      </c>
      <c r="G18" s="403"/>
      <c r="H18" s="403"/>
      <c r="I18" s="403"/>
    </row>
    <row r="19" spans="1:9" x14ac:dyDescent="0.75">
      <c r="A19" s="5"/>
      <c r="B19" s="5" t="s">
        <v>68</v>
      </c>
      <c r="G19" s="214"/>
    </row>
    <row r="20" spans="1:9" x14ac:dyDescent="0.75">
      <c r="A20" s="5"/>
      <c r="B20" s="5" t="s">
        <v>45</v>
      </c>
    </row>
    <row r="21" spans="1:9" x14ac:dyDescent="0.75">
      <c r="A21" s="5"/>
      <c r="B21" s="5"/>
    </row>
    <row r="22" spans="1:9" x14ac:dyDescent="0.75">
      <c r="A22" s="5"/>
      <c r="B22" s="5" t="s">
        <v>42</v>
      </c>
      <c r="D22" s="260" t="s">
        <v>944</v>
      </c>
    </row>
    <row r="23" spans="1:9" x14ac:dyDescent="0.75">
      <c r="A23" s="5"/>
      <c r="B23" s="47" t="s">
        <v>43</v>
      </c>
    </row>
    <row r="24" spans="1:9" x14ac:dyDescent="0.75">
      <c r="A24" s="5"/>
      <c r="B24" s="5"/>
    </row>
    <row r="25" spans="1:9" x14ac:dyDescent="0.75">
      <c r="A25" s="5"/>
      <c r="B25" s="5"/>
      <c r="D25" s="260"/>
    </row>
    <row r="26" spans="1:9" x14ac:dyDescent="0.75">
      <c r="A26" s="5"/>
      <c r="B26" s="19" t="str">
        <f>CONCATENATE("Version ",'Change Log'!$B$3," – © 2015-",YEAR('Change Log'!$A$3),IF('Change Log'!$C$3="William W. Davis",", William W. Davis, MSPM, PMP",CONCATENATE(", original copyright holder is William W. Davis, MSPM, PMP; later modified by ",'Change Log'!$C$3)))</f>
        <v>Version 5.1.1 – © 2015-2023, William W. Davis, MSPM, PMP</v>
      </c>
    </row>
    <row r="27" spans="1:9" x14ac:dyDescent="0.75">
      <c r="A27" s="5"/>
      <c r="B27" s="103" t="s">
        <v>135</v>
      </c>
      <c r="D27" s="260"/>
    </row>
    <row r="28" spans="1:9" x14ac:dyDescent="0.75">
      <c r="A28" s="5"/>
      <c r="B28" s="103" t="s">
        <v>136</v>
      </c>
      <c r="C28" s="12"/>
      <c r="D28" s="260"/>
      <c r="H28" s="12"/>
    </row>
    <row r="29" spans="1:9" x14ac:dyDescent="0.75">
      <c r="A29" s="5"/>
      <c r="B29" s="103" t="s">
        <v>90</v>
      </c>
      <c r="C29" s="102"/>
      <c r="D29" s="260"/>
      <c r="E29" s="102"/>
      <c r="F29" s="102"/>
      <c r="G29" s="102"/>
      <c r="H29" s="102"/>
    </row>
    <row r="30" spans="1:9" x14ac:dyDescent="0.75">
      <c r="A30" s="5"/>
      <c r="B30" s="103" t="s">
        <v>207</v>
      </c>
      <c r="C30" s="102"/>
      <c r="D30" s="260"/>
      <c r="H30" s="12"/>
    </row>
    <row r="31" spans="1:9" x14ac:dyDescent="0.75">
      <c r="A31" s="5"/>
      <c r="B31" s="103" t="s">
        <v>999</v>
      </c>
      <c r="C31" s="102"/>
      <c r="D31" s="260"/>
      <c r="H31" s="12"/>
    </row>
    <row r="32" spans="1:9" x14ac:dyDescent="0.75">
      <c r="A32" s="5"/>
      <c r="B32" s="154" t="s">
        <v>205</v>
      </c>
      <c r="C32" s="102"/>
      <c r="D32" s="260"/>
      <c r="H32" s="12"/>
    </row>
    <row r="33" spans="1:8" x14ac:dyDescent="0.75">
      <c r="A33" s="5"/>
      <c r="B33" s="154" t="s">
        <v>88</v>
      </c>
      <c r="C33" s="102"/>
      <c r="D33" s="260"/>
      <c r="H33" s="12"/>
    </row>
    <row r="34" spans="1:8" x14ac:dyDescent="0.75">
      <c r="A34" s="5"/>
      <c r="B34" s="154" t="s">
        <v>204</v>
      </c>
      <c r="C34" s="12"/>
      <c r="D34" s="260" t="s">
        <v>945</v>
      </c>
      <c r="H34" s="12"/>
    </row>
    <row r="35" spans="1:8" x14ac:dyDescent="0.75">
      <c r="A35" s="5"/>
      <c r="B35" s="154" t="s">
        <v>206</v>
      </c>
      <c r="C35" s="12"/>
      <c r="H35" s="12"/>
    </row>
    <row r="36" spans="1:8" x14ac:dyDescent="0.75">
      <c r="A36" s="5"/>
      <c r="B36" s="154" t="s">
        <v>745</v>
      </c>
      <c r="C36" s="12"/>
      <c r="D36" s="260" t="s">
        <v>227</v>
      </c>
      <c r="H36" s="12"/>
    </row>
    <row r="37" spans="1:8" x14ac:dyDescent="0.75">
      <c r="A37" s="5"/>
      <c r="B37" s="154" t="s">
        <v>746</v>
      </c>
      <c r="C37" s="12"/>
      <c r="D37" s="260" t="s">
        <v>900</v>
      </c>
      <c r="H37" s="12"/>
    </row>
    <row r="38" spans="1:8" x14ac:dyDescent="0.75">
      <c r="A38" s="5"/>
      <c r="B38" s="154"/>
      <c r="C38" s="12"/>
      <c r="D38" s="260" t="s">
        <v>899</v>
      </c>
      <c r="H38" s="12"/>
    </row>
    <row r="39" spans="1:8" x14ac:dyDescent="0.75">
      <c r="A39" s="5"/>
      <c r="B39" s="154" t="s">
        <v>747</v>
      </c>
      <c r="C39" s="12"/>
      <c r="D39" s="260" t="s">
        <v>901</v>
      </c>
      <c r="H39" s="12"/>
    </row>
    <row r="40" spans="1:8" x14ac:dyDescent="0.75">
      <c r="A40" s="5"/>
      <c r="B40" s="154" t="s">
        <v>87</v>
      </c>
      <c r="C40" s="12"/>
      <c r="D40" s="260" t="s">
        <v>970</v>
      </c>
      <c r="H40" s="12"/>
    </row>
    <row r="41" spans="1:8" x14ac:dyDescent="0.75">
      <c r="A41" s="5"/>
      <c r="B41" s="261" t="s">
        <v>752</v>
      </c>
      <c r="C41" s="12"/>
      <c r="D41" s="260"/>
      <c r="H41" s="12"/>
    </row>
    <row r="42" spans="1:8" x14ac:dyDescent="0.75">
      <c r="A42" s="19"/>
      <c r="B42" s="5"/>
      <c r="C42" s="12"/>
      <c r="D42" s="260"/>
      <c r="H42" s="12"/>
    </row>
    <row r="43" spans="1:8" x14ac:dyDescent="0.75">
      <c r="A43" s="5"/>
      <c r="B43" s="5"/>
      <c r="D43" s="260"/>
    </row>
    <row r="44" spans="1:8" x14ac:dyDescent="0.7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42" sqref="B42"/>
    </sheetView>
  </sheetViews>
  <sheetFormatPr defaultColWidth="9" defaultRowHeight="14.75" x14ac:dyDescent="0.75"/>
  <cols>
    <col min="1" max="1" width="9" style="11"/>
    <col min="2" max="2" width="105.26953125" style="11" customWidth="1"/>
    <col min="3" max="16384" width="9" style="11"/>
  </cols>
  <sheetData>
    <row r="1" spans="1:3" x14ac:dyDescent="0.75">
      <c r="A1" s="5"/>
      <c r="B1" s="5"/>
      <c r="C1" s="212"/>
    </row>
    <row r="2" spans="1:3" ht="28.75" x14ac:dyDescent="1.35">
      <c r="A2" s="5"/>
      <c r="B2" s="140" t="s">
        <v>878</v>
      </c>
      <c r="C2" s="213"/>
    </row>
    <row r="3" spans="1:3" x14ac:dyDescent="0.75">
      <c r="A3" s="5"/>
      <c r="B3" s="5"/>
    </row>
    <row r="4" spans="1:3" x14ac:dyDescent="0.75">
      <c r="A4" s="5"/>
      <c r="B4" s="5" t="s">
        <v>922</v>
      </c>
    </row>
    <row r="5" spans="1:3" x14ac:dyDescent="0.75">
      <c r="A5" s="5"/>
      <c r="B5" s="5" t="s">
        <v>958</v>
      </c>
    </row>
    <row r="6" spans="1:3" x14ac:dyDescent="0.75">
      <c r="A6" s="5"/>
      <c r="B6" s="5" t="s">
        <v>954</v>
      </c>
    </row>
    <row r="7" spans="1:3" x14ac:dyDescent="0.75">
      <c r="A7" s="5"/>
      <c r="B7" s="5" t="s">
        <v>953</v>
      </c>
    </row>
    <row r="8" spans="1:3" x14ac:dyDescent="0.75">
      <c r="A8" s="5"/>
      <c r="B8" s="5"/>
    </row>
    <row r="9" spans="1:3" x14ac:dyDescent="0.75">
      <c r="A9" s="5"/>
      <c r="B9" s="5" t="s">
        <v>917</v>
      </c>
    </row>
    <row r="10" spans="1:3" x14ac:dyDescent="0.75">
      <c r="A10" s="5"/>
      <c r="B10" s="5" t="s">
        <v>914</v>
      </c>
    </row>
    <row r="11" spans="1:3" x14ac:dyDescent="0.75">
      <c r="A11" s="5"/>
      <c r="B11" s="5" t="s">
        <v>915</v>
      </c>
    </row>
    <row r="12" spans="1:3" x14ac:dyDescent="0.75">
      <c r="A12" s="5"/>
      <c r="B12" s="5" t="s">
        <v>916</v>
      </c>
    </row>
    <row r="13" spans="1:3" x14ac:dyDescent="0.75">
      <c r="A13" s="5"/>
      <c r="B13" s="5"/>
    </row>
    <row r="14" spans="1:3" x14ac:dyDescent="0.75">
      <c r="A14" s="5"/>
      <c r="B14" s="5" t="s">
        <v>919</v>
      </c>
    </row>
    <row r="15" spans="1:3" x14ac:dyDescent="0.75">
      <c r="A15" s="5"/>
      <c r="B15" s="5" t="s">
        <v>918</v>
      </c>
    </row>
    <row r="16" spans="1:3" x14ac:dyDescent="0.75">
      <c r="A16" s="5"/>
      <c r="B16" s="5" t="s">
        <v>923</v>
      </c>
    </row>
    <row r="17" spans="1:7" x14ac:dyDescent="0.75">
      <c r="A17" s="5"/>
      <c r="B17" s="5" t="s">
        <v>924</v>
      </c>
    </row>
    <row r="18" spans="1:7" x14ac:dyDescent="0.75">
      <c r="A18" s="5"/>
      <c r="B18" s="5" t="s">
        <v>925</v>
      </c>
    </row>
    <row r="19" spans="1:7" x14ac:dyDescent="0.75">
      <c r="A19" s="5"/>
      <c r="B19" s="5" t="s">
        <v>926</v>
      </c>
    </row>
    <row r="20" spans="1:7" x14ac:dyDescent="0.75">
      <c r="A20" s="5"/>
      <c r="B20" s="5" t="s">
        <v>920</v>
      </c>
    </row>
    <row r="21" spans="1:7" x14ac:dyDescent="0.75">
      <c r="A21" s="5"/>
      <c r="B21" s="5"/>
    </row>
    <row r="22" spans="1:7" ht="17.25" x14ac:dyDescent="0.85">
      <c r="A22" s="5"/>
      <c r="B22" s="5" t="s">
        <v>921</v>
      </c>
      <c r="D22" s="245"/>
      <c r="G22" s="214"/>
    </row>
    <row r="23" spans="1:7" x14ac:dyDescent="0.75">
      <c r="A23" s="5"/>
      <c r="B23" s="5" t="s">
        <v>799</v>
      </c>
      <c r="D23" s="246"/>
      <c r="G23" s="214"/>
    </row>
    <row r="24" spans="1:7" x14ac:dyDescent="0.75">
      <c r="A24" s="5"/>
      <c r="B24" s="5" t="s">
        <v>800</v>
      </c>
      <c r="G24" s="214"/>
    </row>
    <row r="25" spans="1:7" x14ac:dyDescent="0.75">
      <c r="A25" s="5"/>
      <c r="B25" s="5" t="s">
        <v>801</v>
      </c>
      <c r="G25" s="214"/>
    </row>
    <row r="26" spans="1:7" ht="17.25" x14ac:dyDescent="0.85">
      <c r="A26" s="5"/>
      <c r="B26" s="5"/>
      <c r="D26" s="247"/>
      <c r="G26" s="214"/>
    </row>
    <row r="27" spans="1:7" x14ac:dyDescent="0.75">
      <c r="A27" s="5"/>
      <c r="B27" s="5" t="s">
        <v>802</v>
      </c>
      <c r="D27" s="246"/>
      <c r="G27" s="214"/>
    </row>
    <row r="28" spans="1:7" x14ac:dyDescent="0.75">
      <c r="A28" s="5"/>
      <c r="B28" s="5" t="s">
        <v>803</v>
      </c>
      <c r="G28" s="214"/>
    </row>
    <row r="29" spans="1:7" x14ac:dyDescent="0.75">
      <c r="A29" s="5"/>
      <c r="B29" s="5" t="s">
        <v>804</v>
      </c>
      <c r="G29" s="214"/>
    </row>
    <row r="30" spans="1:7" x14ac:dyDescent="0.75">
      <c r="A30" s="5"/>
      <c r="B30" s="329" t="s">
        <v>805</v>
      </c>
      <c r="G30" s="214"/>
    </row>
    <row r="31" spans="1:7" x14ac:dyDescent="0.75">
      <c r="A31" s="5"/>
      <c r="B31" s="5" t="s">
        <v>808</v>
      </c>
      <c r="G31" s="214"/>
    </row>
    <row r="32" spans="1:7" x14ac:dyDescent="0.75">
      <c r="A32" s="5"/>
      <c r="B32" s="5" t="s">
        <v>807</v>
      </c>
      <c r="G32" s="214"/>
    </row>
    <row r="33" spans="1:9" x14ac:dyDescent="0.75">
      <c r="A33" s="5"/>
      <c r="B33" s="5" t="s">
        <v>816</v>
      </c>
      <c r="G33" s="214"/>
    </row>
    <row r="34" spans="1:9" x14ac:dyDescent="0.75">
      <c r="A34" s="5"/>
      <c r="B34" s="5"/>
      <c r="G34" s="215"/>
    </row>
    <row r="35" spans="1:9" x14ac:dyDescent="0.75">
      <c r="A35" s="5"/>
      <c r="B35" s="5" t="s">
        <v>806</v>
      </c>
      <c r="G35" s="214"/>
    </row>
    <row r="36" spans="1:9" x14ac:dyDescent="0.75">
      <c r="A36" s="5"/>
      <c r="B36" s="5" t="s">
        <v>809</v>
      </c>
      <c r="G36" s="403"/>
      <c r="H36" s="403"/>
      <c r="I36" s="403"/>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Log'!$A$3),IF('Change Log'!$C$3="William W. Davis",", William W. Davis, MSPM, PMP",CONCATENATE(", original copyright holder is William W. Davis, MSPM, PMP; later modified by ",'Change Log'!$C$3)))</f>
        <v>Version 5.1.1 – © 2015-2023, William W. Davis, MSPM, PMP</v>
      </c>
      <c r="C43" s="12"/>
      <c r="D43" s="260"/>
      <c r="H43" s="12"/>
    </row>
    <row r="44" spans="1:9" x14ac:dyDescent="0.75">
      <c r="A44" s="5"/>
      <c r="B44" s="103" t="s">
        <v>135</v>
      </c>
      <c r="C44" s="12"/>
      <c r="D44" s="260"/>
      <c r="E44" s="102"/>
      <c r="F44" s="102"/>
      <c r="G44" s="102"/>
      <c r="H44" s="102"/>
    </row>
    <row r="45" spans="1:9" x14ac:dyDescent="0.75">
      <c r="A45" s="5"/>
      <c r="B45" s="103" t="s">
        <v>136</v>
      </c>
      <c r="C45" s="12"/>
      <c r="D45" s="260"/>
      <c r="H45" s="12"/>
    </row>
    <row r="46" spans="1:9" x14ac:dyDescent="0.75">
      <c r="A46" s="5"/>
      <c r="B46" s="103" t="s">
        <v>90</v>
      </c>
      <c r="C46" s="12"/>
      <c r="D46" s="260"/>
      <c r="H46" s="12"/>
    </row>
    <row r="47" spans="1:9" x14ac:dyDescent="0.75">
      <c r="A47" s="5"/>
      <c r="B47" s="103" t="s">
        <v>207</v>
      </c>
      <c r="C47" s="102"/>
      <c r="D47" s="260"/>
      <c r="H47" s="12"/>
    </row>
    <row r="48" spans="1:9" x14ac:dyDescent="0.75">
      <c r="A48" s="5"/>
      <c r="B48" s="103" t="s">
        <v>999</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745</v>
      </c>
      <c r="C53" s="12"/>
      <c r="H53" s="12"/>
    </row>
    <row r="54" spans="1:8" x14ac:dyDescent="0.75">
      <c r="A54" s="5"/>
      <c r="B54" s="154" t="s">
        <v>746</v>
      </c>
      <c r="C54" s="12"/>
      <c r="D54" s="260"/>
      <c r="H54" s="12"/>
    </row>
    <row r="55" spans="1:8" x14ac:dyDescent="0.75">
      <c r="A55" s="5"/>
      <c r="B55" s="154"/>
      <c r="C55" s="12"/>
      <c r="D55" s="260"/>
      <c r="H55" s="12"/>
    </row>
    <row r="56" spans="1:8" x14ac:dyDescent="0.75">
      <c r="A56" s="5"/>
      <c r="B56" s="154" t="s">
        <v>747</v>
      </c>
      <c r="C56" s="12"/>
      <c r="D56" s="260"/>
      <c r="H56" s="12"/>
    </row>
    <row r="57" spans="1:8" x14ac:dyDescent="0.75">
      <c r="A57" s="19"/>
      <c r="B57" s="154" t="s">
        <v>87</v>
      </c>
      <c r="C57" s="12"/>
      <c r="D57" s="260"/>
      <c r="H57" s="12"/>
    </row>
    <row r="58" spans="1:8" x14ac:dyDescent="0.75">
      <c r="A58" s="5"/>
      <c r="B58" s="261" t="s">
        <v>752</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42">
        <v>50</v>
      </c>
      <c r="D3" s="204" t="s">
        <v>930</v>
      </c>
      <c r="E3" s="205"/>
      <c r="F3" s="206"/>
      <c r="G3" s="206"/>
      <c r="H3" s="205"/>
      <c r="I3" s="205"/>
      <c r="J3" s="205"/>
      <c r="K3" s="207"/>
      <c r="L3" s="35"/>
      <c r="M3" s="35"/>
      <c r="N3" s="35"/>
      <c r="O3" s="35"/>
      <c r="P3" s="35"/>
      <c r="Q3" s="35"/>
      <c r="R3" s="5"/>
    </row>
    <row r="4" spans="1:18" ht="20.149999999999999" customHeight="1" x14ac:dyDescent="0.75">
      <c r="A4" s="257"/>
      <c r="B4" s="258" t="s">
        <v>902</v>
      </c>
      <c r="C4" s="343">
        <v>100</v>
      </c>
      <c r="D4" s="204" t="s">
        <v>815</v>
      </c>
      <c r="E4" s="205"/>
      <c r="F4" s="206"/>
      <c r="G4" s="206"/>
      <c r="H4" s="205"/>
      <c r="I4" s="205"/>
      <c r="J4" s="205"/>
      <c r="K4" s="207"/>
      <c r="L4" s="35"/>
      <c r="M4" s="35"/>
      <c r="N4" s="35"/>
      <c r="O4" s="35"/>
      <c r="P4" s="35"/>
      <c r="Q4" s="35"/>
      <c r="R4" s="5"/>
    </row>
    <row r="5" spans="1:18" ht="20.149999999999999" customHeight="1" x14ac:dyDescent="0.75">
      <c r="A5" s="189"/>
      <c r="B5" s="190" t="s">
        <v>190</v>
      </c>
      <c r="C5" s="343">
        <v>150</v>
      </c>
      <c r="D5" s="204" t="s">
        <v>931</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43">
        <v>75</v>
      </c>
      <c r="D12" s="204" t="s">
        <v>224</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44">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45">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46">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53" t="s">
        <v>982</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Log'!$A$3),IF('Change Log'!$C$3="William W. Davis",", William W. Davis, MSPM, PMP",CONCATENATE(", original copyright holder is William W. Davis, MSPM, PMP; later modified by ",'Change Log'!$C$3)))</f>
        <v>Version 5.1.1 – © 2015-2023, William W. Davis, MSPM, PMP</v>
      </c>
      <c r="C19" s="188"/>
      <c r="D19" s="5"/>
      <c r="E19" s="2"/>
      <c r="F19" s="5"/>
      <c r="G19" s="5"/>
      <c r="H19" s="2"/>
      <c r="I19" s="5"/>
      <c r="J19" s="5"/>
      <c r="K19" s="5"/>
      <c r="L19" s="5"/>
      <c r="M19" s="5"/>
      <c r="N19" s="5"/>
      <c r="O19" s="5"/>
      <c r="P19" s="5"/>
      <c r="Q19" s="5"/>
      <c r="R19" s="5"/>
    </row>
    <row r="20" spans="1:18" x14ac:dyDescent="0.75">
      <c r="A20" s="2"/>
      <c r="B20" s="103" t="s">
        <v>135</v>
      </c>
      <c r="C20" s="103"/>
      <c r="D20" s="103"/>
      <c r="E20" s="103"/>
      <c r="F20" s="103"/>
      <c r="G20" s="103"/>
      <c r="H20" s="2"/>
      <c r="I20" s="5"/>
      <c r="J20" s="5"/>
      <c r="K20" s="5"/>
      <c r="L20" s="5"/>
      <c r="M20" s="5"/>
      <c r="N20" s="5"/>
      <c r="O20" s="5"/>
      <c r="P20" s="5"/>
      <c r="Q20" s="5"/>
      <c r="R20" s="5"/>
    </row>
    <row r="21" spans="1:18" x14ac:dyDescent="0.75">
      <c r="A21" s="2"/>
      <c r="B21" s="103" t="s">
        <v>136</v>
      </c>
      <c r="C21" s="103"/>
      <c r="D21" s="103"/>
      <c r="E21" s="103"/>
      <c r="F21" s="103"/>
      <c r="G21" s="103"/>
      <c r="H21" s="2"/>
      <c r="I21" s="5"/>
      <c r="J21" s="5"/>
      <c r="K21" s="5"/>
      <c r="L21" s="5"/>
      <c r="M21" s="5"/>
      <c r="N21" s="5"/>
      <c r="O21" s="5"/>
      <c r="P21" s="5"/>
      <c r="Q21" s="5"/>
      <c r="R21" s="5"/>
    </row>
    <row r="22" spans="1:18" x14ac:dyDescent="0.75">
      <c r="A22" s="2"/>
      <c r="B22" s="103" t="s">
        <v>90</v>
      </c>
      <c r="C22" s="103"/>
      <c r="D22" s="103"/>
      <c r="E22" s="103"/>
      <c r="F22" s="103"/>
      <c r="G22" s="103"/>
      <c r="H22" s="2"/>
      <c r="I22" s="5"/>
      <c r="J22" s="5"/>
      <c r="K22" s="5"/>
      <c r="L22" s="5"/>
      <c r="M22" s="5"/>
      <c r="N22" s="5"/>
      <c r="O22" s="5"/>
      <c r="P22" s="5"/>
      <c r="Q22" s="5"/>
      <c r="R22" s="5"/>
    </row>
    <row r="23" spans="1:18" x14ac:dyDescent="0.75">
      <c r="A23" s="2"/>
      <c r="B23" s="103" t="s">
        <v>207</v>
      </c>
      <c r="C23" s="103"/>
      <c r="D23" s="103"/>
      <c r="E23" s="103"/>
      <c r="F23" s="103"/>
      <c r="G23" s="103"/>
      <c r="H23" s="2"/>
      <c r="I23" s="5"/>
      <c r="J23" s="5"/>
      <c r="K23" s="5"/>
      <c r="L23" s="5"/>
      <c r="M23" s="5"/>
      <c r="N23" s="5"/>
      <c r="O23" s="5"/>
      <c r="P23" s="5"/>
      <c r="Q23" s="5"/>
      <c r="R23" s="5"/>
    </row>
    <row r="24" spans="1:18" x14ac:dyDescent="0.75">
      <c r="A24" s="2"/>
      <c r="B24" s="404" t="s">
        <v>999</v>
      </c>
      <c r="C24" s="404"/>
      <c r="D24" s="103"/>
      <c r="E24" s="103"/>
      <c r="F24" s="103"/>
      <c r="G24" s="103"/>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745</v>
      </c>
      <c r="C29" s="5"/>
      <c r="D29" s="5"/>
      <c r="E29" s="5"/>
      <c r="F29" s="2"/>
      <c r="G29" s="2"/>
      <c r="H29" s="5"/>
      <c r="I29" s="5"/>
      <c r="J29" s="5"/>
      <c r="K29" s="5"/>
      <c r="L29" s="5"/>
      <c r="M29" s="5"/>
      <c r="N29" s="5"/>
      <c r="O29" s="5"/>
      <c r="P29" s="5"/>
      <c r="Q29" s="5"/>
      <c r="R29" s="5"/>
    </row>
    <row r="30" spans="1:18" x14ac:dyDescent="0.75">
      <c r="A30" s="19"/>
      <c r="B30" s="154" t="s">
        <v>746</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747</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261" t="s">
        <v>752</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748</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10"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16" t="s">
        <v>110</v>
      </c>
      <c r="H6" s="417"/>
      <c r="I6" s="417"/>
      <c r="J6" s="417"/>
      <c r="K6" s="417"/>
      <c r="L6" s="417"/>
      <c r="M6" s="417"/>
      <c r="N6" s="417"/>
      <c r="O6" s="417"/>
      <c r="P6" s="417"/>
      <c r="Q6" s="35"/>
      <c r="R6" s="35"/>
      <c r="S6" s="35"/>
      <c r="T6" s="5"/>
    </row>
    <row r="7" spans="1:22" ht="10"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10"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10"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14" t="s">
        <v>171</v>
      </c>
      <c r="B14" s="414"/>
      <c r="C14" s="414"/>
      <c r="D14" s="414"/>
      <c r="E14" s="414"/>
      <c r="F14" s="414"/>
      <c r="G14" s="414"/>
      <c r="H14" s="415"/>
      <c r="I14" s="57" t="s">
        <v>167</v>
      </c>
      <c r="J14" s="172" t="s">
        <v>170</v>
      </c>
      <c r="K14" s="182"/>
      <c r="L14" s="182"/>
      <c r="M14" s="182"/>
      <c r="N14" s="182"/>
      <c r="O14" s="182"/>
      <c r="P14" s="182"/>
      <c r="Q14" s="182"/>
      <c r="R14" s="182"/>
      <c r="S14" s="182"/>
      <c r="T14" s="182"/>
    </row>
    <row r="15" spans="1:22" ht="20.149999999999999" customHeight="1" x14ac:dyDescent="0.75">
      <c r="A15" s="414"/>
      <c r="B15" s="414"/>
      <c r="C15" s="414"/>
      <c r="D15" s="414"/>
      <c r="E15" s="414"/>
      <c r="F15" s="414"/>
      <c r="G15" s="414"/>
      <c r="H15" s="415"/>
      <c r="I15" s="57"/>
      <c r="J15" s="172" t="s">
        <v>172</v>
      </c>
      <c r="K15" s="182"/>
      <c r="L15" s="182"/>
      <c r="M15" s="182"/>
      <c r="N15" s="182"/>
      <c r="O15" s="182"/>
      <c r="P15" s="182"/>
      <c r="Q15" s="182"/>
      <c r="R15" s="182"/>
      <c r="S15" s="182"/>
      <c r="T15" s="182"/>
    </row>
    <row r="16" spans="1:22" ht="10"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12" t="s">
        <v>112</v>
      </c>
      <c r="B17" s="412"/>
      <c r="C17" s="412"/>
      <c r="D17" s="412"/>
      <c r="E17" s="412"/>
      <c r="F17" s="412"/>
      <c r="G17" s="412"/>
      <c r="H17" s="412"/>
      <c r="I17" s="413"/>
      <c r="J17" s="56" t="s">
        <v>63</v>
      </c>
      <c r="K17" s="2"/>
      <c r="L17" s="411" t="s">
        <v>104</v>
      </c>
      <c r="M17" s="411"/>
      <c r="N17" s="411"/>
      <c r="O17" s="411"/>
      <c r="P17" s="411"/>
      <c r="Q17" s="411"/>
      <c r="R17" s="411"/>
      <c r="S17" s="411"/>
      <c r="T17" s="411"/>
    </row>
    <row r="18" spans="1:20" ht="19.899999999999999" customHeight="1" x14ac:dyDescent="0.75">
      <c r="A18" s="412"/>
      <c r="B18" s="412"/>
      <c r="C18" s="412"/>
      <c r="D18" s="412"/>
      <c r="E18" s="412"/>
      <c r="F18" s="412"/>
      <c r="G18" s="412"/>
      <c r="H18" s="412"/>
      <c r="I18" s="413"/>
      <c r="J18" s="127">
        <f>IF(AND(B4&gt;0,C4&gt;0,D4&gt;0,NOT(ISBLANK(H12))),(D4-B4)*VLOOKUP(H12,VLookups!$A$4:$B$13,2,FALSE),"")</f>
        <v>36</v>
      </c>
      <c r="K18" s="2"/>
      <c r="L18" s="411"/>
      <c r="M18" s="411"/>
      <c r="N18" s="411"/>
      <c r="O18" s="411"/>
      <c r="P18" s="411"/>
      <c r="Q18" s="411"/>
      <c r="R18" s="411"/>
      <c r="S18" s="411"/>
      <c r="T18" s="411"/>
    </row>
    <row r="19" spans="1:20" ht="10"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18" t="s">
        <v>72</v>
      </c>
      <c r="M20" s="419"/>
      <c r="N20" s="149" t="s">
        <v>119</v>
      </c>
      <c r="O20" s="136"/>
      <c r="P20" s="136"/>
      <c r="Q20" s="136"/>
      <c r="R20" s="136"/>
      <c r="S20" s="136"/>
      <c r="T20" s="135"/>
    </row>
    <row r="21" spans="1:20" ht="10"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21" t="s">
        <v>69</v>
      </c>
      <c r="M22" s="421" t="s">
        <v>70</v>
      </c>
      <c r="N22" s="175" t="s">
        <v>116</v>
      </c>
      <c r="O22" s="35"/>
      <c r="P22" s="35"/>
      <c r="Q22" s="35"/>
      <c r="R22" s="35"/>
      <c r="S22" s="35"/>
      <c r="T22" s="5"/>
    </row>
    <row r="23" spans="1:20" ht="15" customHeight="1" x14ac:dyDescent="0.75">
      <c r="A23" s="2"/>
      <c r="B23" s="5"/>
      <c r="C23" s="5"/>
      <c r="D23" s="5"/>
      <c r="E23" s="2"/>
      <c r="F23" s="2"/>
      <c r="G23" s="5"/>
      <c r="H23" s="2"/>
      <c r="I23" s="2"/>
      <c r="J23" s="174"/>
      <c r="K23" s="2"/>
      <c r="L23" s="422"/>
      <c r="M23" s="422"/>
      <c r="N23" s="175" t="s">
        <v>786</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785</v>
      </c>
      <c r="O25" s="35"/>
      <c r="P25" s="35"/>
      <c r="Q25" s="35"/>
      <c r="R25" s="35"/>
      <c r="S25" s="35"/>
      <c r="T25" s="5"/>
    </row>
    <row r="26" spans="1:20" ht="10"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20" t="str">
        <f>VLOOKUP(L20,VLookups!A43:C44,3,FALSE)</f>
        <v>Show the likelihood that the SPERT estimates will be EQUAL TO or GREATER THAN an uncertainty</v>
      </c>
      <c r="O27" s="420"/>
      <c r="P27" s="420"/>
      <c r="Q27" s="420"/>
      <c r="R27" s="420"/>
      <c r="S27" s="420"/>
      <c r="T27" s="135"/>
    </row>
    <row r="28" spans="1:20" ht="20.149999999999999" customHeight="1" x14ac:dyDescent="0.75">
      <c r="A28" s="133"/>
      <c r="B28" s="135"/>
      <c r="C28" s="135"/>
      <c r="D28" s="135"/>
      <c r="E28" s="135"/>
      <c r="F28" s="135"/>
      <c r="G28" s="135"/>
      <c r="H28" s="135"/>
      <c r="I28" s="135"/>
      <c r="J28" s="135"/>
      <c r="K28" s="135"/>
      <c r="L28" s="135"/>
      <c r="M28" s="178" t="s">
        <v>107</v>
      </c>
      <c r="N28" s="405" t="s">
        <v>51</v>
      </c>
      <c r="O28" s="406"/>
      <c r="P28" s="406"/>
      <c r="Q28" s="406"/>
      <c r="R28" s="406"/>
      <c r="S28" s="407"/>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10"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08" t="s">
        <v>75</v>
      </c>
      <c r="C33" s="409"/>
      <c r="D33" s="410"/>
      <c r="E33" s="2"/>
      <c r="F33" s="2"/>
      <c r="G33" s="5"/>
      <c r="H33" s="5"/>
      <c r="I33" s="5"/>
      <c r="J33" s="5"/>
      <c r="K33" s="5"/>
      <c r="L33" s="5"/>
      <c r="M33" s="5"/>
      <c r="N33" s="5"/>
      <c r="O33" s="5"/>
      <c r="P33" s="5"/>
      <c r="Q33" s="5"/>
      <c r="R33" s="5"/>
      <c r="S33" s="5"/>
      <c r="T33" s="5"/>
    </row>
    <row r="34" spans="1:20" ht="10" customHeight="1" x14ac:dyDescent="0.75">
      <c r="A34" s="5"/>
      <c r="B34" s="5"/>
      <c r="C34" s="5"/>
      <c r="D34" s="5"/>
      <c r="E34" s="2"/>
      <c r="F34" s="2"/>
      <c r="G34" s="5"/>
      <c r="H34" s="5"/>
      <c r="I34" s="5"/>
      <c r="J34" s="5"/>
      <c r="K34" s="5"/>
      <c r="L34" s="5"/>
      <c r="M34" s="5"/>
      <c r="N34" s="5"/>
      <c r="O34" s="5"/>
      <c r="P34" s="5"/>
      <c r="Q34" s="5"/>
      <c r="R34" s="5"/>
      <c r="S34" s="5"/>
      <c r="T34" s="5"/>
    </row>
    <row r="35" spans="1:20" ht="2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10"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Log'!$A$3),IF('Change Log'!$C$3="William W. Davis",", William W. Davis, MSPM, PMP",CONCATENATE(", original copyright holder is William W. Davis, MSPM, PMP; later modified by ",'Change Log'!$C$3)))</f>
        <v>Version 5.1.1 – © 2015-2023, William W. Davis, MSPM, PMP</v>
      </c>
      <c r="C45" s="5"/>
      <c r="D45" s="5"/>
      <c r="E45" s="5"/>
      <c r="F45" s="2"/>
      <c r="G45" s="2"/>
      <c r="H45" s="5"/>
      <c r="I45" s="5"/>
      <c r="J45" s="2"/>
      <c r="K45" s="5"/>
      <c r="L45" s="5"/>
      <c r="M45" s="5"/>
      <c r="N45" s="5"/>
      <c r="O45" s="5"/>
      <c r="P45" s="5"/>
      <c r="Q45" s="5"/>
      <c r="R45" s="5"/>
      <c r="S45" s="5"/>
      <c r="T45" s="5"/>
    </row>
    <row r="46" spans="1:20" x14ac:dyDescent="0.75">
      <c r="A46" s="2"/>
      <c r="B46" s="404" t="s">
        <v>135</v>
      </c>
      <c r="C46" s="404"/>
      <c r="D46" s="404"/>
      <c r="E46" s="404"/>
      <c r="F46" s="404"/>
      <c r="G46" s="404"/>
      <c r="H46" s="404"/>
      <c r="I46" s="103"/>
      <c r="J46" s="2"/>
      <c r="K46" s="5"/>
      <c r="L46" s="5"/>
      <c r="M46" s="5"/>
      <c r="N46" s="5"/>
      <c r="O46" s="5"/>
      <c r="P46" s="5"/>
      <c r="Q46" s="5"/>
      <c r="R46" s="5"/>
      <c r="S46" s="5"/>
      <c r="T46" s="5"/>
    </row>
    <row r="47" spans="1:20" x14ac:dyDescent="0.75">
      <c r="A47" s="2"/>
      <c r="B47" s="404" t="s">
        <v>136</v>
      </c>
      <c r="C47" s="404"/>
      <c r="D47" s="404"/>
      <c r="E47" s="404"/>
      <c r="F47" s="404"/>
      <c r="G47" s="404"/>
      <c r="H47" s="404"/>
      <c r="I47" s="103"/>
      <c r="J47" s="2"/>
      <c r="K47" s="5"/>
      <c r="L47" s="5"/>
      <c r="M47" s="5"/>
      <c r="N47" s="5"/>
      <c r="O47" s="5"/>
      <c r="P47" s="5"/>
      <c r="Q47" s="5"/>
      <c r="R47" s="5"/>
      <c r="S47" s="5"/>
      <c r="T47" s="5"/>
    </row>
    <row r="48" spans="1:20" x14ac:dyDescent="0.75">
      <c r="A48" s="2"/>
      <c r="B48" s="404" t="s">
        <v>90</v>
      </c>
      <c r="C48" s="404"/>
      <c r="D48" s="404"/>
      <c r="E48" s="404"/>
      <c r="F48" s="404"/>
      <c r="G48" s="404"/>
      <c r="H48" s="404"/>
      <c r="I48" s="103"/>
      <c r="J48" s="2"/>
      <c r="K48" s="5"/>
      <c r="L48" s="5"/>
      <c r="M48" s="5"/>
      <c r="N48" s="5"/>
      <c r="O48" s="5"/>
      <c r="P48" s="5"/>
      <c r="Q48" s="5"/>
      <c r="R48" s="5"/>
      <c r="S48" s="5"/>
      <c r="T48" s="5"/>
    </row>
    <row r="49" spans="1:20" x14ac:dyDescent="0.75">
      <c r="A49" s="2"/>
      <c r="B49" s="404" t="s">
        <v>207</v>
      </c>
      <c r="C49" s="404"/>
      <c r="D49" s="404"/>
      <c r="E49" s="404"/>
      <c r="F49" s="404"/>
      <c r="G49" s="404"/>
      <c r="H49" s="404"/>
      <c r="I49" s="103"/>
      <c r="J49" s="2"/>
      <c r="K49" s="5"/>
      <c r="L49" s="5"/>
      <c r="M49" s="5"/>
      <c r="N49" s="5"/>
      <c r="O49" s="5"/>
      <c r="P49" s="5"/>
      <c r="Q49" s="5"/>
      <c r="R49" s="5"/>
      <c r="S49" s="5"/>
      <c r="T49" s="5"/>
    </row>
    <row r="50" spans="1:20" x14ac:dyDescent="0.75">
      <c r="A50" s="2"/>
      <c r="B50" s="404" t="s">
        <v>999</v>
      </c>
      <c r="C50" s="404"/>
      <c r="D50" s="404"/>
      <c r="E50" s="404"/>
      <c r="F50" s="404"/>
      <c r="G50" s="404"/>
      <c r="H50" s="404"/>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745</v>
      </c>
      <c r="C55" s="5"/>
      <c r="D55" s="5"/>
      <c r="E55" s="2"/>
      <c r="F55" s="2"/>
      <c r="G55" s="5"/>
      <c r="H55" s="2"/>
      <c r="I55" s="2"/>
      <c r="J55" s="5"/>
      <c r="K55" s="5"/>
      <c r="L55" s="5"/>
      <c r="M55" s="5"/>
      <c r="N55" s="5"/>
      <c r="O55" s="5"/>
      <c r="P55" s="5"/>
      <c r="Q55" s="5"/>
      <c r="R55" s="5"/>
      <c r="S55" s="5"/>
      <c r="T55" s="5"/>
    </row>
    <row r="56" spans="1:20" x14ac:dyDescent="0.75">
      <c r="A56" s="19"/>
      <c r="B56" s="154" t="s">
        <v>746</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747</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23" t="s">
        <v>752</v>
      </c>
      <c r="C60" s="423"/>
      <c r="D60" s="423"/>
      <c r="E60" s="423"/>
      <c r="F60" s="423"/>
      <c r="G60" s="423"/>
      <c r="H60" s="423"/>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749</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767</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75">
      <c r="B2" s="52">
        <v>-0.5</v>
      </c>
      <c r="C2" s="89" t="s">
        <v>85</v>
      </c>
      <c r="D2" s="101">
        <v>1</v>
      </c>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0.5</v>
      </c>
      <c r="U3" s="5"/>
      <c r="V3" s="167" t="s">
        <v>879</v>
      </c>
      <c r="HP3" s="167" t="s">
        <v>168</v>
      </c>
      <c r="LM3" s="170"/>
      <c r="PI3" s="170" t="s">
        <v>907</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780</v>
      </c>
      <c r="I5" s="57"/>
      <c r="J5" s="304"/>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304"/>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304"/>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304"/>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304"/>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304"/>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781</v>
      </c>
      <c r="I11" s="57"/>
      <c r="J11" s="304"/>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782</v>
      </c>
      <c r="I12" s="57"/>
      <c r="J12" s="304"/>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304"/>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304"/>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304"/>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304"/>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304"/>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304"/>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304"/>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304"/>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304"/>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304"/>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304"/>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304"/>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304"/>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304"/>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304"/>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304"/>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304"/>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304"/>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304"/>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304"/>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304"/>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304"/>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304"/>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304"/>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304"/>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304"/>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304"/>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304"/>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304"/>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304"/>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304"/>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304"/>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304"/>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304"/>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304"/>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304"/>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304"/>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304"/>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304"/>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304"/>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304"/>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304"/>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304"/>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304"/>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304"/>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304"/>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304"/>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304"/>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304"/>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304"/>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304"/>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304"/>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304"/>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304"/>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304"/>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304"/>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304"/>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304"/>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304"/>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304"/>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304"/>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304"/>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304"/>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304"/>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304"/>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304"/>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304"/>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304"/>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304"/>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304"/>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304"/>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304"/>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304"/>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304"/>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304"/>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304"/>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304"/>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304"/>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304"/>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304"/>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304"/>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304"/>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304"/>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304"/>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304"/>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304"/>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304"/>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304"/>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304"/>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304"/>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304"/>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53" t="s">
        <v>982</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62"/>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08" t="s">
        <v>75</v>
      </c>
      <c r="C106" s="409"/>
      <c r="D106" s="410"/>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946</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Log'!$A$3),IF('Change Log'!$C$3="William W. Davis",", William W. Davis, MSPM, PMP",CONCATENATE(", original copyright holder is William W. Davis, MSPM, PMP; later modified by ",'Change Log'!$C$3)))</f>
        <v>Version 5.1.1 – © 2015-2023,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04" t="s">
        <v>135</v>
      </c>
      <c r="C148" s="404"/>
      <c r="D148" s="404"/>
      <c r="E148" s="404"/>
      <c r="F148" s="404"/>
      <c r="G148" s="404"/>
      <c r="H148" s="404"/>
      <c r="I148" s="103"/>
      <c r="J148" s="5"/>
      <c r="K148" s="5"/>
      <c r="L148" s="5"/>
      <c r="M148" s="5"/>
      <c r="N148" s="5"/>
      <c r="O148" s="5"/>
      <c r="P148" s="5"/>
      <c r="Q148" s="5"/>
      <c r="R148" s="5"/>
      <c r="S148" s="5"/>
      <c r="T148" s="5"/>
      <c r="U148" s="5"/>
    </row>
    <row r="149" spans="1:21" x14ac:dyDescent="0.75">
      <c r="A149" s="2"/>
      <c r="B149" s="404" t="s">
        <v>136</v>
      </c>
      <c r="C149" s="404"/>
      <c r="D149" s="404"/>
      <c r="E149" s="404"/>
      <c r="F149" s="404"/>
      <c r="G149" s="404"/>
      <c r="H149" s="404"/>
      <c r="I149" s="103"/>
      <c r="J149" s="5"/>
      <c r="K149" s="5"/>
      <c r="L149" s="5"/>
      <c r="M149" s="5"/>
      <c r="N149" s="5"/>
      <c r="O149" s="5"/>
      <c r="P149" s="5"/>
      <c r="Q149" s="5"/>
      <c r="R149" s="5"/>
      <c r="S149" s="5"/>
      <c r="T149" s="5"/>
      <c r="U149" s="5"/>
    </row>
    <row r="150" spans="1:21" x14ac:dyDescent="0.75">
      <c r="A150" s="2"/>
      <c r="B150" s="404" t="s">
        <v>90</v>
      </c>
      <c r="C150" s="404"/>
      <c r="D150" s="404"/>
      <c r="E150" s="404"/>
      <c r="F150" s="404"/>
      <c r="G150" s="404"/>
      <c r="H150" s="404"/>
      <c r="I150" s="103"/>
      <c r="J150" s="5"/>
      <c r="K150" s="5"/>
      <c r="L150" s="5"/>
      <c r="M150" s="5"/>
      <c r="N150" s="5"/>
      <c r="O150" s="5"/>
      <c r="P150" s="5"/>
      <c r="Q150" s="5"/>
      <c r="R150" s="5"/>
      <c r="S150" s="5"/>
      <c r="T150" s="5"/>
      <c r="U150" s="5"/>
    </row>
    <row r="151" spans="1:21" x14ac:dyDescent="0.75">
      <c r="A151" s="2"/>
      <c r="B151" s="404" t="s">
        <v>207</v>
      </c>
      <c r="C151" s="404"/>
      <c r="D151" s="404"/>
      <c r="E151" s="404"/>
      <c r="F151" s="404"/>
      <c r="G151" s="404"/>
      <c r="H151" s="404"/>
      <c r="I151" s="103"/>
      <c r="J151" s="5"/>
      <c r="K151" s="5"/>
      <c r="L151" s="5"/>
      <c r="M151" s="5"/>
      <c r="N151" s="5"/>
      <c r="O151" s="5"/>
      <c r="P151" s="5"/>
      <c r="Q151" s="5"/>
      <c r="R151" s="5"/>
      <c r="S151" s="5"/>
      <c r="T151" s="5"/>
      <c r="U151" s="5"/>
    </row>
    <row r="152" spans="1:21" x14ac:dyDescent="0.75">
      <c r="A152" s="2"/>
      <c r="B152" s="404" t="s">
        <v>999</v>
      </c>
      <c r="C152" s="404"/>
      <c r="D152" s="404"/>
      <c r="E152" s="404"/>
      <c r="F152" s="404"/>
      <c r="G152" s="404"/>
      <c r="H152" s="404"/>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745</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746</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747</v>
      </c>
    </row>
    <row r="161" spans="1:9" x14ac:dyDescent="0.75">
      <c r="B161" s="154" t="s">
        <v>87</v>
      </c>
    </row>
    <row r="162" spans="1:9" x14ac:dyDescent="0.75">
      <c r="B162" s="423" t="s">
        <v>752</v>
      </c>
      <c r="C162" s="423"/>
      <c r="D162" s="423"/>
      <c r="E162" s="423"/>
      <c r="F162" s="423"/>
      <c r="G162" s="423"/>
      <c r="H162" s="42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75">
      <c r="A1" s="54"/>
      <c r="B1" s="54" t="s">
        <v>768</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75">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850</v>
      </c>
      <c r="HP3" s="167" t="s">
        <v>168</v>
      </c>
      <c r="PI3" s="170" t="s">
        <v>907</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780</v>
      </c>
      <c r="I5" s="57"/>
      <c r="J5" s="304"/>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304"/>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304"/>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304"/>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304"/>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304"/>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781</v>
      </c>
      <c r="I11" s="57"/>
      <c r="J11" s="304"/>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782</v>
      </c>
      <c r="I12" s="57"/>
      <c r="J12" s="304"/>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304"/>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304"/>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304"/>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304"/>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304"/>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304"/>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304"/>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304"/>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304"/>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304"/>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304"/>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304"/>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304"/>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304"/>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304"/>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304"/>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304"/>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304"/>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304"/>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304"/>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304"/>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304"/>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304"/>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304"/>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304"/>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304"/>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304"/>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304"/>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304"/>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304"/>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304"/>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304"/>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304"/>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304"/>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304"/>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304"/>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304"/>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304"/>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304"/>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304"/>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304"/>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304"/>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304"/>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304"/>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304"/>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304"/>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304"/>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304"/>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304"/>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304"/>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304"/>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304"/>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304"/>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304"/>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304"/>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304"/>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304"/>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304"/>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304"/>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304"/>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304"/>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304"/>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304"/>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304"/>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304"/>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304"/>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304"/>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304"/>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304"/>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304"/>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304"/>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304"/>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304"/>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304"/>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304"/>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304"/>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304"/>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304"/>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304"/>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304"/>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304"/>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304"/>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304"/>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304"/>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304"/>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304"/>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304"/>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304"/>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304"/>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304"/>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304"/>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53" t="s">
        <v>982</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62"/>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08" t="s">
        <v>75</v>
      </c>
      <c r="C106" s="409"/>
      <c r="D106" s="410"/>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946</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Log'!$A$3),IF('Change Log'!$C$3="William W. Davis",", William W. Davis, MSPM, PMP",CONCATENATE(", original copyright holder is William W. Davis, MSPM, PMP; later modified by ",'Change Log'!$C$3)))</f>
        <v>Version 5.1.1 – © 2015-2023,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04" t="s">
        <v>135</v>
      </c>
      <c r="C148" s="404"/>
      <c r="D148" s="404"/>
      <c r="E148" s="404"/>
      <c r="F148" s="404"/>
      <c r="G148" s="404"/>
      <c r="H148" s="404"/>
      <c r="I148" s="103"/>
      <c r="J148" s="2"/>
      <c r="K148" s="2"/>
      <c r="L148" s="5"/>
      <c r="M148" s="5"/>
      <c r="N148" s="5"/>
      <c r="O148" s="5"/>
      <c r="P148" s="5"/>
      <c r="Q148" s="5"/>
      <c r="R148" s="5"/>
      <c r="S148" s="5"/>
      <c r="T148" s="5"/>
      <c r="U148" s="5"/>
    </row>
    <row r="149" spans="1:21" x14ac:dyDescent="0.75">
      <c r="A149" s="2"/>
      <c r="B149" s="404" t="s">
        <v>136</v>
      </c>
      <c r="C149" s="404"/>
      <c r="D149" s="404"/>
      <c r="E149" s="404"/>
      <c r="F149" s="404"/>
      <c r="G149" s="404"/>
      <c r="H149" s="404"/>
      <c r="I149" s="103"/>
      <c r="J149" s="2"/>
      <c r="K149" s="2"/>
      <c r="L149" s="5"/>
      <c r="M149" s="5"/>
      <c r="N149" s="5"/>
      <c r="O149" s="5"/>
      <c r="P149" s="5"/>
      <c r="Q149" s="5"/>
      <c r="R149" s="5"/>
      <c r="S149" s="5"/>
      <c r="T149" s="5"/>
      <c r="U149" s="5"/>
    </row>
    <row r="150" spans="1:21" x14ac:dyDescent="0.75">
      <c r="A150" s="2"/>
      <c r="B150" s="404" t="s">
        <v>90</v>
      </c>
      <c r="C150" s="404"/>
      <c r="D150" s="404"/>
      <c r="E150" s="404"/>
      <c r="F150" s="404"/>
      <c r="G150" s="404"/>
      <c r="H150" s="404"/>
      <c r="I150" s="103"/>
      <c r="J150" s="2"/>
      <c r="K150" s="2"/>
      <c r="L150" s="5"/>
      <c r="M150" s="5"/>
      <c r="N150" s="5"/>
      <c r="O150" s="5"/>
      <c r="P150" s="5"/>
      <c r="Q150" s="5"/>
      <c r="R150" s="5"/>
      <c r="S150" s="5"/>
      <c r="T150" s="5"/>
      <c r="U150" s="5"/>
    </row>
    <row r="151" spans="1:21" x14ac:dyDescent="0.75">
      <c r="A151" s="2"/>
      <c r="B151" s="404" t="s">
        <v>207</v>
      </c>
      <c r="C151" s="404"/>
      <c r="D151" s="404"/>
      <c r="E151" s="404"/>
      <c r="F151" s="404"/>
      <c r="G151" s="404"/>
      <c r="H151" s="404"/>
      <c r="I151" s="103"/>
      <c r="J151" s="2"/>
      <c r="K151" s="2"/>
      <c r="L151" s="5"/>
      <c r="M151" s="5"/>
      <c r="N151" s="5"/>
      <c r="O151" s="5"/>
      <c r="P151" s="5"/>
      <c r="Q151" s="5"/>
      <c r="R151" s="5"/>
      <c r="S151" s="5"/>
      <c r="T151" s="5"/>
      <c r="U151" s="5"/>
    </row>
    <row r="152" spans="1:21" x14ac:dyDescent="0.75">
      <c r="A152" s="2"/>
      <c r="B152" s="404" t="s">
        <v>999</v>
      </c>
      <c r="C152" s="404"/>
      <c r="D152" s="404"/>
      <c r="E152" s="404"/>
      <c r="F152" s="404"/>
      <c r="G152" s="404"/>
      <c r="H152" s="404"/>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745</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746</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747</v>
      </c>
    </row>
    <row r="161" spans="1:9" x14ac:dyDescent="0.75">
      <c r="B161" s="154" t="s">
        <v>87</v>
      </c>
    </row>
    <row r="162" spans="1:9" x14ac:dyDescent="0.75">
      <c r="B162" s="423" t="s">
        <v>752</v>
      </c>
      <c r="C162" s="423"/>
      <c r="D162" s="423"/>
      <c r="E162" s="423"/>
      <c r="F162" s="423"/>
      <c r="G162" s="423"/>
      <c r="H162" s="42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0" hidden="1" customWidth="1"/>
  </cols>
  <sheetData>
    <row r="1" spans="1:429" ht="24" customHeight="1" x14ac:dyDescent="0.75">
      <c r="A1" s="54"/>
      <c r="B1" s="54" t="s">
        <v>769</v>
      </c>
      <c r="C1" s="54"/>
      <c r="E1" s="5"/>
      <c r="F1" s="5"/>
      <c r="G1" s="5"/>
      <c r="H1" s="5"/>
      <c r="I1" s="2"/>
      <c r="J1" s="2"/>
      <c r="K1" s="5"/>
      <c r="L1" s="2"/>
      <c r="M1" s="2"/>
      <c r="N1" s="5"/>
      <c r="O1" s="5"/>
      <c r="P1" s="5"/>
      <c r="Q1" s="418" t="s">
        <v>72</v>
      </c>
      <c r="R1" s="419"/>
      <c r="S1" s="430" t="str">
        <f>VLOOKUP(Q1,VLookups!A43:C44,3,FALSE)</f>
        <v>Show the likelihood that the SPERT estimates will be EQUAL TO or GREATER THAN an uncertainty</v>
      </c>
      <c r="T1" s="430"/>
      <c r="U1" s="430"/>
      <c r="V1" s="430"/>
      <c r="W1" s="430"/>
      <c r="X1" s="430"/>
      <c r="Y1" s="5"/>
    </row>
    <row r="2" spans="1:429" ht="15" customHeight="1" x14ac:dyDescent="0.75">
      <c r="A2" s="2"/>
      <c r="C2" s="2"/>
      <c r="D2" s="52">
        <v>-0.5</v>
      </c>
      <c r="E2" s="121" t="s">
        <v>97</v>
      </c>
      <c r="F2" s="101">
        <v>1</v>
      </c>
      <c r="G2" s="2"/>
      <c r="I2" s="26"/>
      <c r="J2" s="26"/>
      <c r="K2" s="25"/>
      <c r="L2" s="26"/>
      <c r="M2" s="26"/>
      <c r="N2" s="5"/>
      <c r="O2" s="5"/>
      <c r="P2" s="5"/>
      <c r="Q2" s="428" t="s">
        <v>69</v>
      </c>
      <c r="R2" s="428" t="s">
        <v>70</v>
      </c>
      <c r="S2" s="425" t="s">
        <v>51</v>
      </c>
      <c r="T2" s="426"/>
      <c r="U2" s="426"/>
      <c r="V2" s="426"/>
      <c r="W2" s="426"/>
      <c r="X2" s="427"/>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760</v>
      </c>
      <c r="O3" s="57" t="s">
        <v>63</v>
      </c>
      <c r="P3" s="57" t="s">
        <v>81</v>
      </c>
      <c r="Q3" s="429"/>
      <c r="R3" s="429"/>
      <c r="S3" s="100">
        <v>0.1</v>
      </c>
      <c r="T3" s="53">
        <v>0.9</v>
      </c>
      <c r="U3" s="53">
        <v>0.85</v>
      </c>
      <c r="V3" s="53">
        <v>0.8</v>
      </c>
      <c r="W3" s="53">
        <v>0.75</v>
      </c>
      <c r="X3" s="53">
        <v>0.7</v>
      </c>
      <c r="Y3" s="5"/>
      <c r="Z3" s="167" t="s">
        <v>174</v>
      </c>
      <c r="HT3" s="167" t="s">
        <v>168</v>
      </c>
      <c r="PM3" s="170" t="s">
        <v>908</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304"/>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780</v>
      </c>
      <c r="M5" s="57"/>
      <c r="N5" s="304"/>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304"/>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304">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304"/>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304"/>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304"/>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781</v>
      </c>
      <c r="M11" s="57"/>
      <c r="N11" s="304"/>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782</v>
      </c>
      <c r="M12" s="57"/>
      <c r="N12" s="304"/>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304"/>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304"/>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304"/>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304"/>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304"/>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304"/>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304"/>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304"/>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304"/>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304"/>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304"/>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304"/>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304"/>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304"/>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304"/>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304"/>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304"/>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304"/>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304"/>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304"/>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304"/>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304"/>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304"/>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304"/>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304"/>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304"/>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304"/>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304"/>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304"/>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304"/>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304"/>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304"/>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304"/>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304"/>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304"/>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304"/>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304"/>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304"/>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304"/>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304"/>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304"/>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304"/>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304"/>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304"/>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304"/>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304"/>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304"/>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304"/>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304"/>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304"/>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304"/>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304"/>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304"/>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304"/>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304"/>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304"/>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304"/>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304"/>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304"/>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304"/>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304"/>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304"/>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304"/>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304"/>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304"/>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304"/>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304"/>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304"/>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304"/>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304"/>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304"/>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304"/>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304"/>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304"/>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304"/>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304"/>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304"/>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304"/>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304"/>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304"/>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304"/>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304"/>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304"/>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304"/>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304"/>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304"/>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304"/>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304"/>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304"/>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304"/>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304"/>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53" t="s">
        <v>982</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63"/>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08" t="s">
        <v>75</v>
      </c>
      <c r="E106" s="409"/>
      <c r="F106" s="410"/>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IF(VLOOKUP(VLookups!$A$81,VLookups!$A$75:$B$77,2,FALSE),"With a confidence interval of","With a credible interval of")</f>
        <v>With a confidence interval of</v>
      </c>
      <c r="F108" s="98">
        <v>0.8</v>
      </c>
      <c r="G108" s="313"/>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225</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226</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11"/>
      <c r="P138" s="11"/>
      <c r="W138" s="5"/>
      <c r="X138" s="5"/>
      <c r="Y138" s="5"/>
    </row>
    <row r="139" spans="1:25" x14ac:dyDescent="0.75">
      <c r="A139" s="2"/>
      <c r="B139" s="10" t="s">
        <v>86</v>
      </c>
      <c r="C139" s="11"/>
      <c r="D139" s="11"/>
      <c r="E139" s="11"/>
      <c r="F139" s="11"/>
      <c r="G139" s="107"/>
      <c r="H139" s="12"/>
      <c r="I139" s="12"/>
      <c r="J139" s="12"/>
      <c r="K139" s="11"/>
      <c r="L139" s="11"/>
      <c r="M139" s="11"/>
      <c r="N139" s="13"/>
      <c r="O139" s="11"/>
      <c r="P139" s="11"/>
      <c r="W139" s="5"/>
      <c r="X139" s="5"/>
      <c r="Y139" s="5"/>
    </row>
    <row r="140" spans="1:25" x14ac:dyDescent="0.75">
      <c r="A140" s="2"/>
      <c r="B140" s="10" t="s">
        <v>52</v>
      </c>
      <c r="C140" s="11"/>
      <c r="D140" s="11"/>
      <c r="E140" s="11"/>
      <c r="F140" s="11"/>
      <c r="G140" s="107"/>
      <c r="H140" s="12"/>
      <c r="I140" s="12"/>
      <c r="J140" s="12"/>
      <c r="K140" s="11"/>
      <c r="L140" s="11"/>
      <c r="M140" s="11"/>
      <c r="N140" s="13"/>
      <c r="O140" s="11"/>
      <c r="P140" s="11"/>
      <c r="W140" s="5"/>
      <c r="X140" s="5"/>
      <c r="Y140" s="5"/>
    </row>
    <row r="141" spans="1:25" x14ac:dyDescent="0.75">
      <c r="A141" s="2"/>
      <c r="B141" s="10" t="s">
        <v>946</v>
      </c>
      <c r="C141" s="11"/>
      <c r="D141" s="11"/>
      <c r="E141" s="11"/>
      <c r="F141" s="11"/>
      <c r="G141" s="107"/>
      <c r="H141" s="12"/>
      <c r="I141" s="12"/>
      <c r="J141" s="12"/>
      <c r="K141" s="11"/>
      <c r="L141" s="11"/>
      <c r="M141" s="11"/>
      <c r="N141" s="13"/>
      <c r="O141" s="11"/>
      <c r="P141" s="11"/>
      <c r="W141" s="5"/>
      <c r="X141" s="5"/>
      <c r="Y141" s="5"/>
    </row>
    <row r="142" spans="1:25" x14ac:dyDescent="0.75">
      <c r="A142" s="2"/>
      <c r="B142" s="10"/>
      <c r="C142" s="11"/>
      <c r="D142" s="11"/>
      <c r="E142" s="11"/>
      <c r="F142" s="11"/>
      <c r="G142" s="107"/>
      <c r="H142" s="12"/>
      <c r="I142" s="12"/>
      <c r="J142" s="12"/>
      <c r="K142" s="11"/>
      <c r="L142" s="11"/>
      <c r="M142" s="11"/>
      <c r="N142" s="13"/>
      <c r="O142" s="11"/>
      <c r="P142" s="11"/>
      <c r="W142" s="5"/>
      <c r="X142" s="5"/>
      <c r="Y142" s="5"/>
    </row>
    <row r="143" spans="1:25" x14ac:dyDescent="0.75">
      <c r="A143" s="2"/>
      <c r="B143" s="14" t="s">
        <v>8</v>
      </c>
      <c r="C143" s="11"/>
      <c r="D143" s="11"/>
      <c r="E143" s="11"/>
      <c r="F143" s="11"/>
      <c r="G143" s="107"/>
      <c r="H143" s="12"/>
      <c r="I143" s="12"/>
      <c r="J143" s="12"/>
      <c r="K143" s="11"/>
      <c r="L143" s="11"/>
      <c r="M143" s="11"/>
      <c r="N143" s="13"/>
      <c r="O143" s="11"/>
      <c r="P143" s="11"/>
      <c r="W143" s="5"/>
      <c r="X143" s="5"/>
      <c r="Y143" s="5"/>
    </row>
    <row r="144" spans="1:25" x14ac:dyDescent="0.75">
      <c r="A144" s="2"/>
      <c r="B144" s="10" t="s">
        <v>77</v>
      </c>
      <c r="C144" s="11"/>
      <c r="D144" s="11"/>
      <c r="E144" s="11"/>
      <c r="F144" s="11"/>
      <c r="G144" s="107"/>
      <c r="H144" s="12"/>
      <c r="I144" s="12"/>
      <c r="J144" s="12"/>
      <c r="K144" s="11"/>
      <c r="L144" s="11"/>
      <c r="M144" s="11"/>
      <c r="N144" s="13"/>
      <c r="O144" s="1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Log'!$A$3),IF('Change Log'!$C$3="William W. Davis",", William W. Davis, MSPM, PMP",CONCATENATE(", original copyright holder is William W. Davis, MSPM, PMP; later modified by ",'Change Log'!$C$3)))</f>
        <v>Version 5.1.1 – © 2015-2023,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04" t="s">
        <v>135</v>
      </c>
      <c r="C148" s="404"/>
      <c r="D148" s="404"/>
      <c r="E148" s="404"/>
      <c r="F148" s="404"/>
      <c r="G148" s="404"/>
      <c r="H148" s="404"/>
      <c r="I148" s="404"/>
      <c r="J148" s="404"/>
      <c r="K148" s="47"/>
      <c r="L148" s="47"/>
      <c r="M148" s="47"/>
      <c r="N148" s="5"/>
      <c r="O148" s="5"/>
      <c r="P148" s="5"/>
      <c r="Q148" s="5"/>
      <c r="R148" s="5"/>
      <c r="S148" s="5"/>
      <c r="T148" s="5"/>
      <c r="U148" s="5"/>
      <c r="V148" s="5"/>
      <c r="W148" s="5"/>
      <c r="X148" s="5"/>
      <c r="Y148" s="5"/>
    </row>
    <row r="149" spans="1:25" x14ac:dyDescent="0.75">
      <c r="A149" s="2"/>
      <c r="B149" s="404" t="s">
        <v>847</v>
      </c>
      <c r="C149" s="404"/>
      <c r="D149" s="404"/>
      <c r="E149" s="404"/>
      <c r="F149" s="404"/>
      <c r="G149" s="404"/>
      <c r="H149" s="404"/>
      <c r="I149" s="404"/>
      <c r="J149" s="404"/>
      <c r="K149" s="47"/>
      <c r="L149" s="47"/>
      <c r="M149" s="47"/>
      <c r="N149" s="5"/>
      <c r="O149" s="5"/>
      <c r="P149" s="5"/>
      <c r="Q149" s="5"/>
      <c r="R149" s="5"/>
      <c r="S149" s="5"/>
      <c r="T149" s="5"/>
      <c r="U149" s="5"/>
      <c r="V149" s="5"/>
      <c r="W149" s="5"/>
      <c r="X149" s="5"/>
      <c r="Y149" s="5"/>
    </row>
    <row r="150" spans="1:25" x14ac:dyDescent="0.75">
      <c r="A150" s="2"/>
      <c r="B150" s="404" t="s">
        <v>90</v>
      </c>
      <c r="C150" s="404"/>
      <c r="D150" s="404"/>
      <c r="E150" s="404"/>
      <c r="F150" s="404"/>
      <c r="G150" s="404"/>
      <c r="H150" s="404"/>
      <c r="I150" s="404"/>
      <c r="J150" s="404"/>
      <c r="K150" s="47"/>
      <c r="L150" s="47"/>
      <c r="M150" s="47"/>
      <c r="N150" s="5"/>
      <c r="O150" s="5"/>
      <c r="P150" s="5"/>
      <c r="Q150" s="5"/>
      <c r="R150" s="5"/>
      <c r="S150" s="5"/>
      <c r="T150" s="5"/>
      <c r="U150" s="5"/>
      <c r="V150" s="5"/>
      <c r="W150" s="5"/>
      <c r="X150" s="5"/>
      <c r="Y150" s="5"/>
    </row>
    <row r="151" spans="1:25" x14ac:dyDescent="0.75">
      <c r="A151" s="2"/>
      <c r="B151" s="404" t="s">
        <v>207</v>
      </c>
      <c r="C151" s="404"/>
      <c r="D151" s="404"/>
      <c r="E151" s="404"/>
      <c r="F151" s="404"/>
      <c r="G151" s="404"/>
      <c r="H151" s="404"/>
      <c r="I151" s="404"/>
      <c r="J151" s="404"/>
      <c r="K151" s="47"/>
      <c r="L151" s="47"/>
      <c r="M151" s="47"/>
      <c r="N151" s="5"/>
      <c r="O151" s="5"/>
      <c r="P151" s="5"/>
      <c r="Q151" s="5"/>
      <c r="R151" s="5"/>
      <c r="S151" s="5"/>
      <c r="T151" s="5"/>
      <c r="U151" s="5"/>
      <c r="V151" s="5"/>
      <c r="W151" s="5"/>
      <c r="X151" s="5"/>
      <c r="Y151" s="5"/>
    </row>
    <row r="152" spans="1:25" x14ac:dyDescent="0.75">
      <c r="A152" s="2"/>
      <c r="B152" s="404" t="s">
        <v>999</v>
      </c>
      <c r="C152" s="404"/>
      <c r="D152" s="404"/>
      <c r="E152" s="404"/>
      <c r="F152" s="404"/>
      <c r="G152" s="404"/>
      <c r="H152" s="404"/>
      <c r="I152" s="404"/>
      <c r="J152" s="404"/>
      <c r="K152" s="404"/>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745</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746</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747</v>
      </c>
    </row>
    <row r="161" spans="1:13" x14ac:dyDescent="0.75">
      <c r="B161" s="154" t="s">
        <v>87</v>
      </c>
    </row>
    <row r="162" spans="1:13" x14ac:dyDescent="0.75">
      <c r="B162" s="423" t="s">
        <v>752</v>
      </c>
      <c r="C162" s="423"/>
      <c r="D162" s="423"/>
      <c r="E162" s="423"/>
      <c r="F162" s="423"/>
      <c r="G162" s="423"/>
      <c r="H162" s="423"/>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6"/>
  <sheetViews>
    <sheetView showGridLines="0" workbookViewId="0">
      <selection activeCell="C1" sqref="C1"/>
    </sheetView>
  </sheetViews>
  <sheetFormatPr defaultRowHeight="14.75" outlineLevelCol="1" x14ac:dyDescent="0.75"/>
  <cols>
    <col min="1" max="1" width="30.6328125" style="1" customWidth="1"/>
    <col min="2" max="4" width="16.632812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08984375" hidden="1" customWidth="1"/>
    <col min="131" max="131" width="12" hidden="1" customWidth="1"/>
    <col min="132" max="231" width="9.08984375" hidden="1" customWidth="1"/>
    <col min="232" max="431" width="0" hidden="1" customWidth="1"/>
  </cols>
  <sheetData>
    <row r="1" spans="1:432" ht="24" customHeight="1" x14ac:dyDescent="0.75">
      <c r="A1" s="368" t="s">
        <v>855</v>
      </c>
      <c r="B1" s="371" t="s">
        <v>857</v>
      </c>
      <c r="C1" s="372">
        <v>45139</v>
      </c>
      <c r="D1" s="373">
        <f>IF(C1="","",WORKDAY(C1,SUM(B104,B105)-1,$B$109:$B$150))</f>
        <v>45520</v>
      </c>
      <c r="E1" s="54" t="s">
        <v>877</v>
      </c>
      <c r="F1" s="54"/>
      <c r="H1" s="5"/>
      <c r="I1" s="5"/>
      <c r="J1" s="5"/>
      <c r="K1" s="5"/>
      <c r="L1" s="2"/>
      <c r="M1" s="2"/>
      <c r="N1" s="5"/>
      <c r="O1" s="2"/>
      <c r="P1" s="2"/>
      <c r="Q1" s="5"/>
      <c r="R1" s="5"/>
      <c r="S1" s="5"/>
      <c r="T1" s="418" t="s">
        <v>72</v>
      </c>
      <c r="U1" s="419"/>
      <c r="V1" s="430" t="str">
        <f>VLOOKUP(T1,VLookups!A43:C44,3,FALSE)</f>
        <v>Show the likelihood that the SPERT estimates will be EQUAL TO or GREATER THAN an uncertainty</v>
      </c>
      <c r="W1" s="430"/>
      <c r="X1" s="430"/>
      <c r="Y1" s="430"/>
      <c r="Z1" s="430"/>
      <c r="AA1" s="430"/>
      <c r="AB1" s="5"/>
    </row>
    <row r="2" spans="1:432" ht="15" customHeight="1" x14ac:dyDescent="0.75">
      <c r="A2" s="369" t="s">
        <v>856</v>
      </c>
      <c r="B2" s="129">
        <v>0.8</v>
      </c>
      <c r="C2" s="374"/>
      <c r="D2" s="375">
        <f>POWER(B2,COUNTIF(B4:B103,"&gt;0"))</f>
        <v>0.10737418240000011</v>
      </c>
      <c r="F2" s="2"/>
      <c r="G2" s="52">
        <v>-0.5</v>
      </c>
      <c r="H2" s="121" t="s">
        <v>97</v>
      </c>
      <c r="I2" s="101">
        <v>0.5</v>
      </c>
      <c r="J2" s="2"/>
      <c r="L2" s="26"/>
      <c r="M2" s="26"/>
      <c r="N2" s="25"/>
      <c r="O2" s="26"/>
      <c r="P2" s="26"/>
      <c r="Q2" s="5"/>
      <c r="R2" s="5"/>
      <c r="S2" s="5"/>
      <c r="T2" s="428" t="s">
        <v>69</v>
      </c>
      <c r="U2" s="428" t="s">
        <v>70</v>
      </c>
      <c r="V2" s="425" t="s">
        <v>51</v>
      </c>
      <c r="W2" s="426"/>
      <c r="X2" s="426"/>
      <c r="Y2" s="426"/>
      <c r="Z2" s="426"/>
      <c r="AA2" s="427"/>
      <c r="AB2" s="5"/>
      <c r="AC2" s="167" t="s">
        <v>173</v>
      </c>
    </row>
    <row r="3" spans="1:432" x14ac:dyDescent="0.75">
      <c r="A3" s="56" t="s">
        <v>927</v>
      </c>
      <c r="B3" s="56" t="s">
        <v>956</v>
      </c>
      <c r="C3" s="56" t="s">
        <v>858</v>
      </c>
      <c r="D3" s="56" t="s">
        <v>859</v>
      </c>
      <c r="E3" s="123" t="s">
        <v>99</v>
      </c>
      <c r="F3" s="123" t="s">
        <v>101</v>
      </c>
      <c r="G3" s="118" t="s">
        <v>39</v>
      </c>
      <c r="H3" s="119" t="s">
        <v>6</v>
      </c>
      <c r="I3" s="120" t="s">
        <v>40</v>
      </c>
      <c r="J3" s="123" t="s">
        <v>102</v>
      </c>
      <c r="K3" s="123" t="s">
        <v>100</v>
      </c>
      <c r="L3" s="104"/>
      <c r="M3" s="57"/>
      <c r="N3" s="57" t="s">
        <v>65</v>
      </c>
      <c r="O3" s="57" t="s">
        <v>9</v>
      </c>
      <c r="P3" s="57" t="s">
        <v>167</v>
      </c>
      <c r="Q3" s="57" t="s">
        <v>760</v>
      </c>
      <c r="R3" s="57" t="s">
        <v>63</v>
      </c>
      <c r="S3" s="57" t="s">
        <v>81</v>
      </c>
      <c r="T3" s="429"/>
      <c r="U3" s="429"/>
      <c r="V3" s="100">
        <v>0.1</v>
      </c>
      <c r="W3" s="53">
        <v>0.9</v>
      </c>
      <c r="X3" s="53">
        <v>0.85</v>
      </c>
      <c r="Y3" s="53">
        <v>0.8</v>
      </c>
      <c r="Z3" s="53">
        <v>0.75</v>
      </c>
      <c r="AA3" s="53">
        <v>0.7</v>
      </c>
      <c r="AB3" s="5"/>
      <c r="AC3" s="167" t="s">
        <v>174</v>
      </c>
      <c r="HW3" s="167" t="s">
        <v>168</v>
      </c>
      <c r="PP3" s="170" t="s">
        <v>909</v>
      </c>
    </row>
    <row r="4" spans="1:432" x14ac:dyDescent="0.75">
      <c r="A4" s="370" t="s">
        <v>868</v>
      </c>
      <c r="B4" s="376">
        <f>IF($R4="","",ROUND(_xlfn.NORM.INV(ABS(VLOOKUP($T$1,VLookups!$A$43:$B$44,2,FALSE)-B$2),$N4,$R4),0))</f>
        <v>6</v>
      </c>
      <c r="C4" s="381">
        <f>IF(ISBLANK(C1),"",C1)</f>
        <v>45139</v>
      </c>
      <c r="D4" s="381">
        <f>IFERROR(IF(OR(ISBLANK(C1),ISBLANK(B4)),"",WORKDAY(C4,B4-1,$B$109:$B$150)),"")</f>
        <v>45146</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304"/>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70" t="s">
        <v>869</v>
      </c>
      <c r="B5" s="376">
        <f>IF($R5="","",ROUND(_xlfn.NORM.INV(ABS(VLOOKUP($T$1,VLookups!$A$43:$B$44,2,FALSE)-B$2),$N5,$R5),0))</f>
        <v>23</v>
      </c>
      <c r="C5" s="382">
        <f>IF(OR(D4="",B5=""),"",WORKDAY(C4,B4,$B$109:$B$150))</f>
        <v>45147</v>
      </c>
      <c r="D5" s="383">
        <f>IFERROR(IF(B5="","",WORKDAY(C5,B5-1,$B$109:$B$150)),"")</f>
        <v>45180</v>
      </c>
      <c r="E5" s="115">
        <v>-0.25</v>
      </c>
      <c r="F5" s="117"/>
      <c r="G5" s="122">
        <f t="shared" ref="G5:G68" si="30">IF(ISBLANK(H5),"",IF(NOT(ISBLANK(F5)),F5,IF(NOT(ISBLANK(E5)),H5*(1+E5),H5*(1+$G$2))))</f>
        <v>15</v>
      </c>
      <c r="H5" s="95">
        <v>20</v>
      </c>
      <c r="I5" s="122">
        <f t="shared" ref="I5:I68" si="31">IF(ISBLANK(H5),"",IF(NOT(ISBLANK(J5)),J5,IF(NOT(ISBLANK(K5)),H5*(1+K5),H5*(1+$I$2))))</f>
        <v>30</v>
      </c>
      <c r="J5" s="117"/>
      <c r="K5" s="114"/>
      <c r="L5" s="124">
        <f t="shared" si="0"/>
        <v>1</v>
      </c>
      <c r="M5" s="124">
        <f t="shared" si="1"/>
        <v>0.5</v>
      </c>
      <c r="N5" s="73">
        <f t="shared" ref="N5:N68" si="32">IF(AND(G5&gt;0,H5&gt;0,I5&gt;0),(G5+(4*H5)+I5)/6,"")</f>
        <v>20.833333333333332</v>
      </c>
      <c r="O5" s="23" t="s">
        <v>3</v>
      </c>
      <c r="P5" s="57"/>
      <c r="Q5" s="304"/>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3">IF(AND(G5&gt;0,H5&gt;0,I5&gt;0),ABS(I5-G5)/200,"")</f>
        <v>7.4999999999999997E-2</v>
      </c>
      <c r="AD5" s="49">
        <f t="shared" ref="AD5:AS24" si="34">IF(ISNONTEXT($AC5),AE5-$AC5,"")</f>
        <v>12.500000000000071</v>
      </c>
      <c r="AE5" s="49">
        <f t="shared" si="34"/>
        <v>12.57500000000007</v>
      </c>
      <c r="AF5" s="49">
        <f t="shared" si="34"/>
        <v>12.65000000000007</v>
      </c>
      <c r="AG5" s="49">
        <f t="shared" si="34"/>
        <v>12.725000000000069</v>
      </c>
      <c r="AH5" s="49">
        <f t="shared" si="34"/>
        <v>12.800000000000068</v>
      </c>
      <c r="AI5" s="49">
        <f t="shared" si="34"/>
        <v>12.875000000000068</v>
      </c>
      <c r="AJ5" s="49">
        <f t="shared" si="34"/>
        <v>12.950000000000067</v>
      </c>
      <c r="AK5" s="49">
        <f t="shared" si="34"/>
        <v>13.025000000000066</v>
      </c>
      <c r="AL5" s="49">
        <f t="shared" si="34"/>
        <v>13.100000000000065</v>
      </c>
      <c r="AM5" s="49">
        <f t="shared" si="34"/>
        <v>13.175000000000065</v>
      </c>
      <c r="AN5" s="49">
        <f t="shared" si="34"/>
        <v>13.250000000000064</v>
      </c>
      <c r="AO5" s="49">
        <f t="shared" si="34"/>
        <v>13.325000000000063</v>
      </c>
      <c r="AP5" s="49">
        <f t="shared" si="34"/>
        <v>13.400000000000063</v>
      </c>
      <c r="AQ5" s="49">
        <f t="shared" si="34"/>
        <v>13.475000000000062</v>
      </c>
      <c r="AR5" s="49">
        <f t="shared" si="34"/>
        <v>13.550000000000061</v>
      </c>
      <c r="AS5" s="49">
        <f t="shared" si="34"/>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5">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70" t="s">
        <v>870</v>
      </c>
      <c r="B6" s="376">
        <f>IF($R6="","",ROUND(_xlfn.NORM.INV(ABS(VLOOKUP($T$1,VLookups!$A$43:$B$44,2,FALSE)-B$2),$N6,$R6),0))</f>
        <v>18</v>
      </c>
      <c r="C6" s="382">
        <f t="shared" ref="C6:C69" si="36">IF(OR(D5="",B6=""),"",WORKDAY(C5,B5,$B$109:$B$150))</f>
        <v>45181</v>
      </c>
      <c r="D6" s="383">
        <f t="shared" ref="D6:D69" si="37">IFERROR(IF(B6="","",WORKDAY(C6,B6-1,$B$109:$B$150)),"")</f>
        <v>45204</v>
      </c>
      <c r="E6" s="115">
        <v>-0.25</v>
      </c>
      <c r="F6" s="117"/>
      <c r="G6" s="122">
        <f t="shared" si="30"/>
        <v>11.25</v>
      </c>
      <c r="H6" s="95">
        <v>15</v>
      </c>
      <c r="I6" s="122">
        <f t="shared" si="31"/>
        <v>22.5</v>
      </c>
      <c r="J6" s="117"/>
      <c r="K6" s="114"/>
      <c r="L6" s="124">
        <f t="shared" si="0"/>
        <v>1</v>
      </c>
      <c r="M6" s="124">
        <f t="shared" si="1"/>
        <v>0.5</v>
      </c>
      <c r="N6" s="73">
        <f t="shared" si="32"/>
        <v>15.625</v>
      </c>
      <c r="O6" s="23" t="s">
        <v>1</v>
      </c>
      <c r="P6" s="57"/>
      <c r="Q6" s="304"/>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3"/>
        <v>5.6250000000000001E-2</v>
      </c>
      <c r="AD6" s="49">
        <f t="shared" si="34"/>
        <v>9.3749999999999645</v>
      </c>
      <c r="AE6" s="49">
        <f t="shared" si="34"/>
        <v>9.4312499999999648</v>
      </c>
      <c r="AF6" s="49">
        <f t="shared" si="34"/>
        <v>9.4874999999999652</v>
      </c>
      <c r="AG6" s="49">
        <f t="shared" si="34"/>
        <v>9.5437499999999655</v>
      </c>
      <c r="AH6" s="49">
        <f t="shared" si="34"/>
        <v>9.5999999999999659</v>
      </c>
      <c r="AI6" s="49">
        <f t="shared" si="34"/>
        <v>9.6562499999999662</v>
      </c>
      <c r="AJ6" s="49">
        <f t="shared" si="34"/>
        <v>9.7124999999999666</v>
      </c>
      <c r="AK6" s="49">
        <f t="shared" si="34"/>
        <v>9.768749999999967</v>
      </c>
      <c r="AL6" s="49">
        <f t="shared" si="34"/>
        <v>9.8249999999999673</v>
      </c>
      <c r="AM6" s="49">
        <f t="shared" si="34"/>
        <v>9.8812499999999677</v>
      </c>
      <c r="AN6" s="49">
        <f t="shared" si="34"/>
        <v>9.937499999999968</v>
      </c>
      <c r="AO6" s="49">
        <f t="shared" si="34"/>
        <v>9.9937499999999684</v>
      </c>
      <c r="AP6" s="49">
        <f t="shared" si="34"/>
        <v>10.049999999999969</v>
      </c>
      <c r="AQ6" s="49">
        <f t="shared" si="34"/>
        <v>10.106249999999969</v>
      </c>
      <c r="AR6" s="49">
        <f t="shared" si="34"/>
        <v>10.162499999999969</v>
      </c>
      <c r="AS6" s="49">
        <f t="shared" si="34"/>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5"/>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70" t="s">
        <v>871</v>
      </c>
      <c r="B7" s="376">
        <f>IF($R7="","",ROUND(_xlfn.NORM.INV(ABS(VLOOKUP($T$1,VLookups!$A$43:$B$44,2,FALSE)-B$2),$N7,$R7),0))</f>
        <v>24</v>
      </c>
      <c r="C7" s="382">
        <f t="shared" si="36"/>
        <v>45205</v>
      </c>
      <c r="D7" s="383">
        <f t="shared" si="37"/>
        <v>45239</v>
      </c>
      <c r="E7" s="115"/>
      <c r="F7" s="117"/>
      <c r="G7" s="122">
        <f t="shared" si="30"/>
        <v>10</v>
      </c>
      <c r="H7" s="95">
        <v>20</v>
      </c>
      <c r="I7" s="122">
        <f t="shared" si="31"/>
        <v>30</v>
      </c>
      <c r="J7" s="117"/>
      <c r="K7" s="114"/>
      <c r="L7" s="124">
        <f t="shared" si="0"/>
        <v>1</v>
      </c>
      <c r="M7" s="124">
        <f t="shared" si="1"/>
        <v>1</v>
      </c>
      <c r="N7" s="73">
        <f t="shared" si="32"/>
        <v>20</v>
      </c>
      <c r="O7" s="23" t="s">
        <v>4</v>
      </c>
      <c r="P7" s="57"/>
      <c r="Q7" s="304"/>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3"/>
        <v>0.1</v>
      </c>
      <c r="AD7" s="49">
        <f t="shared" si="34"/>
        <v>9.9999999999999662</v>
      </c>
      <c r="AE7" s="49">
        <f t="shared" si="34"/>
        <v>10.099999999999966</v>
      </c>
      <c r="AF7" s="49">
        <f t="shared" si="34"/>
        <v>10.199999999999966</v>
      </c>
      <c r="AG7" s="49">
        <f t="shared" si="34"/>
        <v>10.299999999999965</v>
      </c>
      <c r="AH7" s="49">
        <f t="shared" si="34"/>
        <v>10.399999999999965</v>
      </c>
      <c r="AI7" s="49">
        <f t="shared" si="34"/>
        <v>10.499999999999964</v>
      </c>
      <c r="AJ7" s="49">
        <f t="shared" si="34"/>
        <v>10.599999999999964</v>
      </c>
      <c r="AK7" s="49">
        <f t="shared" si="34"/>
        <v>10.699999999999964</v>
      </c>
      <c r="AL7" s="49">
        <f t="shared" si="34"/>
        <v>10.799999999999963</v>
      </c>
      <c r="AM7" s="49">
        <f t="shared" si="34"/>
        <v>10.899999999999963</v>
      </c>
      <c r="AN7" s="49">
        <f t="shared" si="34"/>
        <v>10.999999999999963</v>
      </c>
      <c r="AO7" s="49">
        <f t="shared" si="34"/>
        <v>11.099999999999962</v>
      </c>
      <c r="AP7" s="49">
        <f t="shared" si="34"/>
        <v>11.199999999999962</v>
      </c>
      <c r="AQ7" s="49">
        <f t="shared" si="34"/>
        <v>11.299999999999962</v>
      </c>
      <c r="AR7" s="49">
        <f t="shared" si="34"/>
        <v>11.399999999999961</v>
      </c>
      <c r="AS7" s="49">
        <f t="shared" si="34"/>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5"/>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70" t="s">
        <v>872</v>
      </c>
      <c r="B8" s="376">
        <f>IF($R8="","",ROUND(_xlfn.NORM.INV(ABS(VLOOKUP($T$1,VLookups!$A$43:$B$44,2,FALSE)-B$2),$N8,$R8),0))</f>
        <v>93</v>
      </c>
      <c r="C8" s="382">
        <f t="shared" si="36"/>
        <v>45240</v>
      </c>
      <c r="D8" s="383">
        <f t="shared" si="37"/>
        <v>45391</v>
      </c>
      <c r="E8" s="115">
        <v>-0.25</v>
      </c>
      <c r="F8" s="117"/>
      <c r="G8" s="122">
        <f t="shared" si="30"/>
        <v>60</v>
      </c>
      <c r="H8" s="95">
        <v>80</v>
      </c>
      <c r="I8" s="122">
        <f t="shared" si="31"/>
        <v>120</v>
      </c>
      <c r="J8" s="117"/>
      <c r="K8" s="114"/>
      <c r="L8" s="124">
        <f t="shared" si="0"/>
        <v>1</v>
      </c>
      <c r="M8" s="124">
        <f t="shared" si="1"/>
        <v>0.5</v>
      </c>
      <c r="N8" s="73">
        <f t="shared" si="32"/>
        <v>83.333333333333329</v>
      </c>
      <c r="O8" s="23" t="s">
        <v>1</v>
      </c>
      <c r="P8" s="57"/>
      <c r="Q8" s="304"/>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3"/>
        <v>0.3</v>
      </c>
      <c r="AD8" s="49">
        <f t="shared" si="34"/>
        <v>50.000000000000284</v>
      </c>
      <c r="AE8" s="49">
        <f t="shared" si="34"/>
        <v>50.300000000000281</v>
      </c>
      <c r="AF8" s="49">
        <f t="shared" si="34"/>
        <v>50.600000000000279</v>
      </c>
      <c r="AG8" s="49">
        <f t="shared" si="34"/>
        <v>50.900000000000276</v>
      </c>
      <c r="AH8" s="49">
        <f t="shared" si="34"/>
        <v>51.200000000000273</v>
      </c>
      <c r="AI8" s="49">
        <f t="shared" si="34"/>
        <v>51.50000000000027</v>
      </c>
      <c r="AJ8" s="49">
        <f t="shared" si="34"/>
        <v>51.800000000000267</v>
      </c>
      <c r="AK8" s="49">
        <f t="shared" si="34"/>
        <v>52.100000000000264</v>
      </c>
      <c r="AL8" s="49">
        <f t="shared" si="34"/>
        <v>52.400000000000261</v>
      </c>
      <c r="AM8" s="49">
        <f t="shared" si="34"/>
        <v>52.700000000000259</v>
      </c>
      <c r="AN8" s="49">
        <f t="shared" si="34"/>
        <v>53.000000000000256</v>
      </c>
      <c r="AO8" s="49">
        <f t="shared" si="34"/>
        <v>53.300000000000253</v>
      </c>
      <c r="AP8" s="49">
        <f t="shared" si="34"/>
        <v>53.60000000000025</v>
      </c>
      <c r="AQ8" s="49">
        <f t="shared" si="34"/>
        <v>53.900000000000247</v>
      </c>
      <c r="AR8" s="49">
        <f t="shared" si="34"/>
        <v>54.200000000000244</v>
      </c>
      <c r="AS8" s="49">
        <f t="shared" si="34"/>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5"/>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70" t="s">
        <v>873</v>
      </c>
      <c r="B9" s="376">
        <f>IF($R9="","",ROUND(_xlfn.NORM.INV(ABS(VLOOKUP($T$1,VLookups!$A$43:$B$44,2,FALSE)-B$2),$N9,$R9),0))</f>
        <v>7</v>
      </c>
      <c r="C9" s="382">
        <f t="shared" si="36"/>
        <v>45392</v>
      </c>
      <c r="D9" s="383">
        <f t="shared" si="37"/>
        <v>45400</v>
      </c>
      <c r="E9" s="115"/>
      <c r="F9" s="117"/>
      <c r="G9" s="122">
        <f t="shared" si="30"/>
        <v>2.5</v>
      </c>
      <c r="H9" s="95">
        <v>5</v>
      </c>
      <c r="I9" s="122">
        <f t="shared" si="31"/>
        <v>10</v>
      </c>
      <c r="J9" s="117"/>
      <c r="K9" s="114">
        <v>1</v>
      </c>
      <c r="L9" s="124">
        <f t="shared" si="0"/>
        <v>1</v>
      </c>
      <c r="M9" s="124">
        <f t="shared" si="1"/>
        <v>0.5</v>
      </c>
      <c r="N9" s="73">
        <f t="shared" si="32"/>
        <v>5.416666666666667</v>
      </c>
      <c r="O9" s="23" t="s">
        <v>2</v>
      </c>
      <c r="P9" s="57"/>
      <c r="Q9" s="304"/>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3"/>
        <v>3.7499999999999999E-2</v>
      </c>
      <c r="AD9" s="49">
        <f t="shared" si="34"/>
        <v>1.2500000000000027</v>
      </c>
      <c r="AE9" s="49">
        <f t="shared" si="34"/>
        <v>1.2875000000000028</v>
      </c>
      <c r="AF9" s="49">
        <f t="shared" si="34"/>
        <v>1.3250000000000028</v>
      </c>
      <c r="AG9" s="49">
        <f t="shared" si="34"/>
        <v>1.3625000000000029</v>
      </c>
      <c r="AH9" s="49">
        <f t="shared" si="34"/>
        <v>1.400000000000003</v>
      </c>
      <c r="AI9" s="49">
        <f t="shared" si="34"/>
        <v>1.4375000000000031</v>
      </c>
      <c r="AJ9" s="49">
        <f t="shared" si="34"/>
        <v>1.4750000000000032</v>
      </c>
      <c r="AK9" s="49">
        <f t="shared" si="34"/>
        <v>1.5125000000000033</v>
      </c>
      <c r="AL9" s="49">
        <f t="shared" si="34"/>
        <v>1.5500000000000034</v>
      </c>
      <c r="AM9" s="49">
        <f t="shared" si="34"/>
        <v>1.5875000000000035</v>
      </c>
      <c r="AN9" s="49">
        <f t="shared" si="34"/>
        <v>1.6250000000000036</v>
      </c>
      <c r="AO9" s="49">
        <f t="shared" si="34"/>
        <v>1.6625000000000036</v>
      </c>
      <c r="AP9" s="49">
        <f t="shared" si="34"/>
        <v>1.7000000000000037</v>
      </c>
      <c r="AQ9" s="49">
        <f t="shared" si="34"/>
        <v>1.7375000000000038</v>
      </c>
      <c r="AR9" s="49">
        <f t="shared" si="34"/>
        <v>1.7750000000000039</v>
      </c>
      <c r="AS9" s="49">
        <f t="shared" si="34"/>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5"/>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70" t="s">
        <v>928</v>
      </c>
      <c r="B10" s="376">
        <f>IF($R10="","",ROUND(_xlfn.NORM.INV(ABS(VLOOKUP($T$1,VLookups!$A$43:$B$44,2,FALSE)-B$2),$N10,$R10),0))</f>
        <v>39</v>
      </c>
      <c r="C10" s="382">
        <f t="shared" si="36"/>
        <v>45401</v>
      </c>
      <c r="D10" s="383">
        <f t="shared" si="37"/>
        <v>45456</v>
      </c>
      <c r="E10" s="115">
        <v>-0.25</v>
      </c>
      <c r="F10" s="117"/>
      <c r="G10" s="122">
        <f t="shared" si="30"/>
        <v>22.5</v>
      </c>
      <c r="H10" s="95">
        <v>30</v>
      </c>
      <c r="I10" s="122">
        <f t="shared" si="31"/>
        <v>60</v>
      </c>
      <c r="J10" s="117"/>
      <c r="K10" s="114">
        <v>1</v>
      </c>
      <c r="L10" s="124">
        <f t="shared" si="0"/>
        <v>1</v>
      </c>
      <c r="M10" s="124">
        <f t="shared" si="1"/>
        <v>0.25</v>
      </c>
      <c r="N10" s="73">
        <f t="shared" si="32"/>
        <v>33.75</v>
      </c>
      <c r="O10" s="23" t="s">
        <v>3</v>
      </c>
      <c r="P10" s="57"/>
      <c r="Q10" s="304"/>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3"/>
        <v>0.1875</v>
      </c>
      <c r="AD10" s="49">
        <f t="shared" si="34"/>
        <v>11.25</v>
      </c>
      <c r="AE10" s="49">
        <f t="shared" si="34"/>
        <v>11.4375</v>
      </c>
      <c r="AF10" s="49">
        <f t="shared" si="34"/>
        <v>11.625</v>
      </c>
      <c r="AG10" s="49">
        <f t="shared" si="34"/>
        <v>11.8125</v>
      </c>
      <c r="AH10" s="49">
        <f t="shared" si="34"/>
        <v>12</v>
      </c>
      <c r="AI10" s="49">
        <f t="shared" si="34"/>
        <v>12.1875</v>
      </c>
      <c r="AJ10" s="49">
        <f t="shared" si="34"/>
        <v>12.375</v>
      </c>
      <c r="AK10" s="49">
        <f t="shared" si="34"/>
        <v>12.5625</v>
      </c>
      <c r="AL10" s="49">
        <f t="shared" si="34"/>
        <v>12.75</v>
      </c>
      <c r="AM10" s="49">
        <f t="shared" si="34"/>
        <v>12.9375</v>
      </c>
      <c r="AN10" s="49">
        <f t="shared" si="34"/>
        <v>13.125</v>
      </c>
      <c r="AO10" s="49">
        <f t="shared" si="34"/>
        <v>13.3125</v>
      </c>
      <c r="AP10" s="49">
        <f t="shared" si="34"/>
        <v>13.5</v>
      </c>
      <c r="AQ10" s="49">
        <f t="shared" si="34"/>
        <v>13.6875</v>
      </c>
      <c r="AR10" s="49">
        <f t="shared" si="34"/>
        <v>13.875</v>
      </c>
      <c r="AS10" s="49">
        <f t="shared" si="34"/>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5"/>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70" t="s">
        <v>874</v>
      </c>
      <c r="B11" s="376">
        <f>IF($R11="","",ROUND(_xlfn.NORM.INV(ABS(VLOOKUP($T$1,VLookups!$A$43:$B$44,2,FALSE)-B$2),$N11,$R11),0))</f>
        <v>11</v>
      </c>
      <c r="C11" s="382">
        <f t="shared" si="36"/>
        <v>45457</v>
      </c>
      <c r="D11" s="383">
        <f t="shared" si="37"/>
        <v>45474</v>
      </c>
      <c r="E11" s="115"/>
      <c r="F11" s="117"/>
      <c r="G11" s="122">
        <f t="shared" si="30"/>
        <v>5</v>
      </c>
      <c r="H11" s="95">
        <v>10</v>
      </c>
      <c r="I11" s="122">
        <f t="shared" si="31"/>
        <v>15</v>
      </c>
      <c r="J11" s="117"/>
      <c r="K11" s="114"/>
      <c r="L11" s="124">
        <f t="shared" si="0"/>
        <v>1</v>
      </c>
      <c r="M11" s="124">
        <f t="shared" si="1"/>
        <v>1</v>
      </c>
      <c r="N11" s="73">
        <f t="shared" si="32"/>
        <v>10</v>
      </c>
      <c r="O11" s="23" t="s">
        <v>780</v>
      </c>
      <c r="P11" s="57"/>
      <c r="Q11" s="304"/>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3"/>
        <v>0.05</v>
      </c>
      <c r="AD11" s="49">
        <f t="shared" si="34"/>
        <v>4.9999999999999831</v>
      </c>
      <c r="AE11" s="49">
        <f t="shared" si="34"/>
        <v>5.0499999999999829</v>
      </c>
      <c r="AF11" s="49">
        <f t="shared" si="34"/>
        <v>5.0999999999999828</v>
      </c>
      <c r="AG11" s="49">
        <f t="shared" si="34"/>
        <v>5.1499999999999826</v>
      </c>
      <c r="AH11" s="49">
        <f t="shared" si="34"/>
        <v>5.1999999999999824</v>
      </c>
      <c r="AI11" s="49">
        <f t="shared" si="34"/>
        <v>5.2499999999999822</v>
      </c>
      <c r="AJ11" s="49">
        <f t="shared" si="34"/>
        <v>5.2999999999999821</v>
      </c>
      <c r="AK11" s="49">
        <f t="shared" si="34"/>
        <v>5.3499999999999819</v>
      </c>
      <c r="AL11" s="49">
        <f t="shared" si="34"/>
        <v>5.3999999999999817</v>
      </c>
      <c r="AM11" s="49">
        <f t="shared" si="34"/>
        <v>5.4499999999999815</v>
      </c>
      <c r="AN11" s="49">
        <f t="shared" si="34"/>
        <v>5.4999999999999813</v>
      </c>
      <c r="AO11" s="49">
        <f t="shared" si="34"/>
        <v>5.5499999999999812</v>
      </c>
      <c r="AP11" s="49">
        <f t="shared" si="34"/>
        <v>5.599999999999981</v>
      </c>
      <c r="AQ11" s="49">
        <f t="shared" si="34"/>
        <v>5.6499999999999808</v>
      </c>
      <c r="AR11" s="49">
        <f t="shared" si="34"/>
        <v>5.6999999999999806</v>
      </c>
      <c r="AS11" s="49">
        <f t="shared" si="34"/>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5"/>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70" t="s">
        <v>875</v>
      </c>
      <c r="B12" s="376">
        <f>IF($R12="","",ROUND(_xlfn.NORM.INV(ABS(VLOOKUP($T$1,VLookups!$A$43:$B$44,2,FALSE)-B$2),$N12,$R12),0))</f>
        <v>2</v>
      </c>
      <c r="C12" s="382">
        <f t="shared" si="36"/>
        <v>45475</v>
      </c>
      <c r="D12" s="383">
        <f t="shared" si="37"/>
        <v>45476</v>
      </c>
      <c r="E12" s="115"/>
      <c r="F12" s="117"/>
      <c r="G12" s="122">
        <f t="shared" si="30"/>
        <v>1</v>
      </c>
      <c r="H12" s="95">
        <v>2</v>
      </c>
      <c r="I12" s="122">
        <f t="shared" si="31"/>
        <v>3</v>
      </c>
      <c r="J12" s="117"/>
      <c r="K12" s="114"/>
      <c r="L12" s="124">
        <f t="shared" si="0"/>
        <v>1</v>
      </c>
      <c r="M12" s="124">
        <f t="shared" si="1"/>
        <v>1</v>
      </c>
      <c r="N12" s="73">
        <f t="shared" si="32"/>
        <v>2</v>
      </c>
      <c r="O12" s="23" t="s">
        <v>780</v>
      </c>
      <c r="P12" s="57"/>
      <c r="Q12" s="304"/>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3"/>
        <v>0.01</v>
      </c>
      <c r="AD12" s="49">
        <f t="shared" si="34"/>
        <v>0.99999999999999911</v>
      </c>
      <c r="AE12" s="49">
        <f t="shared" si="34"/>
        <v>1.0099999999999991</v>
      </c>
      <c r="AF12" s="49">
        <f t="shared" si="34"/>
        <v>1.0199999999999991</v>
      </c>
      <c r="AG12" s="49">
        <f t="shared" si="34"/>
        <v>1.0299999999999991</v>
      </c>
      <c r="AH12" s="49">
        <f t="shared" si="34"/>
        <v>1.0399999999999991</v>
      </c>
      <c r="AI12" s="49">
        <f t="shared" si="34"/>
        <v>1.0499999999999992</v>
      </c>
      <c r="AJ12" s="49">
        <f t="shared" si="34"/>
        <v>1.0599999999999992</v>
      </c>
      <c r="AK12" s="49">
        <f t="shared" si="34"/>
        <v>1.0699999999999992</v>
      </c>
      <c r="AL12" s="49">
        <f t="shared" si="34"/>
        <v>1.0799999999999992</v>
      </c>
      <c r="AM12" s="49">
        <f t="shared" si="34"/>
        <v>1.0899999999999992</v>
      </c>
      <c r="AN12" s="49">
        <f t="shared" si="34"/>
        <v>1.0999999999999992</v>
      </c>
      <c r="AO12" s="49">
        <f t="shared" si="34"/>
        <v>1.1099999999999992</v>
      </c>
      <c r="AP12" s="49">
        <f t="shared" si="34"/>
        <v>1.1199999999999992</v>
      </c>
      <c r="AQ12" s="49">
        <f t="shared" si="34"/>
        <v>1.1299999999999992</v>
      </c>
      <c r="AR12" s="49">
        <f t="shared" si="34"/>
        <v>1.1399999999999992</v>
      </c>
      <c r="AS12" s="49">
        <f t="shared" si="34"/>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5"/>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70" t="s">
        <v>876</v>
      </c>
      <c r="B13" s="376">
        <f>IF($R13="","",ROUND(_xlfn.NORM.INV(ABS(VLOOKUP($T$1,VLookups!$A$43:$B$44,2,FALSE)-B$2),$N13,$R13),0))</f>
        <v>10</v>
      </c>
      <c r="C13" s="382">
        <f t="shared" si="36"/>
        <v>45478</v>
      </c>
      <c r="D13" s="383">
        <f t="shared" si="37"/>
        <v>45491</v>
      </c>
      <c r="E13" s="115">
        <v>-0.2</v>
      </c>
      <c r="F13" s="117"/>
      <c r="G13" s="122">
        <f t="shared" si="30"/>
        <v>8</v>
      </c>
      <c r="H13" s="95">
        <v>10</v>
      </c>
      <c r="I13" s="122">
        <f t="shared" si="31"/>
        <v>12</v>
      </c>
      <c r="J13" s="117"/>
      <c r="K13" s="114">
        <v>0.2</v>
      </c>
      <c r="L13" s="124">
        <f t="shared" si="0"/>
        <v>1</v>
      </c>
      <c r="M13" s="124">
        <f t="shared" si="1"/>
        <v>1</v>
      </c>
      <c r="N13" s="73">
        <f t="shared" si="32"/>
        <v>10</v>
      </c>
      <c r="O13" s="23" t="s">
        <v>780</v>
      </c>
      <c r="P13" s="57"/>
      <c r="Q13" s="304"/>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3"/>
        <v>0.02</v>
      </c>
      <c r="AD13" s="49">
        <f t="shared" si="34"/>
        <v>8.0000000000000426</v>
      </c>
      <c r="AE13" s="49">
        <f t="shared" si="34"/>
        <v>8.0200000000000422</v>
      </c>
      <c r="AF13" s="49">
        <f t="shared" si="34"/>
        <v>8.0400000000000418</v>
      </c>
      <c r="AG13" s="49">
        <f t="shared" si="34"/>
        <v>8.0600000000000414</v>
      </c>
      <c r="AH13" s="49">
        <f t="shared" si="34"/>
        <v>8.0800000000000409</v>
      </c>
      <c r="AI13" s="49">
        <f t="shared" si="34"/>
        <v>8.1000000000000405</v>
      </c>
      <c r="AJ13" s="49">
        <f t="shared" si="34"/>
        <v>8.1200000000000401</v>
      </c>
      <c r="AK13" s="49">
        <f t="shared" si="34"/>
        <v>8.1400000000000396</v>
      </c>
      <c r="AL13" s="49">
        <f t="shared" si="34"/>
        <v>8.1600000000000392</v>
      </c>
      <c r="AM13" s="49">
        <f t="shared" si="34"/>
        <v>8.1800000000000388</v>
      </c>
      <c r="AN13" s="49">
        <f t="shared" si="34"/>
        <v>8.2000000000000384</v>
      </c>
      <c r="AO13" s="49">
        <f t="shared" si="34"/>
        <v>8.2200000000000379</v>
      </c>
      <c r="AP13" s="49">
        <f t="shared" si="34"/>
        <v>8.2400000000000375</v>
      </c>
      <c r="AQ13" s="49">
        <f t="shared" si="34"/>
        <v>8.2600000000000371</v>
      </c>
      <c r="AR13" s="49">
        <f t="shared" si="34"/>
        <v>8.2800000000000367</v>
      </c>
      <c r="AS13" s="49">
        <f t="shared" si="34"/>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5"/>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70"/>
      <c r="B14" s="376" t="str">
        <f>IF($R14="","",ROUND(_xlfn.NORM.INV(ABS(VLOOKUP($T$1,VLookups!$A$43:$B$44,2,FALSE)-B$2),$N14,$R14),0))</f>
        <v/>
      </c>
      <c r="C14" s="382" t="str">
        <f t="shared" si="36"/>
        <v/>
      </c>
      <c r="D14" s="383" t="str">
        <f t="shared" si="37"/>
        <v/>
      </c>
      <c r="E14" s="109"/>
      <c r="F14" s="117"/>
      <c r="G14" s="122" t="str">
        <f t="shared" si="30"/>
        <v/>
      </c>
      <c r="H14" s="95"/>
      <c r="I14" s="122" t="str">
        <f t="shared" si="31"/>
        <v/>
      </c>
      <c r="J14" s="117"/>
      <c r="K14" s="110"/>
      <c r="L14" s="124" t="str">
        <f t="shared" si="0"/>
        <v/>
      </c>
      <c r="M14" s="124" t="str">
        <f t="shared" si="1"/>
        <v/>
      </c>
      <c r="N14" s="73" t="str">
        <f t="shared" si="32"/>
        <v/>
      </c>
      <c r="O14" s="23"/>
      <c r="P14" s="57"/>
      <c r="Q14" s="304"/>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3"/>
        <v/>
      </c>
      <c r="AD14" s="49" t="str">
        <f t="shared" si="34"/>
        <v/>
      </c>
      <c r="AE14" s="49" t="str">
        <f t="shared" si="34"/>
        <v/>
      </c>
      <c r="AF14" s="49" t="str">
        <f t="shared" si="34"/>
        <v/>
      </c>
      <c r="AG14" s="49" t="str">
        <f t="shared" si="34"/>
        <v/>
      </c>
      <c r="AH14" s="49" t="str">
        <f t="shared" si="34"/>
        <v/>
      </c>
      <c r="AI14" s="49" t="str">
        <f t="shared" si="34"/>
        <v/>
      </c>
      <c r="AJ14" s="49" t="str">
        <f t="shared" si="34"/>
        <v/>
      </c>
      <c r="AK14" s="49" t="str">
        <f t="shared" si="34"/>
        <v/>
      </c>
      <c r="AL14" s="49" t="str">
        <f t="shared" si="34"/>
        <v/>
      </c>
      <c r="AM14" s="49" t="str">
        <f t="shared" si="34"/>
        <v/>
      </c>
      <c r="AN14" s="49" t="str">
        <f t="shared" si="34"/>
        <v/>
      </c>
      <c r="AO14" s="49" t="str">
        <f t="shared" si="34"/>
        <v/>
      </c>
      <c r="AP14" s="49" t="str">
        <f t="shared" si="34"/>
        <v/>
      </c>
      <c r="AQ14" s="49" t="str">
        <f t="shared" si="34"/>
        <v/>
      </c>
      <c r="AR14" s="49" t="str">
        <f t="shared" si="34"/>
        <v/>
      </c>
      <c r="AS14" s="49" t="str">
        <f t="shared" si="34"/>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5"/>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70"/>
      <c r="B15" s="376" t="str">
        <f>IF($R15="","",ROUND(_xlfn.NORM.INV(ABS(VLOOKUP($T$1,VLookups!$A$43:$B$44,2,FALSE)-B$2),$N15,$R15),0))</f>
        <v/>
      </c>
      <c r="C15" s="382" t="str">
        <f t="shared" si="36"/>
        <v/>
      </c>
      <c r="D15" s="383" t="str">
        <f t="shared" si="37"/>
        <v/>
      </c>
      <c r="E15" s="115"/>
      <c r="F15" s="117"/>
      <c r="G15" s="122" t="str">
        <f t="shared" si="30"/>
        <v/>
      </c>
      <c r="H15" s="95"/>
      <c r="I15" s="122" t="str">
        <f t="shared" si="31"/>
        <v/>
      </c>
      <c r="J15" s="117"/>
      <c r="K15" s="114"/>
      <c r="L15" s="124" t="str">
        <f t="shared" si="0"/>
        <v/>
      </c>
      <c r="M15" s="124" t="str">
        <f t="shared" si="1"/>
        <v/>
      </c>
      <c r="N15" s="73" t="str">
        <f t="shared" si="32"/>
        <v/>
      </c>
      <c r="O15" s="23"/>
      <c r="P15" s="57"/>
      <c r="Q15" s="304"/>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3"/>
        <v/>
      </c>
      <c r="AD15" s="49" t="str">
        <f t="shared" si="34"/>
        <v/>
      </c>
      <c r="AE15" s="49" t="str">
        <f t="shared" si="34"/>
        <v/>
      </c>
      <c r="AF15" s="49" t="str">
        <f t="shared" si="34"/>
        <v/>
      </c>
      <c r="AG15" s="49" t="str">
        <f t="shared" si="34"/>
        <v/>
      </c>
      <c r="AH15" s="49" t="str">
        <f t="shared" si="34"/>
        <v/>
      </c>
      <c r="AI15" s="49" t="str">
        <f t="shared" si="34"/>
        <v/>
      </c>
      <c r="AJ15" s="49" t="str">
        <f t="shared" si="34"/>
        <v/>
      </c>
      <c r="AK15" s="49" t="str">
        <f t="shared" si="34"/>
        <v/>
      </c>
      <c r="AL15" s="49" t="str">
        <f t="shared" si="34"/>
        <v/>
      </c>
      <c r="AM15" s="49" t="str">
        <f t="shared" si="34"/>
        <v/>
      </c>
      <c r="AN15" s="49" t="str">
        <f t="shared" si="34"/>
        <v/>
      </c>
      <c r="AO15" s="49" t="str">
        <f t="shared" si="34"/>
        <v/>
      </c>
      <c r="AP15" s="49" t="str">
        <f t="shared" si="34"/>
        <v/>
      </c>
      <c r="AQ15" s="49" t="str">
        <f t="shared" si="34"/>
        <v/>
      </c>
      <c r="AR15" s="49" t="str">
        <f t="shared" si="34"/>
        <v/>
      </c>
      <c r="AS15" s="49" t="str">
        <f t="shared" si="34"/>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5"/>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70"/>
      <c r="B16" s="376" t="str">
        <f>IF($R16="","",ROUND(_xlfn.NORM.INV(ABS(VLOOKUP($T$1,VLookups!$A$43:$B$44,2,FALSE)-B$2),$N16,$R16),0))</f>
        <v/>
      </c>
      <c r="C16" s="382" t="str">
        <f t="shared" si="36"/>
        <v/>
      </c>
      <c r="D16" s="383" t="str">
        <f t="shared" si="37"/>
        <v/>
      </c>
      <c r="E16" s="109"/>
      <c r="F16" s="117"/>
      <c r="G16" s="122" t="str">
        <f t="shared" si="30"/>
        <v/>
      </c>
      <c r="H16" s="95"/>
      <c r="I16" s="122" t="str">
        <f t="shared" si="31"/>
        <v/>
      </c>
      <c r="J16" s="117"/>
      <c r="K16" s="110"/>
      <c r="L16" s="124" t="str">
        <f t="shared" si="0"/>
        <v/>
      </c>
      <c r="M16" s="124" t="str">
        <f t="shared" si="1"/>
        <v/>
      </c>
      <c r="N16" s="73" t="str">
        <f t="shared" si="32"/>
        <v/>
      </c>
      <c r="O16" s="23"/>
      <c r="P16" s="57"/>
      <c r="Q16" s="304"/>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3"/>
        <v/>
      </c>
      <c r="AD16" s="49" t="str">
        <f t="shared" si="34"/>
        <v/>
      </c>
      <c r="AE16" s="49" t="str">
        <f t="shared" si="34"/>
        <v/>
      </c>
      <c r="AF16" s="49" t="str">
        <f t="shared" si="34"/>
        <v/>
      </c>
      <c r="AG16" s="49" t="str">
        <f t="shared" si="34"/>
        <v/>
      </c>
      <c r="AH16" s="49" t="str">
        <f t="shared" si="34"/>
        <v/>
      </c>
      <c r="AI16" s="49" t="str">
        <f t="shared" si="34"/>
        <v/>
      </c>
      <c r="AJ16" s="49" t="str">
        <f t="shared" si="34"/>
        <v/>
      </c>
      <c r="AK16" s="49" t="str">
        <f t="shared" si="34"/>
        <v/>
      </c>
      <c r="AL16" s="49" t="str">
        <f t="shared" si="34"/>
        <v/>
      </c>
      <c r="AM16" s="49" t="str">
        <f t="shared" si="34"/>
        <v/>
      </c>
      <c r="AN16" s="49" t="str">
        <f t="shared" si="34"/>
        <v/>
      </c>
      <c r="AO16" s="49" t="str">
        <f t="shared" si="34"/>
        <v/>
      </c>
      <c r="AP16" s="49" t="str">
        <f t="shared" si="34"/>
        <v/>
      </c>
      <c r="AQ16" s="49" t="str">
        <f t="shared" si="34"/>
        <v/>
      </c>
      <c r="AR16" s="49" t="str">
        <f t="shared" si="34"/>
        <v/>
      </c>
      <c r="AS16" s="49" t="str">
        <f t="shared" si="34"/>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5"/>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70"/>
      <c r="B17" s="376" t="str">
        <f>IF($R17="","",ROUND(_xlfn.NORM.INV(ABS(VLOOKUP($T$1,VLookups!$A$43:$B$44,2,FALSE)-B$2),$N17,$R17),0))</f>
        <v/>
      </c>
      <c r="C17" s="382" t="str">
        <f t="shared" si="36"/>
        <v/>
      </c>
      <c r="D17" s="383" t="str">
        <f t="shared" si="37"/>
        <v/>
      </c>
      <c r="E17" s="109"/>
      <c r="F17" s="117"/>
      <c r="G17" s="122" t="str">
        <f t="shared" si="30"/>
        <v/>
      </c>
      <c r="H17" s="95"/>
      <c r="I17" s="122" t="str">
        <f t="shared" si="31"/>
        <v/>
      </c>
      <c r="J17" s="117"/>
      <c r="K17" s="110"/>
      <c r="L17" s="124" t="str">
        <f t="shared" si="0"/>
        <v/>
      </c>
      <c r="M17" s="124" t="str">
        <f t="shared" si="1"/>
        <v/>
      </c>
      <c r="N17" s="73" t="str">
        <f t="shared" si="32"/>
        <v/>
      </c>
      <c r="O17" s="23"/>
      <c r="P17" s="57"/>
      <c r="Q17" s="304"/>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3"/>
        <v/>
      </c>
      <c r="AD17" s="49" t="str">
        <f t="shared" si="34"/>
        <v/>
      </c>
      <c r="AE17" s="49" t="str">
        <f t="shared" si="34"/>
        <v/>
      </c>
      <c r="AF17" s="49" t="str">
        <f t="shared" si="34"/>
        <v/>
      </c>
      <c r="AG17" s="49" t="str">
        <f t="shared" si="34"/>
        <v/>
      </c>
      <c r="AH17" s="49" t="str">
        <f t="shared" si="34"/>
        <v/>
      </c>
      <c r="AI17" s="49" t="str">
        <f t="shared" si="34"/>
        <v/>
      </c>
      <c r="AJ17" s="49" t="str">
        <f t="shared" si="34"/>
        <v/>
      </c>
      <c r="AK17" s="49" t="str">
        <f t="shared" si="34"/>
        <v/>
      </c>
      <c r="AL17" s="49" t="str">
        <f t="shared" si="34"/>
        <v/>
      </c>
      <c r="AM17" s="49" t="str">
        <f t="shared" si="34"/>
        <v/>
      </c>
      <c r="AN17" s="49" t="str">
        <f t="shared" si="34"/>
        <v/>
      </c>
      <c r="AO17" s="49" t="str">
        <f t="shared" si="34"/>
        <v/>
      </c>
      <c r="AP17" s="49" t="str">
        <f t="shared" si="34"/>
        <v/>
      </c>
      <c r="AQ17" s="49" t="str">
        <f t="shared" si="34"/>
        <v/>
      </c>
      <c r="AR17" s="49" t="str">
        <f t="shared" si="34"/>
        <v/>
      </c>
      <c r="AS17" s="49" t="str">
        <f t="shared" si="34"/>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5"/>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70"/>
      <c r="B18" s="376" t="str">
        <f>IF($R18="","",ROUND(_xlfn.NORM.INV(ABS(VLOOKUP($T$1,VLookups!$A$43:$B$44,2,FALSE)-B$2),$N18,$R18),0))</f>
        <v/>
      </c>
      <c r="C18" s="382" t="str">
        <f t="shared" si="36"/>
        <v/>
      </c>
      <c r="D18" s="383" t="str">
        <f t="shared" si="37"/>
        <v/>
      </c>
      <c r="E18" s="109"/>
      <c r="F18" s="117"/>
      <c r="G18" s="122" t="str">
        <f t="shared" si="30"/>
        <v/>
      </c>
      <c r="H18" s="95"/>
      <c r="I18" s="122" t="str">
        <f t="shared" si="31"/>
        <v/>
      </c>
      <c r="J18" s="117"/>
      <c r="K18" s="110"/>
      <c r="L18" s="124" t="str">
        <f t="shared" si="0"/>
        <v/>
      </c>
      <c r="M18" s="124" t="str">
        <f t="shared" si="1"/>
        <v/>
      </c>
      <c r="N18" s="73" t="str">
        <f t="shared" si="32"/>
        <v/>
      </c>
      <c r="O18" s="23"/>
      <c r="P18" s="57"/>
      <c r="Q18" s="304"/>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3"/>
        <v/>
      </c>
      <c r="AD18" s="49" t="str">
        <f t="shared" si="34"/>
        <v/>
      </c>
      <c r="AE18" s="49" t="str">
        <f t="shared" si="34"/>
        <v/>
      </c>
      <c r="AF18" s="49" t="str">
        <f t="shared" si="34"/>
        <v/>
      </c>
      <c r="AG18" s="49" t="str">
        <f t="shared" si="34"/>
        <v/>
      </c>
      <c r="AH18" s="49" t="str">
        <f t="shared" si="34"/>
        <v/>
      </c>
      <c r="AI18" s="49" t="str">
        <f t="shared" si="34"/>
        <v/>
      </c>
      <c r="AJ18" s="49" t="str">
        <f t="shared" si="34"/>
        <v/>
      </c>
      <c r="AK18" s="49" t="str">
        <f t="shared" si="34"/>
        <v/>
      </c>
      <c r="AL18" s="49" t="str">
        <f t="shared" si="34"/>
        <v/>
      </c>
      <c r="AM18" s="49" t="str">
        <f t="shared" si="34"/>
        <v/>
      </c>
      <c r="AN18" s="49" t="str">
        <f t="shared" si="34"/>
        <v/>
      </c>
      <c r="AO18" s="49" t="str">
        <f t="shared" si="34"/>
        <v/>
      </c>
      <c r="AP18" s="49" t="str">
        <f t="shared" si="34"/>
        <v/>
      </c>
      <c r="AQ18" s="49" t="str">
        <f t="shared" si="34"/>
        <v/>
      </c>
      <c r="AR18" s="49" t="str">
        <f t="shared" si="34"/>
        <v/>
      </c>
      <c r="AS18" s="49" t="str">
        <f t="shared" si="34"/>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5"/>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70"/>
      <c r="B19" s="376" t="str">
        <f>IF($R19="","",ROUND(_xlfn.NORM.INV(ABS(VLOOKUP($T$1,VLookups!$A$43:$B$44,2,FALSE)-B$2),$N19,$R19),0))</f>
        <v/>
      </c>
      <c r="C19" s="382" t="str">
        <f t="shared" si="36"/>
        <v/>
      </c>
      <c r="D19" s="383" t="str">
        <f t="shared" si="37"/>
        <v/>
      </c>
      <c r="E19" s="109"/>
      <c r="F19" s="117"/>
      <c r="G19" s="122" t="str">
        <f t="shared" si="30"/>
        <v/>
      </c>
      <c r="H19" s="95"/>
      <c r="I19" s="122" t="str">
        <f t="shared" si="31"/>
        <v/>
      </c>
      <c r="J19" s="117"/>
      <c r="K19" s="110"/>
      <c r="L19" s="124" t="str">
        <f t="shared" si="0"/>
        <v/>
      </c>
      <c r="M19" s="124" t="str">
        <f t="shared" si="1"/>
        <v/>
      </c>
      <c r="N19" s="73" t="str">
        <f t="shared" si="32"/>
        <v/>
      </c>
      <c r="O19" s="23"/>
      <c r="P19" s="57"/>
      <c r="Q19" s="304"/>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3"/>
        <v/>
      </c>
      <c r="AD19" s="49" t="str">
        <f t="shared" si="34"/>
        <v/>
      </c>
      <c r="AE19" s="49" t="str">
        <f t="shared" si="34"/>
        <v/>
      </c>
      <c r="AF19" s="49" t="str">
        <f t="shared" si="34"/>
        <v/>
      </c>
      <c r="AG19" s="49" t="str">
        <f t="shared" si="34"/>
        <v/>
      </c>
      <c r="AH19" s="49" t="str">
        <f t="shared" si="34"/>
        <v/>
      </c>
      <c r="AI19" s="49" t="str">
        <f t="shared" si="34"/>
        <v/>
      </c>
      <c r="AJ19" s="49" t="str">
        <f t="shared" si="34"/>
        <v/>
      </c>
      <c r="AK19" s="49" t="str">
        <f t="shared" si="34"/>
        <v/>
      </c>
      <c r="AL19" s="49" t="str">
        <f t="shared" si="34"/>
        <v/>
      </c>
      <c r="AM19" s="49" t="str">
        <f t="shared" si="34"/>
        <v/>
      </c>
      <c r="AN19" s="49" t="str">
        <f t="shared" si="34"/>
        <v/>
      </c>
      <c r="AO19" s="49" t="str">
        <f t="shared" si="34"/>
        <v/>
      </c>
      <c r="AP19" s="49" t="str">
        <f t="shared" si="34"/>
        <v/>
      </c>
      <c r="AQ19" s="49" t="str">
        <f t="shared" si="34"/>
        <v/>
      </c>
      <c r="AR19" s="49" t="str">
        <f t="shared" si="34"/>
        <v/>
      </c>
      <c r="AS19" s="49" t="str">
        <f t="shared" si="34"/>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5"/>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70"/>
      <c r="B20" s="376" t="str">
        <f>IF($R20="","",ROUND(_xlfn.NORM.INV(ABS(VLOOKUP($T$1,VLookups!$A$43:$B$44,2,FALSE)-B$2),$N20,$R20),0))</f>
        <v/>
      </c>
      <c r="C20" s="382" t="str">
        <f t="shared" si="36"/>
        <v/>
      </c>
      <c r="D20" s="383" t="str">
        <f t="shared" si="37"/>
        <v/>
      </c>
      <c r="E20" s="109"/>
      <c r="F20" s="117"/>
      <c r="G20" s="122" t="str">
        <f t="shared" si="30"/>
        <v/>
      </c>
      <c r="H20" s="95"/>
      <c r="I20" s="122" t="str">
        <f t="shared" si="31"/>
        <v/>
      </c>
      <c r="J20" s="117"/>
      <c r="K20" s="110"/>
      <c r="L20" s="124" t="str">
        <f t="shared" si="0"/>
        <v/>
      </c>
      <c r="M20" s="124" t="str">
        <f t="shared" si="1"/>
        <v/>
      </c>
      <c r="N20" s="73" t="str">
        <f t="shared" si="32"/>
        <v/>
      </c>
      <c r="O20" s="23"/>
      <c r="P20" s="57"/>
      <c r="Q20" s="304"/>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3"/>
        <v/>
      </c>
      <c r="AD20" s="49" t="str">
        <f t="shared" si="34"/>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5"/>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70"/>
      <c r="B21" s="376" t="str">
        <f>IF($R21="","",ROUND(_xlfn.NORM.INV(ABS(VLOOKUP($T$1,VLookups!$A$43:$B$44,2,FALSE)-B$2),$N21,$R21),0))</f>
        <v/>
      </c>
      <c r="C21" s="382" t="str">
        <f t="shared" si="36"/>
        <v/>
      </c>
      <c r="D21" s="383" t="str">
        <f t="shared" si="37"/>
        <v/>
      </c>
      <c r="E21" s="109"/>
      <c r="F21" s="117"/>
      <c r="G21" s="122" t="str">
        <f t="shared" si="30"/>
        <v/>
      </c>
      <c r="H21" s="95"/>
      <c r="I21" s="122" t="str">
        <f t="shared" si="31"/>
        <v/>
      </c>
      <c r="J21" s="117"/>
      <c r="K21" s="110"/>
      <c r="L21" s="124" t="str">
        <f t="shared" si="0"/>
        <v/>
      </c>
      <c r="M21" s="124" t="str">
        <f t="shared" si="1"/>
        <v/>
      </c>
      <c r="N21" s="73" t="str">
        <f t="shared" si="32"/>
        <v/>
      </c>
      <c r="O21" s="23"/>
      <c r="P21" s="57"/>
      <c r="Q21" s="304"/>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3"/>
        <v/>
      </c>
      <c r="AD21" s="49" t="str">
        <f t="shared" si="34"/>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5"/>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70"/>
      <c r="B22" s="376" t="str">
        <f>IF($R22="","",ROUND(_xlfn.NORM.INV(ABS(VLOOKUP($T$1,VLookups!$A$43:$B$44,2,FALSE)-B$2),$N22,$R22),0))</f>
        <v/>
      </c>
      <c r="C22" s="382" t="str">
        <f t="shared" si="36"/>
        <v/>
      </c>
      <c r="D22" s="383" t="str">
        <f t="shared" si="37"/>
        <v/>
      </c>
      <c r="E22" s="109"/>
      <c r="F22" s="117"/>
      <c r="G22" s="122" t="str">
        <f t="shared" si="30"/>
        <v/>
      </c>
      <c r="H22" s="95"/>
      <c r="I22" s="122" t="str">
        <f t="shared" si="31"/>
        <v/>
      </c>
      <c r="J22" s="117"/>
      <c r="K22" s="110"/>
      <c r="L22" s="124" t="str">
        <f t="shared" si="0"/>
        <v/>
      </c>
      <c r="M22" s="124" t="str">
        <f t="shared" si="1"/>
        <v/>
      </c>
      <c r="N22" s="73" t="str">
        <f t="shared" si="32"/>
        <v/>
      </c>
      <c r="O22" s="23"/>
      <c r="P22" s="57"/>
      <c r="Q22" s="304"/>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3"/>
        <v/>
      </c>
      <c r="AD22" s="49" t="str">
        <f t="shared" si="34"/>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5"/>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70"/>
      <c r="B23" s="376" t="str">
        <f>IF($R23="","",ROUND(_xlfn.NORM.INV(ABS(VLOOKUP($T$1,VLookups!$A$43:$B$44,2,FALSE)-B$2),$N23,$R23),0))</f>
        <v/>
      </c>
      <c r="C23" s="382" t="str">
        <f t="shared" si="36"/>
        <v/>
      </c>
      <c r="D23" s="383" t="str">
        <f t="shared" si="37"/>
        <v/>
      </c>
      <c r="E23" s="109"/>
      <c r="F23" s="117"/>
      <c r="G23" s="122" t="str">
        <f t="shared" si="30"/>
        <v/>
      </c>
      <c r="H23" s="95"/>
      <c r="I23" s="122" t="str">
        <f t="shared" si="31"/>
        <v/>
      </c>
      <c r="J23" s="117"/>
      <c r="K23" s="110"/>
      <c r="L23" s="124" t="str">
        <f t="shared" si="0"/>
        <v/>
      </c>
      <c r="M23" s="124" t="str">
        <f t="shared" si="1"/>
        <v/>
      </c>
      <c r="N23" s="73" t="str">
        <f t="shared" si="32"/>
        <v/>
      </c>
      <c r="O23" s="23"/>
      <c r="P23" s="57"/>
      <c r="Q23" s="304"/>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3"/>
        <v/>
      </c>
      <c r="AD23" s="49" t="str">
        <f t="shared" si="34"/>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5"/>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70"/>
      <c r="B24" s="376" t="str">
        <f>IF($R24="","",ROUND(_xlfn.NORM.INV(ABS(VLOOKUP($T$1,VLookups!$A$43:$B$44,2,FALSE)-B$2),$N24,$R24),0))</f>
        <v/>
      </c>
      <c r="C24" s="382" t="str">
        <f t="shared" si="36"/>
        <v/>
      </c>
      <c r="D24" s="383" t="str">
        <f t="shared" si="37"/>
        <v/>
      </c>
      <c r="E24" s="109"/>
      <c r="F24" s="117"/>
      <c r="G24" s="122" t="str">
        <f t="shared" si="30"/>
        <v/>
      </c>
      <c r="H24" s="95"/>
      <c r="I24" s="122" t="str">
        <f t="shared" si="31"/>
        <v/>
      </c>
      <c r="J24" s="117"/>
      <c r="K24" s="110"/>
      <c r="L24" s="124" t="str">
        <f t="shared" si="0"/>
        <v/>
      </c>
      <c r="M24" s="124" t="str">
        <f t="shared" si="1"/>
        <v/>
      </c>
      <c r="N24" s="73" t="str">
        <f t="shared" si="32"/>
        <v/>
      </c>
      <c r="O24" s="23"/>
      <c r="P24" s="57"/>
      <c r="Q24" s="304"/>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3"/>
        <v/>
      </c>
      <c r="AD24" s="49" t="str">
        <f t="shared" si="34"/>
        <v/>
      </c>
      <c r="AE24" s="49" t="str">
        <f t="shared" si="34"/>
        <v/>
      </c>
      <c r="AF24" s="49" t="str">
        <f t="shared" si="34"/>
        <v/>
      </c>
      <c r="AG24" s="49" t="str">
        <f t="shared" si="34"/>
        <v/>
      </c>
      <c r="AH24" s="49" t="str">
        <f t="shared" si="34"/>
        <v/>
      </c>
      <c r="AI24" s="49" t="str">
        <f t="shared" si="34"/>
        <v/>
      </c>
      <c r="AJ24" s="49" t="str">
        <f t="shared" si="34"/>
        <v/>
      </c>
      <c r="AK24" s="49" t="str">
        <f t="shared" si="34"/>
        <v/>
      </c>
      <c r="AL24" s="49" t="str">
        <f t="shared" si="34"/>
        <v/>
      </c>
      <c r="AM24" s="49" t="str">
        <f t="shared" si="34"/>
        <v/>
      </c>
      <c r="AN24" s="49" t="str">
        <f t="shared" si="34"/>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5"/>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70"/>
      <c r="B25" s="376" t="str">
        <f>IF($R25="","",ROUND(_xlfn.NORM.INV(ABS(VLOOKUP($T$1,VLookups!$A$43:$B$44,2,FALSE)-B$2),$N25,$R25),0))</f>
        <v/>
      </c>
      <c r="C25" s="382" t="str">
        <f t="shared" si="36"/>
        <v/>
      </c>
      <c r="D25" s="383" t="str">
        <f t="shared" si="37"/>
        <v/>
      </c>
      <c r="E25" s="109"/>
      <c r="F25" s="117"/>
      <c r="G25" s="122" t="str">
        <f t="shared" si="30"/>
        <v/>
      </c>
      <c r="H25" s="95"/>
      <c r="I25" s="122" t="str">
        <f t="shared" si="31"/>
        <v/>
      </c>
      <c r="J25" s="117"/>
      <c r="K25" s="110"/>
      <c r="L25" s="124" t="str">
        <f t="shared" si="0"/>
        <v/>
      </c>
      <c r="M25" s="124" t="str">
        <f t="shared" si="1"/>
        <v/>
      </c>
      <c r="N25" s="73" t="str">
        <f t="shared" si="32"/>
        <v/>
      </c>
      <c r="O25" s="23"/>
      <c r="P25" s="57"/>
      <c r="Q25" s="304"/>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3"/>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5"/>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70"/>
      <c r="B26" s="376" t="str">
        <f>IF($R26="","",ROUND(_xlfn.NORM.INV(ABS(VLOOKUP($T$1,VLookups!$A$43:$B$44,2,FALSE)-B$2),$N26,$R26),0))</f>
        <v/>
      </c>
      <c r="C26" s="382" t="str">
        <f t="shared" si="36"/>
        <v/>
      </c>
      <c r="D26" s="383" t="str">
        <f t="shared" si="37"/>
        <v/>
      </c>
      <c r="E26" s="109"/>
      <c r="F26" s="117"/>
      <c r="G26" s="122" t="str">
        <f t="shared" si="30"/>
        <v/>
      </c>
      <c r="H26" s="95"/>
      <c r="I26" s="122" t="str">
        <f t="shared" si="31"/>
        <v/>
      </c>
      <c r="J26" s="117"/>
      <c r="K26" s="110"/>
      <c r="L26" s="124" t="str">
        <f t="shared" si="0"/>
        <v/>
      </c>
      <c r="M26" s="124" t="str">
        <f t="shared" si="1"/>
        <v/>
      </c>
      <c r="N26" s="73" t="str">
        <f t="shared" si="32"/>
        <v/>
      </c>
      <c r="O26" s="23"/>
      <c r="P26" s="57"/>
      <c r="Q26" s="304"/>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3"/>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5"/>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70"/>
      <c r="B27" s="376" t="str">
        <f>IF($R27="","",ROUND(_xlfn.NORM.INV(ABS(VLOOKUP($T$1,VLookups!$A$43:$B$44,2,FALSE)-B$2),$N27,$R27),0))</f>
        <v/>
      </c>
      <c r="C27" s="382" t="str">
        <f t="shared" si="36"/>
        <v/>
      </c>
      <c r="D27" s="383" t="str">
        <f t="shared" si="37"/>
        <v/>
      </c>
      <c r="E27" s="109"/>
      <c r="F27" s="117"/>
      <c r="G27" s="122" t="str">
        <f t="shared" si="30"/>
        <v/>
      </c>
      <c r="H27" s="95"/>
      <c r="I27" s="122" t="str">
        <f t="shared" si="31"/>
        <v/>
      </c>
      <c r="J27" s="117"/>
      <c r="K27" s="110"/>
      <c r="L27" s="124" t="str">
        <f t="shared" si="0"/>
        <v/>
      </c>
      <c r="M27" s="124" t="str">
        <f t="shared" si="1"/>
        <v/>
      </c>
      <c r="N27" s="73" t="str">
        <f t="shared" si="32"/>
        <v/>
      </c>
      <c r="O27" s="23"/>
      <c r="P27" s="57"/>
      <c r="Q27" s="304"/>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3"/>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5"/>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70"/>
      <c r="B28" s="376" t="str">
        <f>IF($R28="","",ROUND(_xlfn.NORM.INV(ABS(VLOOKUP($T$1,VLookups!$A$43:$B$44,2,FALSE)-B$2),$N28,$R28),0))</f>
        <v/>
      </c>
      <c r="C28" s="382" t="str">
        <f t="shared" si="36"/>
        <v/>
      </c>
      <c r="D28" s="383" t="str">
        <f t="shared" si="37"/>
        <v/>
      </c>
      <c r="E28" s="109"/>
      <c r="F28" s="117"/>
      <c r="G28" s="122" t="str">
        <f t="shared" si="30"/>
        <v/>
      </c>
      <c r="H28" s="95"/>
      <c r="I28" s="122" t="str">
        <f t="shared" si="31"/>
        <v/>
      </c>
      <c r="J28" s="117"/>
      <c r="K28" s="110"/>
      <c r="L28" s="124" t="str">
        <f t="shared" si="0"/>
        <v/>
      </c>
      <c r="M28" s="124" t="str">
        <f t="shared" si="1"/>
        <v/>
      </c>
      <c r="N28" s="73" t="str">
        <f t="shared" si="32"/>
        <v/>
      </c>
      <c r="O28" s="23"/>
      <c r="P28" s="57"/>
      <c r="Q28" s="304"/>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3"/>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5"/>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70"/>
      <c r="B29" s="376" t="str">
        <f>IF($R29="","",ROUND(_xlfn.NORM.INV(ABS(VLOOKUP($T$1,VLookups!$A$43:$B$44,2,FALSE)-B$2),$N29,$R29),0))</f>
        <v/>
      </c>
      <c r="C29" s="382" t="str">
        <f t="shared" si="36"/>
        <v/>
      </c>
      <c r="D29" s="383" t="str">
        <f t="shared" si="37"/>
        <v/>
      </c>
      <c r="E29" s="109"/>
      <c r="F29" s="117"/>
      <c r="G29" s="122" t="str">
        <f t="shared" si="30"/>
        <v/>
      </c>
      <c r="H29" s="95"/>
      <c r="I29" s="122" t="str">
        <f t="shared" si="31"/>
        <v/>
      </c>
      <c r="J29" s="117"/>
      <c r="K29" s="110"/>
      <c r="L29" s="124" t="str">
        <f t="shared" si="0"/>
        <v/>
      </c>
      <c r="M29" s="124" t="str">
        <f t="shared" si="1"/>
        <v/>
      </c>
      <c r="N29" s="73" t="str">
        <f t="shared" si="32"/>
        <v/>
      </c>
      <c r="O29" s="23"/>
      <c r="P29" s="57"/>
      <c r="Q29" s="304"/>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3"/>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5"/>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70"/>
      <c r="B30" s="376" t="str">
        <f>IF($R30="","",ROUND(_xlfn.NORM.INV(ABS(VLOOKUP($T$1,VLookups!$A$43:$B$44,2,FALSE)-B$2),$N30,$R30),0))</f>
        <v/>
      </c>
      <c r="C30" s="382" t="str">
        <f t="shared" si="36"/>
        <v/>
      </c>
      <c r="D30" s="383" t="str">
        <f t="shared" si="37"/>
        <v/>
      </c>
      <c r="E30" s="109"/>
      <c r="F30" s="117"/>
      <c r="G30" s="122" t="str">
        <f t="shared" si="30"/>
        <v/>
      </c>
      <c r="H30" s="95"/>
      <c r="I30" s="122" t="str">
        <f t="shared" si="31"/>
        <v/>
      </c>
      <c r="J30" s="117"/>
      <c r="K30" s="110"/>
      <c r="L30" s="124" t="str">
        <f t="shared" si="0"/>
        <v/>
      </c>
      <c r="M30" s="124" t="str">
        <f t="shared" si="1"/>
        <v/>
      </c>
      <c r="N30" s="73" t="str">
        <f t="shared" si="32"/>
        <v/>
      </c>
      <c r="O30" s="23"/>
      <c r="P30" s="57"/>
      <c r="Q30" s="304"/>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3"/>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5"/>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70"/>
      <c r="B31" s="376" t="str">
        <f>IF($R31="","",ROUND(_xlfn.NORM.INV(ABS(VLOOKUP($T$1,VLookups!$A$43:$B$44,2,FALSE)-B$2),$N31,$R31),0))</f>
        <v/>
      </c>
      <c r="C31" s="382" t="str">
        <f t="shared" si="36"/>
        <v/>
      </c>
      <c r="D31" s="383" t="str">
        <f t="shared" si="37"/>
        <v/>
      </c>
      <c r="E31" s="109"/>
      <c r="F31" s="117"/>
      <c r="G31" s="122" t="str">
        <f t="shared" si="30"/>
        <v/>
      </c>
      <c r="H31" s="95"/>
      <c r="I31" s="122" t="str">
        <f t="shared" si="31"/>
        <v/>
      </c>
      <c r="J31" s="117"/>
      <c r="K31" s="110"/>
      <c r="L31" s="124" t="str">
        <f t="shared" si="0"/>
        <v/>
      </c>
      <c r="M31" s="124" t="str">
        <f t="shared" si="1"/>
        <v/>
      </c>
      <c r="N31" s="73" t="str">
        <f t="shared" si="32"/>
        <v/>
      </c>
      <c r="O31" s="23"/>
      <c r="P31" s="57"/>
      <c r="Q31" s="304"/>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3"/>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5"/>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70"/>
      <c r="B32" s="376" t="str">
        <f>IF($R32="","",ROUND(_xlfn.NORM.INV(ABS(VLOOKUP($T$1,VLookups!$A$43:$B$44,2,FALSE)-B$2),$N32,$R32),0))</f>
        <v/>
      </c>
      <c r="C32" s="382" t="str">
        <f t="shared" si="36"/>
        <v/>
      </c>
      <c r="D32" s="383" t="str">
        <f t="shared" si="37"/>
        <v/>
      </c>
      <c r="E32" s="109"/>
      <c r="F32" s="117"/>
      <c r="G32" s="122" t="str">
        <f t="shared" si="30"/>
        <v/>
      </c>
      <c r="H32" s="95"/>
      <c r="I32" s="122" t="str">
        <f t="shared" si="31"/>
        <v/>
      </c>
      <c r="J32" s="117"/>
      <c r="K32" s="110"/>
      <c r="L32" s="124" t="str">
        <f t="shared" si="0"/>
        <v/>
      </c>
      <c r="M32" s="124" t="str">
        <f t="shared" si="1"/>
        <v/>
      </c>
      <c r="N32" s="73" t="str">
        <f t="shared" si="32"/>
        <v/>
      </c>
      <c r="O32" s="23"/>
      <c r="P32" s="57"/>
      <c r="Q32" s="304"/>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3"/>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5"/>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70"/>
      <c r="B33" s="376" t="str">
        <f>IF($R33="","",ROUND(_xlfn.NORM.INV(ABS(VLOOKUP($T$1,VLookups!$A$43:$B$44,2,FALSE)-B$2),$N33,$R33),0))</f>
        <v/>
      </c>
      <c r="C33" s="382" t="str">
        <f t="shared" si="36"/>
        <v/>
      </c>
      <c r="D33" s="383" t="str">
        <f t="shared" si="37"/>
        <v/>
      </c>
      <c r="E33" s="109"/>
      <c r="F33" s="117"/>
      <c r="G33" s="122" t="str">
        <f t="shared" si="30"/>
        <v/>
      </c>
      <c r="H33" s="95"/>
      <c r="I33" s="122" t="str">
        <f t="shared" si="31"/>
        <v/>
      </c>
      <c r="J33" s="117"/>
      <c r="K33" s="110"/>
      <c r="L33" s="124" t="str">
        <f t="shared" si="0"/>
        <v/>
      </c>
      <c r="M33" s="124" t="str">
        <f t="shared" si="1"/>
        <v/>
      </c>
      <c r="N33" s="73" t="str">
        <f t="shared" si="32"/>
        <v/>
      </c>
      <c r="O33" s="23"/>
      <c r="P33" s="57"/>
      <c r="Q33" s="304"/>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3"/>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5"/>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70"/>
      <c r="B34" s="376" t="str">
        <f>IF($R34="","",ROUND(_xlfn.NORM.INV(ABS(VLOOKUP($T$1,VLookups!$A$43:$B$44,2,FALSE)-B$2),$N34,$R34),0))</f>
        <v/>
      </c>
      <c r="C34" s="382" t="str">
        <f t="shared" si="36"/>
        <v/>
      </c>
      <c r="D34" s="383" t="str">
        <f t="shared" si="37"/>
        <v/>
      </c>
      <c r="E34" s="109"/>
      <c r="F34" s="117"/>
      <c r="G34" s="122" t="str">
        <f t="shared" si="30"/>
        <v/>
      </c>
      <c r="H34" s="95"/>
      <c r="I34" s="122" t="str">
        <f t="shared" si="31"/>
        <v/>
      </c>
      <c r="J34" s="117"/>
      <c r="K34" s="110"/>
      <c r="L34" s="124" t="str">
        <f t="shared" si="0"/>
        <v/>
      </c>
      <c r="M34" s="124" t="str">
        <f t="shared" si="1"/>
        <v/>
      </c>
      <c r="N34" s="73" t="str">
        <f t="shared" si="32"/>
        <v/>
      </c>
      <c r="O34" s="23"/>
      <c r="P34" s="57"/>
      <c r="Q34" s="304"/>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3"/>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5"/>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70"/>
      <c r="B35" s="376" t="str">
        <f>IF($R35="","",ROUND(_xlfn.NORM.INV(ABS(VLOOKUP($T$1,VLookups!$A$43:$B$44,2,FALSE)-B$2),$N35,$R35),0))</f>
        <v/>
      </c>
      <c r="C35" s="382" t="str">
        <f t="shared" si="36"/>
        <v/>
      </c>
      <c r="D35" s="383" t="str">
        <f t="shared" si="37"/>
        <v/>
      </c>
      <c r="E35" s="109"/>
      <c r="F35" s="117"/>
      <c r="G35" s="122" t="str">
        <f t="shared" si="30"/>
        <v/>
      </c>
      <c r="H35" s="95"/>
      <c r="I35" s="122" t="str">
        <f t="shared" si="31"/>
        <v/>
      </c>
      <c r="J35" s="117"/>
      <c r="K35" s="110"/>
      <c r="L35" s="124" t="str">
        <f t="shared" si="0"/>
        <v/>
      </c>
      <c r="M35" s="124" t="str">
        <f t="shared" si="1"/>
        <v/>
      </c>
      <c r="N35" s="73" t="str">
        <f t="shared" si="32"/>
        <v/>
      </c>
      <c r="O35" s="23"/>
      <c r="P35" s="57"/>
      <c r="Q35" s="304"/>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3"/>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5"/>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70"/>
      <c r="B36" s="376" t="str">
        <f>IF($R36="","",ROUND(_xlfn.NORM.INV(ABS(VLOOKUP($T$1,VLookups!$A$43:$B$44,2,FALSE)-B$2),$N36,$R36),0))</f>
        <v/>
      </c>
      <c r="C36" s="382" t="str">
        <f t="shared" si="36"/>
        <v/>
      </c>
      <c r="D36" s="383" t="str">
        <f t="shared" si="37"/>
        <v/>
      </c>
      <c r="E36" s="109"/>
      <c r="F36" s="117"/>
      <c r="G36" s="122" t="str">
        <f t="shared" si="30"/>
        <v/>
      </c>
      <c r="H36" s="95"/>
      <c r="I36" s="122" t="str">
        <f t="shared" si="31"/>
        <v/>
      </c>
      <c r="J36" s="117"/>
      <c r="K36" s="110"/>
      <c r="L36" s="124" t="str">
        <f t="shared" si="0"/>
        <v/>
      </c>
      <c r="M36" s="124" t="str">
        <f t="shared" si="1"/>
        <v/>
      </c>
      <c r="N36" s="73" t="str">
        <f t="shared" si="32"/>
        <v/>
      </c>
      <c r="O36" s="23"/>
      <c r="P36" s="57"/>
      <c r="Q36" s="304"/>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3"/>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5"/>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70"/>
      <c r="B37" s="376" t="str">
        <f>IF($R37="","",ROUND(_xlfn.NORM.INV(ABS(VLOOKUP($T$1,VLookups!$A$43:$B$44,2,FALSE)-B$2),$N37,$R37),0))</f>
        <v/>
      </c>
      <c r="C37" s="382" t="str">
        <f t="shared" si="36"/>
        <v/>
      </c>
      <c r="D37" s="383" t="str">
        <f t="shared" si="37"/>
        <v/>
      </c>
      <c r="E37" s="109"/>
      <c r="F37" s="117"/>
      <c r="G37" s="122" t="str">
        <f t="shared" si="30"/>
        <v/>
      </c>
      <c r="H37" s="95"/>
      <c r="I37" s="122" t="str">
        <f t="shared" si="31"/>
        <v/>
      </c>
      <c r="J37" s="117"/>
      <c r="K37" s="110"/>
      <c r="L37" s="124" t="str">
        <f t="shared" si="0"/>
        <v/>
      </c>
      <c r="M37" s="124" t="str">
        <f t="shared" si="1"/>
        <v/>
      </c>
      <c r="N37" s="73" t="str">
        <f t="shared" si="32"/>
        <v/>
      </c>
      <c r="O37" s="23"/>
      <c r="P37" s="57"/>
      <c r="Q37" s="304"/>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3"/>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5"/>
        <v/>
      </c>
      <c r="EA37" s="49" t="str">
        <f t="shared" ref="EA37:EO53" si="96">IF(ISNONTEXT($AC37),DZ37+$AC37,"")</f>
        <v/>
      </c>
      <c r="EB37" s="49" t="str">
        <f t="shared" si="96"/>
        <v/>
      </c>
      <c r="EC37" s="49" t="str">
        <f t="shared" si="96"/>
        <v/>
      </c>
      <c r="ED37" s="49" t="str">
        <f t="shared" si="96"/>
        <v/>
      </c>
      <c r="EE37" s="49" t="str">
        <f t="shared" si="96"/>
        <v/>
      </c>
      <c r="EF37" s="49" t="str">
        <f t="shared" si="96"/>
        <v/>
      </c>
      <c r="EG37" s="49" t="str">
        <f t="shared" si="96"/>
        <v/>
      </c>
      <c r="EH37" s="49" t="str">
        <f t="shared" si="96"/>
        <v/>
      </c>
      <c r="EI37" s="49" t="str">
        <f t="shared" si="96"/>
        <v/>
      </c>
      <c r="EJ37" s="49" t="str">
        <f t="shared" si="96"/>
        <v/>
      </c>
      <c r="EK37" s="49" t="str">
        <f t="shared" si="96"/>
        <v/>
      </c>
      <c r="EL37" s="49" t="str">
        <f t="shared" si="96"/>
        <v/>
      </c>
      <c r="EM37" s="49" t="str">
        <f t="shared" si="96"/>
        <v/>
      </c>
      <c r="EN37" s="49" t="str">
        <f t="shared" si="96"/>
        <v/>
      </c>
      <c r="EO37" s="49" t="str">
        <f t="shared" si="96"/>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70"/>
      <c r="B38" s="376" t="str">
        <f>IF($R38="","",ROUND(_xlfn.NORM.INV(ABS(VLOOKUP($T$1,VLookups!$A$43:$B$44,2,FALSE)-B$2),$N38,$R38),0))</f>
        <v/>
      </c>
      <c r="C38" s="382" t="str">
        <f t="shared" si="36"/>
        <v/>
      </c>
      <c r="D38" s="383" t="str">
        <f t="shared" si="37"/>
        <v/>
      </c>
      <c r="E38" s="109"/>
      <c r="F38" s="117"/>
      <c r="G38" s="122" t="str">
        <f t="shared" si="30"/>
        <v/>
      </c>
      <c r="H38" s="95"/>
      <c r="I38" s="122" t="str">
        <f t="shared" si="31"/>
        <v/>
      </c>
      <c r="J38" s="117"/>
      <c r="K38" s="110"/>
      <c r="L38" s="124" t="str">
        <f t="shared" si="0"/>
        <v/>
      </c>
      <c r="M38" s="124" t="str">
        <f t="shared" si="1"/>
        <v/>
      </c>
      <c r="N38" s="73" t="str">
        <f t="shared" si="32"/>
        <v/>
      </c>
      <c r="O38" s="23"/>
      <c r="P38" s="57"/>
      <c r="Q38" s="304"/>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3"/>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5"/>
        <v/>
      </c>
      <c r="EA38" s="49" t="str">
        <f t="shared" si="96"/>
        <v/>
      </c>
      <c r="EB38" s="49" t="str">
        <f t="shared" si="96"/>
        <v/>
      </c>
      <c r="EC38" s="49" t="str">
        <f t="shared" si="96"/>
        <v/>
      </c>
      <c r="ED38" s="49" t="str">
        <f t="shared" si="96"/>
        <v/>
      </c>
      <c r="EE38" s="49" t="str">
        <f t="shared" si="96"/>
        <v/>
      </c>
      <c r="EF38" s="49" t="str">
        <f t="shared" si="96"/>
        <v/>
      </c>
      <c r="EG38" s="49" t="str">
        <f t="shared" si="96"/>
        <v/>
      </c>
      <c r="EH38" s="49" t="str">
        <f t="shared" si="96"/>
        <v/>
      </c>
      <c r="EI38" s="49" t="str">
        <f t="shared" si="96"/>
        <v/>
      </c>
      <c r="EJ38" s="49" t="str">
        <f t="shared" si="96"/>
        <v/>
      </c>
      <c r="EK38" s="49" t="str">
        <f t="shared" si="96"/>
        <v/>
      </c>
      <c r="EL38" s="49" t="str">
        <f t="shared" si="96"/>
        <v/>
      </c>
      <c r="EM38" s="49" t="str">
        <f t="shared" si="96"/>
        <v/>
      </c>
      <c r="EN38" s="49" t="str">
        <f t="shared" si="96"/>
        <v/>
      </c>
      <c r="EO38" s="49" t="str">
        <f t="shared" si="96"/>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70"/>
      <c r="B39" s="376" t="str">
        <f>IF($R39="","",ROUND(_xlfn.NORM.INV(ABS(VLOOKUP($T$1,VLookups!$A$43:$B$44,2,FALSE)-B$2),$N39,$R39),0))</f>
        <v/>
      </c>
      <c r="C39" s="382" t="str">
        <f t="shared" si="36"/>
        <v/>
      </c>
      <c r="D39" s="383" t="str">
        <f t="shared" si="37"/>
        <v/>
      </c>
      <c r="E39" s="109"/>
      <c r="F39" s="117"/>
      <c r="G39" s="122" t="str">
        <f t="shared" si="30"/>
        <v/>
      </c>
      <c r="H39" s="95"/>
      <c r="I39" s="122" t="str">
        <f t="shared" si="31"/>
        <v/>
      </c>
      <c r="J39" s="117"/>
      <c r="K39" s="110"/>
      <c r="L39" s="124" t="str">
        <f t="shared" si="0"/>
        <v/>
      </c>
      <c r="M39" s="124" t="str">
        <f t="shared" si="1"/>
        <v/>
      </c>
      <c r="N39" s="73" t="str">
        <f t="shared" si="32"/>
        <v/>
      </c>
      <c r="O39" s="23"/>
      <c r="P39" s="57"/>
      <c r="Q39" s="304"/>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3"/>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7">IF(ISNONTEXT($AC39),BU39-$AC39,"")</f>
        <v/>
      </c>
      <c r="BU39" s="49" t="str">
        <f t="shared" si="97"/>
        <v/>
      </c>
      <c r="BV39" s="49" t="str">
        <f t="shared" si="97"/>
        <v/>
      </c>
      <c r="BW39" s="49" t="str">
        <f t="shared" si="97"/>
        <v/>
      </c>
      <c r="BX39" s="49" t="str">
        <f t="shared" si="97"/>
        <v/>
      </c>
      <c r="BY39" s="49" t="str">
        <f t="shared" si="97"/>
        <v/>
      </c>
      <c r="BZ39" s="49" t="str">
        <f t="shared" si="97"/>
        <v/>
      </c>
      <c r="CA39" s="49" t="str">
        <f t="shared" si="97"/>
        <v/>
      </c>
      <c r="CB39" s="49" t="str">
        <f t="shared" si="97"/>
        <v/>
      </c>
      <c r="CC39" s="49" t="str">
        <f t="shared" si="97"/>
        <v/>
      </c>
      <c r="CD39" s="49" t="str">
        <f t="shared" si="97"/>
        <v/>
      </c>
      <c r="CE39" s="49" t="str">
        <f t="shared" si="97"/>
        <v/>
      </c>
      <c r="CF39" s="49" t="str">
        <f t="shared" si="97"/>
        <v/>
      </c>
      <c r="CG39" s="49" t="str">
        <f t="shared" si="97"/>
        <v/>
      </c>
      <c r="CH39" s="49" t="str">
        <f t="shared" si="97"/>
        <v/>
      </c>
      <c r="CI39" s="49" t="str">
        <f t="shared" si="97"/>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5"/>
        <v/>
      </c>
      <c r="EA39" s="49" t="str">
        <f t="shared" si="96"/>
        <v/>
      </c>
      <c r="EB39" s="49" t="str">
        <f t="shared" si="96"/>
        <v/>
      </c>
      <c r="EC39" s="49" t="str">
        <f t="shared" si="96"/>
        <v/>
      </c>
      <c r="ED39" s="49" t="str">
        <f t="shared" si="96"/>
        <v/>
      </c>
      <c r="EE39" s="49" t="str">
        <f t="shared" si="96"/>
        <v/>
      </c>
      <c r="EF39" s="49" t="str">
        <f t="shared" si="96"/>
        <v/>
      </c>
      <c r="EG39" s="49" t="str">
        <f t="shared" si="96"/>
        <v/>
      </c>
      <c r="EH39" s="49" t="str">
        <f t="shared" si="96"/>
        <v/>
      </c>
      <c r="EI39" s="49" t="str">
        <f t="shared" si="96"/>
        <v/>
      </c>
      <c r="EJ39" s="49" t="str">
        <f t="shared" si="96"/>
        <v/>
      </c>
      <c r="EK39" s="49" t="str">
        <f t="shared" si="96"/>
        <v/>
      </c>
      <c r="EL39" s="49" t="str">
        <f t="shared" si="96"/>
        <v/>
      </c>
      <c r="EM39" s="49" t="str">
        <f t="shared" si="96"/>
        <v/>
      </c>
      <c r="EN39" s="49" t="str">
        <f t="shared" si="96"/>
        <v/>
      </c>
      <c r="EO39" s="49" t="str">
        <f t="shared" si="96"/>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70"/>
      <c r="B40" s="376" t="str">
        <f>IF($R40="","",ROUND(_xlfn.NORM.INV(ABS(VLOOKUP($T$1,VLookups!$A$43:$B$44,2,FALSE)-B$2),$N40,$R40),0))</f>
        <v/>
      </c>
      <c r="C40" s="382" t="str">
        <f t="shared" si="36"/>
        <v/>
      </c>
      <c r="D40" s="383" t="str">
        <f t="shared" si="37"/>
        <v/>
      </c>
      <c r="E40" s="109"/>
      <c r="F40" s="117"/>
      <c r="G40" s="122" t="str">
        <f t="shared" si="30"/>
        <v/>
      </c>
      <c r="H40" s="95"/>
      <c r="I40" s="122" t="str">
        <f t="shared" si="31"/>
        <v/>
      </c>
      <c r="J40" s="117"/>
      <c r="K40" s="110"/>
      <c r="L40" s="124" t="str">
        <f t="shared" si="0"/>
        <v/>
      </c>
      <c r="M40" s="124" t="str">
        <f t="shared" si="1"/>
        <v/>
      </c>
      <c r="N40" s="73" t="str">
        <f t="shared" si="32"/>
        <v/>
      </c>
      <c r="O40" s="23"/>
      <c r="P40" s="57"/>
      <c r="Q40" s="304"/>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3"/>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98">IF(ISNONTEXT($AC40),AT40-$AC40,"")</f>
        <v/>
      </c>
      <c r="AT40" s="49" t="str">
        <f t="shared" si="98"/>
        <v/>
      </c>
      <c r="AU40" s="49" t="str">
        <f t="shared" si="98"/>
        <v/>
      </c>
      <c r="AV40" s="49" t="str">
        <f t="shared" si="98"/>
        <v/>
      </c>
      <c r="AW40" s="49" t="str">
        <f t="shared" si="98"/>
        <v/>
      </c>
      <c r="AX40" s="49" t="str">
        <f t="shared" si="98"/>
        <v/>
      </c>
      <c r="AY40" s="49" t="str">
        <f t="shared" si="98"/>
        <v/>
      </c>
      <c r="AZ40" s="49" t="str">
        <f t="shared" si="98"/>
        <v/>
      </c>
      <c r="BA40" s="49" t="str">
        <f t="shared" si="98"/>
        <v/>
      </c>
      <c r="BB40" s="49" t="str">
        <f t="shared" si="98"/>
        <v/>
      </c>
      <c r="BC40" s="49" t="str">
        <f t="shared" si="98"/>
        <v/>
      </c>
      <c r="BD40" s="49" t="str">
        <f t="shared" si="98"/>
        <v/>
      </c>
      <c r="BE40" s="49" t="str">
        <f t="shared" si="98"/>
        <v/>
      </c>
      <c r="BF40" s="49" t="str">
        <f t="shared" si="98"/>
        <v/>
      </c>
      <c r="BG40" s="49" t="str">
        <f t="shared" si="98"/>
        <v/>
      </c>
      <c r="BH40" s="49" t="str">
        <f t="shared" si="98"/>
        <v/>
      </c>
      <c r="BI40" s="49" t="str">
        <f t="shared" ref="BI40:BX55" si="99">IF(ISNONTEXT($AC40),BJ40-$AC40,"")</f>
        <v/>
      </c>
      <c r="BJ40" s="49" t="str">
        <f t="shared" si="99"/>
        <v/>
      </c>
      <c r="BK40" s="49" t="str">
        <f t="shared" si="99"/>
        <v/>
      </c>
      <c r="BL40" s="49" t="str">
        <f t="shared" si="99"/>
        <v/>
      </c>
      <c r="BM40" s="49" t="str">
        <f t="shared" si="99"/>
        <v/>
      </c>
      <c r="BN40" s="49" t="str">
        <f t="shared" si="99"/>
        <v/>
      </c>
      <c r="BO40" s="49" t="str">
        <f t="shared" si="99"/>
        <v/>
      </c>
      <c r="BP40" s="49" t="str">
        <f t="shared" si="99"/>
        <v/>
      </c>
      <c r="BQ40" s="49" t="str">
        <f t="shared" si="99"/>
        <v/>
      </c>
      <c r="BR40" s="49" t="str">
        <f t="shared" si="99"/>
        <v/>
      </c>
      <c r="BS40" s="49" t="str">
        <f t="shared" si="99"/>
        <v/>
      </c>
      <c r="BT40" s="49" t="str">
        <f t="shared" si="99"/>
        <v/>
      </c>
      <c r="BU40" s="49" t="str">
        <f t="shared" si="99"/>
        <v/>
      </c>
      <c r="BV40" s="49" t="str">
        <f t="shared" si="99"/>
        <v/>
      </c>
      <c r="BW40" s="49" t="str">
        <f t="shared" si="99"/>
        <v/>
      </c>
      <c r="BX40" s="49" t="str">
        <f t="shared" si="99"/>
        <v/>
      </c>
      <c r="BY40" s="49" t="str">
        <f t="shared" si="97"/>
        <v/>
      </c>
      <c r="BZ40" s="49" t="str">
        <f t="shared" si="97"/>
        <v/>
      </c>
      <c r="CA40" s="49" t="str">
        <f t="shared" si="97"/>
        <v/>
      </c>
      <c r="CB40" s="49" t="str">
        <f t="shared" si="97"/>
        <v/>
      </c>
      <c r="CC40" s="49" t="str">
        <f t="shared" si="97"/>
        <v/>
      </c>
      <c r="CD40" s="49" t="str">
        <f t="shared" si="97"/>
        <v/>
      </c>
      <c r="CE40" s="49" t="str">
        <f t="shared" si="97"/>
        <v/>
      </c>
      <c r="CF40" s="49" t="str">
        <f t="shared" si="97"/>
        <v/>
      </c>
      <c r="CG40" s="49" t="str">
        <f t="shared" si="97"/>
        <v/>
      </c>
      <c r="CH40" s="49" t="str">
        <f t="shared" si="97"/>
        <v/>
      </c>
      <c r="CI40" s="49" t="str">
        <f t="shared" si="97"/>
        <v/>
      </c>
      <c r="CJ40" s="49" t="str">
        <f t="shared" ref="CJ40:CY55" si="100">IF(ISNONTEXT($AC40),CK40-$AC40,"")</f>
        <v/>
      </c>
      <c r="CK40" s="49" t="str">
        <f t="shared" si="100"/>
        <v/>
      </c>
      <c r="CL40" s="49" t="str">
        <f t="shared" si="100"/>
        <v/>
      </c>
      <c r="CM40" s="49" t="str">
        <f t="shared" si="100"/>
        <v/>
      </c>
      <c r="CN40" s="49" t="str">
        <f t="shared" si="100"/>
        <v/>
      </c>
      <c r="CO40" s="49" t="str">
        <f t="shared" si="100"/>
        <v/>
      </c>
      <c r="CP40" s="49" t="str">
        <f t="shared" si="100"/>
        <v/>
      </c>
      <c r="CQ40" s="49" t="str">
        <f t="shared" si="100"/>
        <v/>
      </c>
      <c r="CR40" s="49" t="str">
        <f t="shared" si="100"/>
        <v/>
      </c>
      <c r="CS40" s="49" t="str">
        <f t="shared" si="100"/>
        <v/>
      </c>
      <c r="CT40" s="49" t="str">
        <f t="shared" si="100"/>
        <v/>
      </c>
      <c r="CU40" s="49" t="str">
        <f t="shared" si="100"/>
        <v/>
      </c>
      <c r="CV40" s="49" t="str">
        <f t="shared" si="100"/>
        <v/>
      </c>
      <c r="CW40" s="49" t="str">
        <f t="shared" si="100"/>
        <v/>
      </c>
      <c r="CX40" s="49" t="str">
        <f t="shared" si="100"/>
        <v/>
      </c>
      <c r="CY40" s="49" t="str">
        <f t="shared" si="100"/>
        <v/>
      </c>
      <c r="CZ40" s="49" t="str">
        <f t="shared" ref="CZ40:DO55" si="101">IF(ISNONTEXT($AC40),DA40-$AC40,"")</f>
        <v/>
      </c>
      <c r="DA40" s="49" t="str">
        <f t="shared" si="101"/>
        <v/>
      </c>
      <c r="DB40" s="49" t="str">
        <f t="shared" si="101"/>
        <v/>
      </c>
      <c r="DC40" s="49" t="str">
        <f t="shared" si="101"/>
        <v/>
      </c>
      <c r="DD40" s="49" t="str">
        <f t="shared" si="101"/>
        <v/>
      </c>
      <c r="DE40" s="49" t="str">
        <f t="shared" si="101"/>
        <v/>
      </c>
      <c r="DF40" s="49" t="str">
        <f t="shared" si="101"/>
        <v/>
      </c>
      <c r="DG40" s="49" t="str">
        <f t="shared" si="101"/>
        <v/>
      </c>
      <c r="DH40" s="49" t="str">
        <f t="shared" si="101"/>
        <v/>
      </c>
      <c r="DI40" s="49" t="str">
        <f t="shared" si="101"/>
        <v/>
      </c>
      <c r="DJ40" s="49" t="str">
        <f t="shared" si="101"/>
        <v/>
      </c>
      <c r="DK40" s="49" t="str">
        <f t="shared" si="101"/>
        <v/>
      </c>
      <c r="DL40" s="49" t="str">
        <f t="shared" si="101"/>
        <v/>
      </c>
      <c r="DM40" s="49" t="str">
        <f t="shared" si="101"/>
        <v/>
      </c>
      <c r="DN40" s="49" t="str">
        <f t="shared" si="101"/>
        <v/>
      </c>
      <c r="DO40" s="49" t="str">
        <f t="shared" si="101"/>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5"/>
        <v/>
      </c>
      <c r="EA40" s="49" t="str">
        <f t="shared" si="96"/>
        <v/>
      </c>
      <c r="EB40" s="49" t="str">
        <f t="shared" si="96"/>
        <v/>
      </c>
      <c r="EC40" s="49" t="str">
        <f t="shared" si="96"/>
        <v/>
      </c>
      <c r="ED40" s="49" t="str">
        <f t="shared" si="96"/>
        <v/>
      </c>
      <c r="EE40" s="49" t="str">
        <f t="shared" si="96"/>
        <v/>
      </c>
      <c r="EF40" s="49" t="str">
        <f t="shared" si="96"/>
        <v/>
      </c>
      <c r="EG40" s="49" t="str">
        <f t="shared" si="96"/>
        <v/>
      </c>
      <c r="EH40" s="49" t="str">
        <f t="shared" si="96"/>
        <v/>
      </c>
      <c r="EI40" s="49" t="str">
        <f t="shared" si="96"/>
        <v/>
      </c>
      <c r="EJ40" s="49" t="str">
        <f t="shared" si="96"/>
        <v/>
      </c>
      <c r="EK40" s="49" t="str">
        <f t="shared" si="96"/>
        <v/>
      </c>
      <c r="EL40" s="49" t="str">
        <f t="shared" si="96"/>
        <v/>
      </c>
      <c r="EM40" s="49" t="str">
        <f t="shared" si="96"/>
        <v/>
      </c>
      <c r="EN40" s="49" t="str">
        <f t="shared" si="96"/>
        <v/>
      </c>
      <c r="EO40" s="49" t="str">
        <f t="shared" si="96"/>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70"/>
      <c r="B41" s="376" t="str">
        <f>IF($R41="","",ROUND(_xlfn.NORM.INV(ABS(VLOOKUP($T$1,VLookups!$A$43:$B$44,2,FALSE)-B$2),$N41,$R41),0))</f>
        <v/>
      </c>
      <c r="C41" s="382" t="str">
        <f t="shared" si="36"/>
        <v/>
      </c>
      <c r="D41" s="383" t="str">
        <f t="shared" si="37"/>
        <v/>
      </c>
      <c r="E41" s="109"/>
      <c r="F41" s="117"/>
      <c r="G41" s="122" t="str">
        <f t="shared" si="30"/>
        <v/>
      </c>
      <c r="H41" s="95"/>
      <c r="I41" s="122" t="str">
        <f t="shared" si="31"/>
        <v/>
      </c>
      <c r="J41" s="117"/>
      <c r="K41" s="110"/>
      <c r="L41" s="124" t="str">
        <f t="shared" si="0"/>
        <v/>
      </c>
      <c r="M41" s="124" t="str">
        <f t="shared" si="1"/>
        <v/>
      </c>
      <c r="N41" s="73" t="str">
        <f t="shared" si="32"/>
        <v/>
      </c>
      <c r="O41" s="23"/>
      <c r="P41" s="57"/>
      <c r="Q41" s="304"/>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3"/>
        <v/>
      </c>
      <c r="AD41" s="49" t="str">
        <f t="shared" ref="AD41:AS56" si="102">IF(ISNONTEXT($AC41),AE41-$AC41,"")</f>
        <v/>
      </c>
      <c r="AE41" s="49" t="str">
        <f t="shared" si="102"/>
        <v/>
      </c>
      <c r="AF41" s="49" t="str">
        <f t="shared" si="102"/>
        <v/>
      </c>
      <c r="AG41" s="49" t="str">
        <f t="shared" si="102"/>
        <v/>
      </c>
      <c r="AH41" s="49" t="str">
        <f t="shared" si="102"/>
        <v/>
      </c>
      <c r="AI41" s="49" t="str">
        <f t="shared" si="102"/>
        <v/>
      </c>
      <c r="AJ41" s="49" t="str">
        <f t="shared" si="102"/>
        <v/>
      </c>
      <c r="AK41" s="49" t="str">
        <f t="shared" si="102"/>
        <v/>
      </c>
      <c r="AL41" s="49" t="str">
        <f t="shared" si="102"/>
        <v/>
      </c>
      <c r="AM41" s="49" t="str">
        <f t="shared" si="102"/>
        <v/>
      </c>
      <c r="AN41" s="49" t="str">
        <f t="shared" si="102"/>
        <v/>
      </c>
      <c r="AO41" s="49" t="str">
        <f t="shared" si="102"/>
        <v/>
      </c>
      <c r="AP41" s="49" t="str">
        <f t="shared" si="102"/>
        <v/>
      </c>
      <c r="AQ41" s="49" t="str">
        <f t="shared" si="102"/>
        <v/>
      </c>
      <c r="AR41" s="49" t="str">
        <f t="shared" si="102"/>
        <v/>
      </c>
      <c r="AS41" s="49" t="str">
        <f t="shared" si="102"/>
        <v/>
      </c>
      <c r="AT41" s="49" t="str">
        <f t="shared" si="98"/>
        <v/>
      </c>
      <c r="AU41" s="49" t="str">
        <f t="shared" si="98"/>
        <v/>
      </c>
      <c r="AV41" s="49" t="str">
        <f t="shared" si="98"/>
        <v/>
      </c>
      <c r="AW41" s="49" t="str">
        <f t="shared" si="98"/>
        <v/>
      </c>
      <c r="AX41" s="49" t="str">
        <f t="shared" si="98"/>
        <v/>
      </c>
      <c r="AY41" s="49" t="str">
        <f t="shared" si="98"/>
        <v/>
      </c>
      <c r="AZ41" s="49" t="str">
        <f t="shared" si="98"/>
        <v/>
      </c>
      <c r="BA41" s="49" t="str">
        <f t="shared" si="98"/>
        <v/>
      </c>
      <c r="BB41" s="49" t="str">
        <f t="shared" si="98"/>
        <v/>
      </c>
      <c r="BC41" s="49" t="str">
        <f t="shared" si="98"/>
        <v/>
      </c>
      <c r="BD41" s="49" t="str">
        <f t="shared" si="98"/>
        <v/>
      </c>
      <c r="BE41" s="49" t="str">
        <f t="shared" si="98"/>
        <v/>
      </c>
      <c r="BF41" s="49" t="str">
        <f t="shared" si="98"/>
        <v/>
      </c>
      <c r="BG41" s="49" t="str">
        <f t="shared" si="98"/>
        <v/>
      </c>
      <c r="BH41" s="49" t="str">
        <f t="shared" si="98"/>
        <v/>
      </c>
      <c r="BI41" s="49" t="str">
        <f t="shared" si="99"/>
        <v/>
      </c>
      <c r="BJ41" s="49" t="str">
        <f t="shared" si="99"/>
        <v/>
      </c>
      <c r="BK41" s="49" t="str">
        <f t="shared" si="99"/>
        <v/>
      </c>
      <c r="BL41" s="49" t="str">
        <f t="shared" si="99"/>
        <v/>
      </c>
      <c r="BM41" s="49" t="str">
        <f t="shared" si="99"/>
        <v/>
      </c>
      <c r="BN41" s="49" t="str">
        <f t="shared" si="99"/>
        <v/>
      </c>
      <c r="BO41" s="49" t="str">
        <f t="shared" si="99"/>
        <v/>
      </c>
      <c r="BP41" s="49" t="str">
        <f t="shared" si="99"/>
        <v/>
      </c>
      <c r="BQ41" s="49" t="str">
        <f t="shared" si="99"/>
        <v/>
      </c>
      <c r="BR41" s="49" t="str">
        <f t="shared" si="99"/>
        <v/>
      </c>
      <c r="BS41" s="49" t="str">
        <f t="shared" si="99"/>
        <v/>
      </c>
      <c r="BT41" s="49" t="str">
        <f t="shared" si="99"/>
        <v/>
      </c>
      <c r="BU41" s="49" t="str">
        <f t="shared" si="99"/>
        <v/>
      </c>
      <c r="BV41" s="49" t="str">
        <f t="shared" si="99"/>
        <v/>
      </c>
      <c r="BW41" s="49" t="str">
        <f t="shared" si="99"/>
        <v/>
      </c>
      <c r="BX41" s="49" t="str">
        <f t="shared" si="99"/>
        <v/>
      </c>
      <c r="BY41" s="49" t="str">
        <f t="shared" si="97"/>
        <v/>
      </c>
      <c r="BZ41" s="49" t="str">
        <f t="shared" si="97"/>
        <v/>
      </c>
      <c r="CA41" s="49" t="str">
        <f t="shared" si="97"/>
        <v/>
      </c>
      <c r="CB41" s="49" t="str">
        <f t="shared" si="97"/>
        <v/>
      </c>
      <c r="CC41" s="49" t="str">
        <f t="shared" si="97"/>
        <v/>
      </c>
      <c r="CD41" s="49" t="str">
        <f t="shared" si="97"/>
        <v/>
      </c>
      <c r="CE41" s="49" t="str">
        <f t="shared" si="97"/>
        <v/>
      </c>
      <c r="CF41" s="49" t="str">
        <f t="shared" si="97"/>
        <v/>
      </c>
      <c r="CG41" s="49" t="str">
        <f t="shared" si="97"/>
        <v/>
      </c>
      <c r="CH41" s="49" t="str">
        <f t="shared" si="97"/>
        <v/>
      </c>
      <c r="CI41" s="49" t="str">
        <f t="shared" si="97"/>
        <v/>
      </c>
      <c r="CJ41" s="49" t="str">
        <f t="shared" si="100"/>
        <v/>
      </c>
      <c r="CK41" s="49" t="str">
        <f t="shared" si="100"/>
        <v/>
      </c>
      <c r="CL41" s="49" t="str">
        <f t="shared" si="100"/>
        <v/>
      </c>
      <c r="CM41" s="49" t="str">
        <f t="shared" si="100"/>
        <v/>
      </c>
      <c r="CN41" s="49" t="str">
        <f t="shared" si="100"/>
        <v/>
      </c>
      <c r="CO41" s="49" t="str">
        <f t="shared" si="100"/>
        <v/>
      </c>
      <c r="CP41" s="49" t="str">
        <f t="shared" si="100"/>
        <v/>
      </c>
      <c r="CQ41" s="49" t="str">
        <f t="shared" si="100"/>
        <v/>
      </c>
      <c r="CR41" s="49" t="str">
        <f t="shared" si="100"/>
        <v/>
      </c>
      <c r="CS41" s="49" t="str">
        <f t="shared" si="100"/>
        <v/>
      </c>
      <c r="CT41" s="49" t="str">
        <f t="shared" si="100"/>
        <v/>
      </c>
      <c r="CU41" s="49" t="str">
        <f t="shared" si="100"/>
        <v/>
      </c>
      <c r="CV41" s="49" t="str">
        <f t="shared" si="100"/>
        <v/>
      </c>
      <c r="CW41" s="49" t="str">
        <f t="shared" si="100"/>
        <v/>
      </c>
      <c r="CX41" s="49" t="str">
        <f t="shared" si="100"/>
        <v/>
      </c>
      <c r="CY41" s="49" t="str">
        <f t="shared" si="100"/>
        <v/>
      </c>
      <c r="CZ41" s="49" t="str">
        <f t="shared" si="101"/>
        <v/>
      </c>
      <c r="DA41" s="49" t="str">
        <f t="shared" si="101"/>
        <v/>
      </c>
      <c r="DB41" s="49" t="str">
        <f t="shared" si="101"/>
        <v/>
      </c>
      <c r="DC41" s="49" t="str">
        <f t="shared" si="101"/>
        <v/>
      </c>
      <c r="DD41" s="49" t="str">
        <f t="shared" si="101"/>
        <v/>
      </c>
      <c r="DE41" s="49" t="str">
        <f t="shared" si="101"/>
        <v/>
      </c>
      <c r="DF41" s="49" t="str">
        <f t="shared" si="101"/>
        <v/>
      </c>
      <c r="DG41" s="49" t="str">
        <f t="shared" si="101"/>
        <v/>
      </c>
      <c r="DH41" s="49" t="str">
        <f t="shared" si="101"/>
        <v/>
      </c>
      <c r="DI41" s="49" t="str">
        <f t="shared" si="101"/>
        <v/>
      </c>
      <c r="DJ41" s="49" t="str">
        <f t="shared" si="101"/>
        <v/>
      </c>
      <c r="DK41" s="49" t="str">
        <f t="shared" si="101"/>
        <v/>
      </c>
      <c r="DL41" s="49" t="str">
        <f t="shared" si="101"/>
        <v/>
      </c>
      <c r="DM41" s="49" t="str">
        <f t="shared" si="101"/>
        <v/>
      </c>
      <c r="DN41" s="49" t="str">
        <f t="shared" si="101"/>
        <v/>
      </c>
      <c r="DO41" s="49" t="str">
        <f t="shared" si="101"/>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5"/>
        <v/>
      </c>
      <c r="EA41" s="49" t="str">
        <f t="shared" si="96"/>
        <v/>
      </c>
      <c r="EB41" s="49" t="str">
        <f t="shared" si="96"/>
        <v/>
      </c>
      <c r="EC41" s="49" t="str">
        <f t="shared" si="96"/>
        <v/>
      </c>
      <c r="ED41" s="49" t="str">
        <f t="shared" si="96"/>
        <v/>
      </c>
      <c r="EE41" s="49" t="str">
        <f t="shared" si="96"/>
        <v/>
      </c>
      <c r="EF41" s="49" t="str">
        <f t="shared" si="96"/>
        <v/>
      </c>
      <c r="EG41" s="49" t="str">
        <f t="shared" si="96"/>
        <v/>
      </c>
      <c r="EH41" s="49" t="str">
        <f t="shared" si="96"/>
        <v/>
      </c>
      <c r="EI41" s="49" t="str">
        <f t="shared" si="96"/>
        <v/>
      </c>
      <c r="EJ41" s="49" t="str">
        <f t="shared" si="96"/>
        <v/>
      </c>
      <c r="EK41" s="49" t="str">
        <f t="shared" si="96"/>
        <v/>
      </c>
      <c r="EL41" s="49" t="str">
        <f t="shared" si="96"/>
        <v/>
      </c>
      <c r="EM41" s="49" t="str">
        <f t="shared" si="96"/>
        <v/>
      </c>
      <c r="EN41" s="49" t="str">
        <f t="shared" si="96"/>
        <v/>
      </c>
      <c r="EO41" s="49" t="str">
        <f t="shared" si="96"/>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70"/>
      <c r="B42" s="376" t="str">
        <f>IF($R42="","",ROUND(_xlfn.NORM.INV(ABS(VLOOKUP($T$1,VLookups!$A$43:$B$44,2,FALSE)-B$2),$N42,$R42),0))</f>
        <v/>
      </c>
      <c r="C42" s="382" t="str">
        <f t="shared" si="36"/>
        <v/>
      </c>
      <c r="D42" s="383" t="str">
        <f t="shared" si="37"/>
        <v/>
      </c>
      <c r="E42" s="109"/>
      <c r="F42" s="117"/>
      <c r="G42" s="122" t="str">
        <f t="shared" si="30"/>
        <v/>
      </c>
      <c r="H42" s="95"/>
      <c r="I42" s="122" t="str">
        <f t="shared" si="31"/>
        <v/>
      </c>
      <c r="J42" s="117"/>
      <c r="K42" s="110"/>
      <c r="L42" s="124" t="str">
        <f t="shared" si="0"/>
        <v/>
      </c>
      <c r="M42" s="124" t="str">
        <f t="shared" si="1"/>
        <v/>
      </c>
      <c r="N42" s="73" t="str">
        <f t="shared" si="32"/>
        <v/>
      </c>
      <c r="O42" s="23"/>
      <c r="P42" s="57"/>
      <c r="Q42" s="304"/>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3"/>
        <v/>
      </c>
      <c r="AD42" s="49" t="str">
        <f t="shared" si="102"/>
        <v/>
      </c>
      <c r="AE42" s="49" t="str">
        <f t="shared" si="102"/>
        <v/>
      </c>
      <c r="AF42" s="49" t="str">
        <f t="shared" si="102"/>
        <v/>
      </c>
      <c r="AG42" s="49" t="str">
        <f t="shared" si="102"/>
        <v/>
      </c>
      <c r="AH42" s="49" t="str">
        <f t="shared" si="102"/>
        <v/>
      </c>
      <c r="AI42" s="49" t="str">
        <f t="shared" si="102"/>
        <v/>
      </c>
      <c r="AJ42" s="49" t="str">
        <f t="shared" si="102"/>
        <v/>
      </c>
      <c r="AK42" s="49" t="str">
        <f t="shared" si="102"/>
        <v/>
      </c>
      <c r="AL42" s="49" t="str">
        <f t="shared" si="102"/>
        <v/>
      </c>
      <c r="AM42" s="49" t="str">
        <f t="shared" si="102"/>
        <v/>
      </c>
      <c r="AN42" s="49" t="str">
        <f t="shared" si="102"/>
        <v/>
      </c>
      <c r="AO42" s="49" t="str">
        <f t="shared" si="102"/>
        <v/>
      </c>
      <c r="AP42" s="49" t="str">
        <f t="shared" si="102"/>
        <v/>
      </c>
      <c r="AQ42" s="49" t="str">
        <f t="shared" si="102"/>
        <v/>
      </c>
      <c r="AR42" s="49" t="str">
        <f t="shared" si="102"/>
        <v/>
      </c>
      <c r="AS42" s="49" t="str">
        <f t="shared" si="102"/>
        <v/>
      </c>
      <c r="AT42" s="49" t="str">
        <f t="shared" si="98"/>
        <v/>
      </c>
      <c r="AU42" s="49" t="str">
        <f t="shared" si="98"/>
        <v/>
      </c>
      <c r="AV42" s="49" t="str">
        <f t="shared" si="98"/>
        <v/>
      </c>
      <c r="AW42" s="49" t="str">
        <f t="shared" si="98"/>
        <v/>
      </c>
      <c r="AX42" s="49" t="str">
        <f t="shared" si="98"/>
        <v/>
      </c>
      <c r="AY42" s="49" t="str">
        <f t="shared" si="98"/>
        <v/>
      </c>
      <c r="AZ42" s="49" t="str">
        <f t="shared" si="98"/>
        <v/>
      </c>
      <c r="BA42" s="49" t="str">
        <f t="shared" si="98"/>
        <v/>
      </c>
      <c r="BB42" s="49" t="str">
        <f t="shared" si="98"/>
        <v/>
      </c>
      <c r="BC42" s="49" t="str">
        <f t="shared" si="98"/>
        <v/>
      </c>
      <c r="BD42" s="49" t="str">
        <f t="shared" si="98"/>
        <v/>
      </c>
      <c r="BE42" s="49" t="str">
        <f t="shared" si="98"/>
        <v/>
      </c>
      <c r="BF42" s="49" t="str">
        <f t="shared" si="98"/>
        <v/>
      </c>
      <c r="BG42" s="49" t="str">
        <f t="shared" si="98"/>
        <v/>
      </c>
      <c r="BH42" s="49" t="str">
        <f t="shared" si="98"/>
        <v/>
      </c>
      <c r="BI42" s="49" t="str">
        <f t="shared" si="99"/>
        <v/>
      </c>
      <c r="BJ42" s="49" t="str">
        <f t="shared" si="99"/>
        <v/>
      </c>
      <c r="BK42" s="49" t="str">
        <f t="shared" si="99"/>
        <v/>
      </c>
      <c r="BL42" s="49" t="str">
        <f t="shared" si="99"/>
        <v/>
      </c>
      <c r="BM42" s="49" t="str">
        <f t="shared" si="99"/>
        <v/>
      </c>
      <c r="BN42" s="49" t="str">
        <f t="shared" si="99"/>
        <v/>
      </c>
      <c r="BO42" s="49" t="str">
        <f t="shared" si="99"/>
        <v/>
      </c>
      <c r="BP42" s="49" t="str">
        <f t="shared" si="99"/>
        <v/>
      </c>
      <c r="BQ42" s="49" t="str">
        <f t="shared" si="99"/>
        <v/>
      </c>
      <c r="BR42" s="49" t="str">
        <f t="shared" si="99"/>
        <v/>
      </c>
      <c r="BS42" s="49" t="str">
        <f t="shared" si="99"/>
        <v/>
      </c>
      <c r="BT42" s="49" t="str">
        <f t="shared" si="99"/>
        <v/>
      </c>
      <c r="BU42" s="49" t="str">
        <f t="shared" si="99"/>
        <v/>
      </c>
      <c r="BV42" s="49" t="str">
        <f t="shared" si="99"/>
        <v/>
      </c>
      <c r="BW42" s="49" t="str">
        <f t="shared" si="99"/>
        <v/>
      </c>
      <c r="BX42" s="49" t="str">
        <f t="shared" si="99"/>
        <v/>
      </c>
      <c r="BY42" s="49" t="str">
        <f t="shared" si="97"/>
        <v/>
      </c>
      <c r="BZ42" s="49" t="str">
        <f t="shared" si="97"/>
        <v/>
      </c>
      <c r="CA42" s="49" t="str">
        <f t="shared" si="97"/>
        <v/>
      </c>
      <c r="CB42" s="49" t="str">
        <f t="shared" si="97"/>
        <v/>
      </c>
      <c r="CC42" s="49" t="str">
        <f t="shared" si="97"/>
        <v/>
      </c>
      <c r="CD42" s="49" t="str">
        <f t="shared" si="97"/>
        <v/>
      </c>
      <c r="CE42" s="49" t="str">
        <f t="shared" si="97"/>
        <v/>
      </c>
      <c r="CF42" s="49" t="str">
        <f t="shared" si="97"/>
        <v/>
      </c>
      <c r="CG42" s="49" t="str">
        <f t="shared" si="97"/>
        <v/>
      </c>
      <c r="CH42" s="49" t="str">
        <f t="shared" si="97"/>
        <v/>
      </c>
      <c r="CI42" s="49" t="str">
        <f t="shared" si="97"/>
        <v/>
      </c>
      <c r="CJ42" s="49" t="str">
        <f t="shared" si="100"/>
        <v/>
      </c>
      <c r="CK42" s="49" t="str">
        <f t="shared" si="100"/>
        <v/>
      </c>
      <c r="CL42" s="49" t="str">
        <f t="shared" si="100"/>
        <v/>
      </c>
      <c r="CM42" s="49" t="str">
        <f t="shared" si="100"/>
        <v/>
      </c>
      <c r="CN42" s="49" t="str">
        <f t="shared" si="100"/>
        <v/>
      </c>
      <c r="CO42" s="49" t="str">
        <f t="shared" si="100"/>
        <v/>
      </c>
      <c r="CP42" s="49" t="str">
        <f t="shared" si="100"/>
        <v/>
      </c>
      <c r="CQ42" s="49" t="str">
        <f t="shared" si="100"/>
        <v/>
      </c>
      <c r="CR42" s="49" t="str">
        <f t="shared" si="100"/>
        <v/>
      </c>
      <c r="CS42" s="49" t="str">
        <f t="shared" si="100"/>
        <v/>
      </c>
      <c r="CT42" s="49" t="str">
        <f t="shared" si="100"/>
        <v/>
      </c>
      <c r="CU42" s="49" t="str">
        <f t="shared" si="100"/>
        <v/>
      </c>
      <c r="CV42" s="49" t="str">
        <f t="shared" si="100"/>
        <v/>
      </c>
      <c r="CW42" s="49" t="str">
        <f t="shared" si="100"/>
        <v/>
      </c>
      <c r="CX42" s="49" t="str">
        <f t="shared" si="100"/>
        <v/>
      </c>
      <c r="CY42" s="49" t="str">
        <f t="shared" si="100"/>
        <v/>
      </c>
      <c r="CZ42" s="49" t="str">
        <f t="shared" si="101"/>
        <v/>
      </c>
      <c r="DA42" s="49" t="str">
        <f t="shared" si="101"/>
        <v/>
      </c>
      <c r="DB42" s="49" t="str">
        <f t="shared" si="101"/>
        <v/>
      </c>
      <c r="DC42" s="49" t="str">
        <f t="shared" si="101"/>
        <v/>
      </c>
      <c r="DD42" s="49" t="str">
        <f t="shared" si="101"/>
        <v/>
      </c>
      <c r="DE42" s="49" t="str">
        <f t="shared" si="101"/>
        <v/>
      </c>
      <c r="DF42" s="49" t="str">
        <f t="shared" si="101"/>
        <v/>
      </c>
      <c r="DG42" s="49" t="str">
        <f t="shared" si="101"/>
        <v/>
      </c>
      <c r="DH42" s="49" t="str">
        <f t="shared" si="101"/>
        <v/>
      </c>
      <c r="DI42" s="49" t="str">
        <f t="shared" si="101"/>
        <v/>
      </c>
      <c r="DJ42" s="49" t="str">
        <f t="shared" si="101"/>
        <v/>
      </c>
      <c r="DK42" s="49" t="str">
        <f t="shared" si="101"/>
        <v/>
      </c>
      <c r="DL42" s="49" t="str">
        <f t="shared" si="101"/>
        <v/>
      </c>
      <c r="DM42" s="49" t="str">
        <f t="shared" si="101"/>
        <v/>
      </c>
      <c r="DN42" s="49" t="str">
        <f t="shared" si="101"/>
        <v/>
      </c>
      <c r="DO42" s="49" t="str">
        <f t="shared" si="101"/>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5"/>
        <v/>
      </c>
      <c r="EA42" s="49" t="str">
        <f t="shared" si="96"/>
        <v/>
      </c>
      <c r="EB42" s="49" t="str">
        <f t="shared" si="96"/>
        <v/>
      </c>
      <c r="EC42" s="49" t="str">
        <f t="shared" si="96"/>
        <v/>
      </c>
      <c r="ED42" s="49" t="str">
        <f t="shared" si="96"/>
        <v/>
      </c>
      <c r="EE42" s="49" t="str">
        <f t="shared" si="96"/>
        <v/>
      </c>
      <c r="EF42" s="49" t="str">
        <f t="shared" si="96"/>
        <v/>
      </c>
      <c r="EG42" s="49" t="str">
        <f t="shared" si="96"/>
        <v/>
      </c>
      <c r="EH42" s="49" t="str">
        <f t="shared" si="96"/>
        <v/>
      </c>
      <c r="EI42" s="49" t="str">
        <f t="shared" si="96"/>
        <v/>
      </c>
      <c r="EJ42" s="49" t="str">
        <f t="shared" si="96"/>
        <v/>
      </c>
      <c r="EK42" s="49" t="str">
        <f t="shared" si="96"/>
        <v/>
      </c>
      <c r="EL42" s="49" t="str">
        <f t="shared" si="96"/>
        <v/>
      </c>
      <c r="EM42" s="49" t="str">
        <f t="shared" si="96"/>
        <v/>
      </c>
      <c r="EN42" s="49" t="str">
        <f t="shared" si="96"/>
        <v/>
      </c>
      <c r="EO42" s="49" t="str">
        <f t="shared" si="96"/>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70"/>
      <c r="B43" s="376" t="str">
        <f>IF($R43="","",ROUND(_xlfn.NORM.INV(ABS(VLOOKUP($T$1,VLookups!$A$43:$B$44,2,FALSE)-B$2),$N43,$R43),0))</f>
        <v/>
      </c>
      <c r="C43" s="382" t="str">
        <f t="shared" si="36"/>
        <v/>
      </c>
      <c r="D43" s="383" t="str">
        <f t="shared" si="37"/>
        <v/>
      </c>
      <c r="E43" s="109"/>
      <c r="F43" s="117"/>
      <c r="G43" s="122" t="str">
        <f t="shared" si="30"/>
        <v/>
      </c>
      <c r="H43" s="95"/>
      <c r="I43" s="122" t="str">
        <f t="shared" si="31"/>
        <v/>
      </c>
      <c r="J43" s="117"/>
      <c r="K43" s="110"/>
      <c r="L43" s="124" t="str">
        <f t="shared" si="0"/>
        <v/>
      </c>
      <c r="M43" s="124" t="str">
        <f t="shared" si="1"/>
        <v/>
      </c>
      <c r="N43" s="73" t="str">
        <f t="shared" si="32"/>
        <v/>
      </c>
      <c r="O43" s="23"/>
      <c r="P43" s="57"/>
      <c r="Q43" s="304"/>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3"/>
        <v/>
      </c>
      <c r="AD43" s="49" t="str">
        <f t="shared" si="102"/>
        <v/>
      </c>
      <c r="AE43" s="49" t="str">
        <f t="shared" si="102"/>
        <v/>
      </c>
      <c r="AF43" s="49" t="str">
        <f t="shared" si="102"/>
        <v/>
      </c>
      <c r="AG43" s="49" t="str">
        <f t="shared" si="102"/>
        <v/>
      </c>
      <c r="AH43" s="49" t="str">
        <f t="shared" si="102"/>
        <v/>
      </c>
      <c r="AI43" s="49" t="str">
        <f t="shared" si="102"/>
        <v/>
      </c>
      <c r="AJ43" s="49" t="str">
        <f t="shared" si="102"/>
        <v/>
      </c>
      <c r="AK43" s="49" t="str">
        <f t="shared" si="102"/>
        <v/>
      </c>
      <c r="AL43" s="49" t="str">
        <f t="shared" si="102"/>
        <v/>
      </c>
      <c r="AM43" s="49" t="str">
        <f t="shared" si="102"/>
        <v/>
      </c>
      <c r="AN43" s="49" t="str">
        <f t="shared" si="102"/>
        <v/>
      </c>
      <c r="AO43" s="49" t="str">
        <f t="shared" si="102"/>
        <v/>
      </c>
      <c r="AP43" s="49" t="str">
        <f t="shared" si="102"/>
        <v/>
      </c>
      <c r="AQ43" s="49" t="str">
        <f t="shared" si="102"/>
        <v/>
      </c>
      <c r="AR43" s="49" t="str">
        <f t="shared" si="102"/>
        <v/>
      </c>
      <c r="AS43" s="49" t="str">
        <f t="shared" si="102"/>
        <v/>
      </c>
      <c r="AT43" s="49" t="str">
        <f t="shared" si="98"/>
        <v/>
      </c>
      <c r="AU43" s="49" t="str">
        <f t="shared" si="98"/>
        <v/>
      </c>
      <c r="AV43" s="49" t="str">
        <f t="shared" si="98"/>
        <v/>
      </c>
      <c r="AW43" s="49" t="str">
        <f t="shared" si="98"/>
        <v/>
      </c>
      <c r="AX43" s="49" t="str">
        <f t="shared" si="98"/>
        <v/>
      </c>
      <c r="AY43" s="49" t="str">
        <f t="shared" si="98"/>
        <v/>
      </c>
      <c r="AZ43" s="49" t="str">
        <f t="shared" si="98"/>
        <v/>
      </c>
      <c r="BA43" s="49" t="str">
        <f t="shared" si="98"/>
        <v/>
      </c>
      <c r="BB43" s="49" t="str">
        <f t="shared" si="98"/>
        <v/>
      </c>
      <c r="BC43" s="49" t="str">
        <f t="shared" si="98"/>
        <v/>
      </c>
      <c r="BD43" s="49" t="str">
        <f t="shared" si="98"/>
        <v/>
      </c>
      <c r="BE43" s="49" t="str">
        <f t="shared" si="98"/>
        <v/>
      </c>
      <c r="BF43" s="49" t="str">
        <f t="shared" si="98"/>
        <v/>
      </c>
      <c r="BG43" s="49" t="str">
        <f t="shared" si="98"/>
        <v/>
      </c>
      <c r="BH43" s="49" t="str">
        <f t="shared" si="98"/>
        <v/>
      </c>
      <c r="BI43" s="49" t="str">
        <f t="shared" si="99"/>
        <v/>
      </c>
      <c r="BJ43" s="49" t="str">
        <f t="shared" si="99"/>
        <v/>
      </c>
      <c r="BK43" s="49" t="str">
        <f t="shared" si="99"/>
        <v/>
      </c>
      <c r="BL43" s="49" t="str">
        <f t="shared" si="99"/>
        <v/>
      </c>
      <c r="BM43" s="49" t="str">
        <f t="shared" si="99"/>
        <v/>
      </c>
      <c r="BN43" s="49" t="str">
        <f t="shared" si="99"/>
        <v/>
      </c>
      <c r="BO43" s="49" t="str">
        <f t="shared" si="99"/>
        <v/>
      </c>
      <c r="BP43" s="49" t="str">
        <f t="shared" si="99"/>
        <v/>
      </c>
      <c r="BQ43" s="49" t="str">
        <f t="shared" si="99"/>
        <v/>
      </c>
      <c r="BR43" s="49" t="str">
        <f t="shared" si="99"/>
        <v/>
      </c>
      <c r="BS43" s="49" t="str">
        <f t="shared" si="99"/>
        <v/>
      </c>
      <c r="BT43" s="49" t="str">
        <f t="shared" si="99"/>
        <v/>
      </c>
      <c r="BU43" s="49" t="str">
        <f t="shared" si="99"/>
        <v/>
      </c>
      <c r="BV43" s="49" t="str">
        <f t="shared" si="99"/>
        <v/>
      </c>
      <c r="BW43" s="49" t="str">
        <f t="shared" si="99"/>
        <v/>
      </c>
      <c r="BX43" s="49" t="str">
        <f t="shared" si="99"/>
        <v/>
      </c>
      <c r="BY43" s="49" t="str">
        <f t="shared" si="97"/>
        <v/>
      </c>
      <c r="BZ43" s="49" t="str">
        <f t="shared" si="97"/>
        <v/>
      </c>
      <c r="CA43" s="49" t="str">
        <f t="shared" si="97"/>
        <v/>
      </c>
      <c r="CB43" s="49" t="str">
        <f t="shared" si="97"/>
        <v/>
      </c>
      <c r="CC43" s="49" t="str">
        <f t="shared" si="97"/>
        <v/>
      </c>
      <c r="CD43" s="49" t="str">
        <f t="shared" si="97"/>
        <v/>
      </c>
      <c r="CE43" s="49" t="str">
        <f t="shared" si="97"/>
        <v/>
      </c>
      <c r="CF43" s="49" t="str">
        <f t="shared" si="97"/>
        <v/>
      </c>
      <c r="CG43" s="49" t="str">
        <f t="shared" si="97"/>
        <v/>
      </c>
      <c r="CH43" s="49" t="str">
        <f t="shared" si="97"/>
        <v/>
      </c>
      <c r="CI43" s="49" t="str">
        <f t="shared" si="97"/>
        <v/>
      </c>
      <c r="CJ43" s="49" t="str">
        <f t="shared" si="100"/>
        <v/>
      </c>
      <c r="CK43" s="49" t="str">
        <f t="shared" si="100"/>
        <v/>
      </c>
      <c r="CL43" s="49" t="str">
        <f t="shared" si="100"/>
        <v/>
      </c>
      <c r="CM43" s="49" t="str">
        <f t="shared" si="100"/>
        <v/>
      </c>
      <c r="CN43" s="49" t="str">
        <f t="shared" si="100"/>
        <v/>
      </c>
      <c r="CO43" s="49" t="str">
        <f t="shared" si="100"/>
        <v/>
      </c>
      <c r="CP43" s="49" t="str">
        <f t="shared" si="100"/>
        <v/>
      </c>
      <c r="CQ43" s="49" t="str">
        <f t="shared" si="100"/>
        <v/>
      </c>
      <c r="CR43" s="49" t="str">
        <f t="shared" si="100"/>
        <v/>
      </c>
      <c r="CS43" s="49" t="str">
        <f t="shared" si="100"/>
        <v/>
      </c>
      <c r="CT43" s="49" t="str">
        <f t="shared" si="100"/>
        <v/>
      </c>
      <c r="CU43" s="49" t="str">
        <f t="shared" si="100"/>
        <v/>
      </c>
      <c r="CV43" s="49" t="str">
        <f t="shared" si="100"/>
        <v/>
      </c>
      <c r="CW43" s="49" t="str">
        <f t="shared" si="100"/>
        <v/>
      </c>
      <c r="CX43" s="49" t="str">
        <f t="shared" si="100"/>
        <v/>
      </c>
      <c r="CY43" s="49" t="str">
        <f t="shared" si="100"/>
        <v/>
      </c>
      <c r="CZ43" s="49" t="str">
        <f t="shared" si="101"/>
        <v/>
      </c>
      <c r="DA43" s="49" t="str">
        <f t="shared" si="101"/>
        <v/>
      </c>
      <c r="DB43" s="49" t="str">
        <f t="shared" si="101"/>
        <v/>
      </c>
      <c r="DC43" s="49" t="str">
        <f t="shared" si="101"/>
        <v/>
      </c>
      <c r="DD43" s="49" t="str">
        <f t="shared" si="101"/>
        <v/>
      </c>
      <c r="DE43" s="49" t="str">
        <f t="shared" si="101"/>
        <v/>
      </c>
      <c r="DF43" s="49" t="str">
        <f t="shared" si="101"/>
        <v/>
      </c>
      <c r="DG43" s="49" t="str">
        <f t="shared" si="101"/>
        <v/>
      </c>
      <c r="DH43" s="49" t="str">
        <f t="shared" si="101"/>
        <v/>
      </c>
      <c r="DI43" s="49" t="str">
        <f t="shared" si="101"/>
        <v/>
      </c>
      <c r="DJ43" s="49" t="str">
        <f t="shared" si="101"/>
        <v/>
      </c>
      <c r="DK43" s="49" t="str">
        <f t="shared" si="101"/>
        <v/>
      </c>
      <c r="DL43" s="49" t="str">
        <f t="shared" si="101"/>
        <v/>
      </c>
      <c r="DM43" s="49" t="str">
        <f t="shared" si="101"/>
        <v/>
      </c>
      <c r="DN43" s="49" t="str">
        <f t="shared" si="101"/>
        <v/>
      </c>
      <c r="DO43" s="49" t="str">
        <f t="shared" si="101"/>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5"/>
        <v/>
      </c>
      <c r="EA43" s="49" t="str">
        <f t="shared" si="96"/>
        <v/>
      </c>
      <c r="EB43" s="49" t="str">
        <f t="shared" si="96"/>
        <v/>
      </c>
      <c r="EC43" s="49" t="str">
        <f t="shared" si="96"/>
        <v/>
      </c>
      <c r="ED43" s="49" t="str">
        <f t="shared" si="96"/>
        <v/>
      </c>
      <c r="EE43" s="49" t="str">
        <f t="shared" si="96"/>
        <v/>
      </c>
      <c r="EF43" s="49" t="str">
        <f t="shared" si="96"/>
        <v/>
      </c>
      <c r="EG43" s="49" t="str">
        <f t="shared" si="96"/>
        <v/>
      </c>
      <c r="EH43" s="49" t="str">
        <f t="shared" si="96"/>
        <v/>
      </c>
      <c r="EI43" s="49" t="str">
        <f t="shared" si="96"/>
        <v/>
      </c>
      <c r="EJ43" s="49" t="str">
        <f t="shared" si="96"/>
        <v/>
      </c>
      <c r="EK43" s="49" t="str">
        <f t="shared" si="96"/>
        <v/>
      </c>
      <c r="EL43" s="49" t="str">
        <f t="shared" si="96"/>
        <v/>
      </c>
      <c r="EM43" s="49" t="str">
        <f t="shared" si="96"/>
        <v/>
      </c>
      <c r="EN43" s="49" t="str">
        <f t="shared" si="96"/>
        <v/>
      </c>
      <c r="EO43" s="49" t="str">
        <f t="shared" si="96"/>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70"/>
      <c r="B44" s="376" t="str">
        <f>IF($R44="","",ROUND(_xlfn.NORM.INV(ABS(VLOOKUP($T$1,VLookups!$A$43:$B$44,2,FALSE)-B$2),$N44,$R44),0))</f>
        <v/>
      </c>
      <c r="C44" s="382" t="str">
        <f t="shared" si="36"/>
        <v/>
      </c>
      <c r="D44" s="383" t="str">
        <f t="shared" si="37"/>
        <v/>
      </c>
      <c r="E44" s="109"/>
      <c r="F44" s="117"/>
      <c r="G44" s="122" t="str">
        <f t="shared" si="30"/>
        <v/>
      </c>
      <c r="H44" s="95"/>
      <c r="I44" s="122" t="str">
        <f t="shared" si="31"/>
        <v/>
      </c>
      <c r="J44" s="117"/>
      <c r="K44" s="110"/>
      <c r="L44" s="124" t="str">
        <f t="shared" si="0"/>
        <v/>
      </c>
      <c r="M44" s="124" t="str">
        <f t="shared" si="1"/>
        <v/>
      </c>
      <c r="N44" s="73" t="str">
        <f t="shared" si="32"/>
        <v/>
      </c>
      <c r="O44" s="23"/>
      <c r="P44" s="57"/>
      <c r="Q44" s="304"/>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3"/>
        <v/>
      </c>
      <c r="AD44" s="49" t="str">
        <f t="shared" si="102"/>
        <v/>
      </c>
      <c r="AE44" s="49" t="str">
        <f t="shared" si="102"/>
        <v/>
      </c>
      <c r="AF44" s="49" t="str">
        <f t="shared" si="102"/>
        <v/>
      </c>
      <c r="AG44" s="49" t="str">
        <f t="shared" si="102"/>
        <v/>
      </c>
      <c r="AH44" s="49" t="str">
        <f t="shared" si="102"/>
        <v/>
      </c>
      <c r="AI44" s="49" t="str">
        <f t="shared" si="102"/>
        <v/>
      </c>
      <c r="AJ44" s="49" t="str">
        <f t="shared" si="102"/>
        <v/>
      </c>
      <c r="AK44" s="49" t="str">
        <f t="shared" si="102"/>
        <v/>
      </c>
      <c r="AL44" s="49" t="str">
        <f t="shared" si="102"/>
        <v/>
      </c>
      <c r="AM44" s="49" t="str">
        <f t="shared" si="102"/>
        <v/>
      </c>
      <c r="AN44" s="49" t="str">
        <f t="shared" si="102"/>
        <v/>
      </c>
      <c r="AO44" s="49" t="str">
        <f t="shared" si="102"/>
        <v/>
      </c>
      <c r="AP44" s="49" t="str">
        <f t="shared" si="102"/>
        <v/>
      </c>
      <c r="AQ44" s="49" t="str">
        <f t="shared" si="102"/>
        <v/>
      </c>
      <c r="AR44" s="49" t="str">
        <f t="shared" si="102"/>
        <v/>
      </c>
      <c r="AS44" s="49" t="str">
        <f t="shared" si="102"/>
        <v/>
      </c>
      <c r="AT44" s="49" t="str">
        <f t="shared" si="98"/>
        <v/>
      </c>
      <c r="AU44" s="49" t="str">
        <f t="shared" si="98"/>
        <v/>
      </c>
      <c r="AV44" s="49" t="str">
        <f t="shared" si="98"/>
        <v/>
      </c>
      <c r="AW44" s="49" t="str">
        <f t="shared" si="98"/>
        <v/>
      </c>
      <c r="AX44" s="49" t="str">
        <f t="shared" si="98"/>
        <v/>
      </c>
      <c r="AY44" s="49" t="str">
        <f t="shared" si="98"/>
        <v/>
      </c>
      <c r="AZ44" s="49" t="str">
        <f t="shared" si="98"/>
        <v/>
      </c>
      <c r="BA44" s="49" t="str">
        <f t="shared" si="98"/>
        <v/>
      </c>
      <c r="BB44" s="49" t="str">
        <f t="shared" si="98"/>
        <v/>
      </c>
      <c r="BC44" s="49" t="str">
        <f t="shared" si="98"/>
        <v/>
      </c>
      <c r="BD44" s="49" t="str">
        <f t="shared" si="98"/>
        <v/>
      </c>
      <c r="BE44" s="49" t="str">
        <f t="shared" si="98"/>
        <v/>
      </c>
      <c r="BF44" s="49" t="str">
        <f t="shared" si="98"/>
        <v/>
      </c>
      <c r="BG44" s="49" t="str">
        <f t="shared" si="98"/>
        <v/>
      </c>
      <c r="BH44" s="49" t="str">
        <f t="shared" si="98"/>
        <v/>
      </c>
      <c r="BI44" s="49" t="str">
        <f t="shared" si="99"/>
        <v/>
      </c>
      <c r="BJ44" s="49" t="str">
        <f t="shared" si="99"/>
        <v/>
      </c>
      <c r="BK44" s="49" t="str">
        <f t="shared" si="99"/>
        <v/>
      </c>
      <c r="BL44" s="49" t="str">
        <f t="shared" si="99"/>
        <v/>
      </c>
      <c r="BM44" s="49" t="str">
        <f t="shared" si="99"/>
        <v/>
      </c>
      <c r="BN44" s="49" t="str">
        <f t="shared" si="99"/>
        <v/>
      </c>
      <c r="BO44" s="49" t="str">
        <f t="shared" si="99"/>
        <v/>
      </c>
      <c r="BP44" s="49" t="str">
        <f t="shared" si="99"/>
        <v/>
      </c>
      <c r="BQ44" s="49" t="str">
        <f t="shared" si="99"/>
        <v/>
      </c>
      <c r="BR44" s="49" t="str">
        <f t="shared" si="99"/>
        <v/>
      </c>
      <c r="BS44" s="49" t="str">
        <f t="shared" si="99"/>
        <v/>
      </c>
      <c r="BT44" s="49" t="str">
        <f t="shared" si="99"/>
        <v/>
      </c>
      <c r="BU44" s="49" t="str">
        <f t="shared" si="99"/>
        <v/>
      </c>
      <c r="BV44" s="49" t="str">
        <f t="shared" si="99"/>
        <v/>
      </c>
      <c r="BW44" s="49" t="str">
        <f t="shared" si="99"/>
        <v/>
      </c>
      <c r="BX44" s="49" t="str">
        <f t="shared" si="99"/>
        <v/>
      </c>
      <c r="BY44" s="49" t="str">
        <f t="shared" si="97"/>
        <v/>
      </c>
      <c r="BZ44" s="49" t="str">
        <f t="shared" si="97"/>
        <v/>
      </c>
      <c r="CA44" s="49" t="str">
        <f t="shared" si="97"/>
        <v/>
      </c>
      <c r="CB44" s="49" t="str">
        <f t="shared" si="97"/>
        <v/>
      </c>
      <c r="CC44" s="49" t="str">
        <f t="shared" si="97"/>
        <v/>
      </c>
      <c r="CD44" s="49" t="str">
        <f t="shared" si="97"/>
        <v/>
      </c>
      <c r="CE44" s="49" t="str">
        <f t="shared" si="97"/>
        <v/>
      </c>
      <c r="CF44" s="49" t="str">
        <f t="shared" si="97"/>
        <v/>
      </c>
      <c r="CG44" s="49" t="str">
        <f t="shared" si="97"/>
        <v/>
      </c>
      <c r="CH44" s="49" t="str">
        <f t="shared" si="97"/>
        <v/>
      </c>
      <c r="CI44" s="49" t="str">
        <f t="shared" si="97"/>
        <v/>
      </c>
      <c r="CJ44" s="49" t="str">
        <f t="shared" si="100"/>
        <v/>
      </c>
      <c r="CK44" s="49" t="str">
        <f t="shared" si="100"/>
        <v/>
      </c>
      <c r="CL44" s="49" t="str">
        <f t="shared" si="100"/>
        <v/>
      </c>
      <c r="CM44" s="49" t="str">
        <f t="shared" si="100"/>
        <v/>
      </c>
      <c r="CN44" s="49" t="str">
        <f t="shared" si="100"/>
        <v/>
      </c>
      <c r="CO44" s="49" t="str">
        <f t="shared" si="100"/>
        <v/>
      </c>
      <c r="CP44" s="49" t="str">
        <f t="shared" si="100"/>
        <v/>
      </c>
      <c r="CQ44" s="49" t="str">
        <f t="shared" si="100"/>
        <v/>
      </c>
      <c r="CR44" s="49" t="str">
        <f t="shared" si="100"/>
        <v/>
      </c>
      <c r="CS44" s="49" t="str">
        <f t="shared" si="100"/>
        <v/>
      </c>
      <c r="CT44" s="49" t="str">
        <f t="shared" si="100"/>
        <v/>
      </c>
      <c r="CU44" s="49" t="str">
        <f t="shared" si="100"/>
        <v/>
      </c>
      <c r="CV44" s="49" t="str">
        <f t="shared" si="100"/>
        <v/>
      </c>
      <c r="CW44" s="49" t="str">
        <f t="shared" si="100"/>
        <v/>
      </c>
      <c r="CX44" s="49" t="str">
        <f t="shared" si="100"/>
        <v/>
      </c>
      <c r="CY44" s="49" t="str">
        <f t="shared" si="100"/>
        <v/>
      </c>
      <c r="CZ44" s="49" t="str">
        <f t="shared" si="101"/>
        <v/>
      </c>
      <c r="DA44" s="49" t="str">
        <f t="shared" si="101"/>
        <v/>
      </c>
      <c r="DB44" s="49" t="str">
        <f t="shared" si="101"/>
        <v/>
      </c>
      <c r="DC44" s="49" t="str">
        <f t="shared" si="101"/>
        <v/>
      </c>
      <c r="DD44" s="49" t="str">
        <f t="shared" si="101"/>
        <v/>
      </c>
      <c r="DE44" s="49" t="str">
        <f t="shared" si="101"/>
        <v/>
      </c>
      <c r="DF44" s="49" t="str">
        <f t="shared" si="101"/>
        <v/>
      </c>
      <c r="DG44" s="49" t="str">
        <f t="shared" si="101"/>
        <v/>
      </c>
      <c r="DH44" s="49" t="str">
        <f t="shared" si="101"/>
        <v/>
      </c>
      <c r="DI44" s="49" t="str">
        <f t="shared" si="101"/>
        <v/>
      </c>
      <c r="DJ44" s="49" t="str">
        <f t="shared" si="101"/>
        <v/>
      </c>
      <c r="DK44" s="49" t="str">
        <f t="shared" si="101"/>
        <v/>
      </c>
      <c r="DL44" s="49" t="str">
        <f t="shared" si="101"/>
        <v/>
      </c>
      <c r="DM44" s="49" t="str">
        <f t="shared" si="101"/>
        <v/>
      </c>
      <c r="DN44" s="49" t="str">
        <f t="shared" si="101"/>
        <v/>
      </c>
      <c r="DO44" s="49" t="str">
        <f t="shared" si="101"/>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5"/>
        <v/>
      </c>
      <c r="EA44" s="49" t="str">
        <f t="shared" si="96"/>
        <v/>
      </c>
      <c r="EB44" s="49" t="str">
        <f t="shared" si="96"/>
        <v/>
      </c>
      <c r="EC44" s="49" t="str">
        <f t="shared" si="96"/>
        <v/>
      </c>
      <c r="ED44" s="49" t="str">
        <f t="shared" si="96"/>
        <v/>
      </c>
      <c r="EE44" s="49" t="str">
        <f t="shared" si="96"/>
        <v/>
      </c>
      <c r="EF44" s="49" t="str">
        <f t="shared" si="96"/>
        <v/>
      </c>
      <c r="EG44" s="49" t="str">
        <f t="shared" si="96"/>
        <v/>
      </c>
      <c r="EH44" s="49" t="str">
        <f t="shared" si="96"/>
        <v/>
      </c>
      <c r="EI44" s="49" t="str">
        <f t="shared" si="96"/>
        <v/>
      </c>
      <c r="EJ44" s="49" t="str">
        <f t="shared" si="96"/>
        <v/>
      </c>
      <c r="EK44" s="49" t="str">
        <f t="shared" si="96"/>
        <v/>
      </c>
      <c r="EL44" s="49" t="str">
        <f t="shared" si="96"/>
        <v/>
      </c>
      <c r="EM44" s="49" t="str">
        <f t="shared" si="96"/>
        <v/>
      </c>
      <c r="EN44" s="49" t="str">
        <f t="shared" si="96"/>
        <v/>
      </c>
      <c r="EO44" s="49" t="str">
        <f t="shared" si="96"/>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70"/>
      <c r="B45" s="376" t="str">
        <f>IF($R45="","",ROUND(_xlfn.NORM.INV(ABS(VLOOKUP($T$1,VLookups!$A$43:$B$44,2,FALSE)-B$2),$N45,$R45),0))</f>
        <v/>
      </c>
      <c r="C45" s="382" t="str">
        <f t="shared" si="36"/>
        <v/>
      </c>
      <c r="D45" s="383" t="str">
        <f t="shared" si="37"/>
        <v/>
      </c>
      <c r="E45" s="109"/>
      <c r="F45" s="117"/>
      <c r="G45" s="122" t="str">
        <f t="shared" si="30"/>
        <v/>
      </c>
      <c r="H45" s="95"/>
      <c r="I45" s="122" t="str">
        <f t="shared" si="31"/>
        <v/>
      </c>
      <c r="J45" s="117"/>
      <c r="K45" s="110"/>
      <c r="L45" s="124" t="str">
        <f t="shared" si="0"/>
        <v/>
      </c>
      <c r="M45" s="124" t="str">
        <f t="shared" si="1"/>
        <v/>
      </c>
      <c r="N45" s="73" t="str">
        <f t="shared" si="32"/>
        <v/>
      </c>
      <c r="O45" s="23"/>
      <c r="P45" s="57"/>
      <c r="Q45" s="304"/>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3"/>
        <v/>
      </c>
      <c r="AD45" s="49" t="str">
        <f t="shared" si="102"/>
        <v/>
      </c>
      <c r="AE45" s="49" t="str">
        <f t="shared" si="102"/>
        <v/>
      </c>
      <c r="AF45" s="49" t="str">
        <f t="shared" si="102"/>
        <v/>
      </c>
      <c r="AG45" s="49" t="str">
        <f t="shared" si="102"/>
        <v/>
      </c>
      <c r="AH45" s="49" t="str">
        <f t="shared" si="102"/>
        <v/>
      </c>
      <c r="AI45" s="49" t="str">
        <f t="shared" si="102"/>
        <v/>
      </c>
      <c r="AJ45" s="49" t="str">
        <f t="shared" si="102"/>
        <v/>
      </c>
      <c r="AK45" s="49" t="str">
        <f t="shared" si="102"/>
        <v/>
      </c>
      <c r="AL45" s="49" t="str">
        <f t="shared" si="102"/>
        <v/>
      </c>
      <c r="AM45" s="49" t="str">
        <f t="shared" si="102"/>
        <v/>
      </c>
      <c r="AN45" s="49" t="str">
        <f t="shared" si="102"/>
        <v/>
      </c>
      <c r="AO45" s="49" t="str">
        <f t="shared" si="102"/>
        <v/>
      </c>
      <c r="AP45" s="49" t="str">
        <f t="shared" si="102"/>
        <v/>
      </c>
      <c r="AQ45" s="49" t="str">
        <f t="shared" si="102"/>
        <v/>
      </c>
      <c r="AR45" s="49" t="str">
        <f t="shared" si="102"/>
        <v/>
      </c>
      <c r="AS45" s="49" t="str">
        <f t="shared" si="102"/>
        <v/>
      </c>
      <c r="AT45" s="49" t="str">
        <f t="shared" si="98"/>
        <v/>
      </c>
      <c r="AU45" s="49" t="str">
        <f t="shared" si="98"/>
        <v/>
      </c>
      <c r="AV45" s="49" t="str">
        <f t="shared" si="98"/>
        <v/>
      </c>
      <c r="AW45" s="49" t="str">
        <f t="shared" si="98"/>
        <v/>
      </c>
      <c r="AX45" s="49" t="str">
        <f t="shared" si="98"/>
        <v/>
      </c>
      <c r="AY45" s="49" t="str">
        <f t="shared" si="98"/>
        <v/>
      </c>
      <c r="AZ45" s="49" t="str">
        <f t="shared" si="98"/>
        <v/>
      </c>
      <c r="BA45" s="49" t="str">
        <f t="shared" si="98"/>
        <v/>
      </c>
      <c r="BB45" s="49" t="str">
        <f t="shared" si="98"/>
        <v/>
      </c>
      <c r="BC45" s="49" t="str">
        <f t="shared" si="98"/>
        <v/>
      </c>
      <c r="BD45" s="49" t="str">
        <f t="shared" si="98"/>
        <v/>
      </c>
      <c r="BE45" s="49" t="str">
        <f t="shared" si="98"/>
        <v/>
      </c>
      <c r="BF45" s="49" t="str">
        <f t="shared" si="98"/>
        <v/>
      </c>
      <c r="BG45" s="49" t="str">
        <f t="shared" si="98"/>
        <v/>
      </c>
      <c r="BH45" s="49" t="str">
        <f t="shared" si="98"/>
        <v/>
      </c>
      <c r="BI45" s="49" t="str">
        <f t="shared" si="99"/>
        <v/>
      </c>
      <c r="BJ45" s="49" t="str">
        <f t="shared" si="99"/>
        <v/>
      </c>
      <c r="BK45" s="49" t="str">
        <f t="shared" si="99"/>
        <v/>
      </c>
      <c r="BL45" s="49" t="str">
        <f t="shared" si="99"/>
        <v/>
      </c>
      <c r="BM45" s="49" t="str">
        <f t="shared" si="99"/>
        <v/>
      </c>
      <c r="BN45" s="49" t="str">
        <f t="shared" si="99"/>
        <v/>
      </c>
      <c r="BO45" s="49" t="str">
        <f t="shared" si="99"/>
        <v/>
      </c>
      <c r="BP45" s="49" t="str">
        <f t="shared" si="99"/>
        <v/>
      </c>
      <c r="BQ45" s="49" t="str">
        <f t="shared" si="99"/>
        <v/>
      </c>
      <c r="BR45" s="49" t="str">
        <f t="shared" si="99"/>
        <v/>
      </c>
      <c r="BS45" s="49" t="str">
        <f t="shared" si="99"/>
        <v/>
      </c>
      <c r="BT45" s="49" t="str">
        <f t="shared" si="99"/>
        <v/>
      </c>
      <c r="BU45" s="49" t="str">
        <f t="shared" si="99"/>
        <v/>
      </c>
      <c r="BV45" s="49" t="str">
        <f t="shared" si="99"/>
        <v/>
      </c>
      <c r="BW45" s="49" t="str">
        <f t="shared" si="99"/>
        <v/>
      </c>
      <c r="BX45" s="49" t="str">
        <f t="shared" si="99"/>
        <v/>
      </c>
      <c r="BY45" s="49" t="str">
        <f t="shared" si="97"/>
        <v/>
      </c>
      <c r="BZ45" s="49" t="str">
        <f t="shared" si="97"/>
        <v/>
      </c>
      <c r="CA45" s="49" t="str">
        <f t="shared" si="97"/>
        <v/>
      </c>
      <c r="CB45" s="49" t="str">
        <f t="shared" si="97"/>
        <v/>
      </c>
      <c r="CC45" s="49" t="str">
        <f t="shared" si="97"/>
        <v/>
      </c>
      <c r="CD45" s="49" t="str">
        <f t="shared" si="97"/>
        <v/>
      </c>
      <c r="CE45" s="49" t="str">
        <f t="shared" si="97"/>
        <v/>
      </c>
      <c r="CF45" s="49" t="str">
        <f t="shared" si="97"/>
        <v/>
      </c>
      <c r="CG45" s="49" t="str">
        <f t="shared" si="97"/>
        <v/>
      </c>
      <c r="CH45" s="49" t="str">
        <f t="shared" si="97"/>
        <v/>
      </c>
      <c r="CI45" s="49" t="str">
        <f t="shared" si="97"/>
        <v/>
      </c>
      <c r="CJ45" s="49" t="str">
        <f t="shared" si="100"/>
        <v/>
      </c>
      <c r="CK45" s="49" t="str">
        <f t="shared" si="100"/>
        <v/>
      </c>
      <c r="CL45" s="49" t="str">
        <f t="shared" si="100"/>
        <v/>
      </c>
      <c r="CM45" s="49" t="str">
        <f t="shared" si="100"/>
        <v/>
      </c>
      <c r="CN45" s="49" t="str">
        <f t="shared" si="100"/>
        <v/>
      </c>
      <c r="CO45" s="49" t="str">
        <f t="shared" si="100"/>
        <v/>
      </c>
      <c r="CP45" s="49" t="str">
        <f t="shared" si="100"/>
        <v/>
      </c>
      <c r="CQ45" s="49" t="str">
        <f t="shared" si="100"/>
        <v/>
      </c>
      <c r="CR45" s="49" t="str">
        <f t="shared" si="100"/>
        <v/>
      </c>
      <c r="CS45" s="49" t="str">
        <f t="shared" si="100"/>
        <v/>
      </c>
      <c r="CT45" s="49" t="str">
        <f t="shared" si="100"/>
        <v/>
      </c>
      <c r="CU45" s="49" t="str">
        <f t="shared" si="100"/>
        <v/>
      </c>
      <c r="CV45" s="49" t="str">
        <f t="shared" si="100"/>
        <v/>
      </c>
      <c r="CW45" s="49" t="str">
        <f t="shared" si="100"/>
        <v/>
      </c>
      <c r="CX45" s="49" t="str">
        <f t="shared" si="100"/>
        <v/>
      </c>
      <c r="CY45" s="49" t="str">
        <f t="shared" si="100"/>
        <v/>
      </c>
      <c r="CZ45" s="49" t="str">
        <f t="shared" si="101"/>
        <v/>
      </c>
      <c r="DA45" s="49" t="str">
        <f t="shared" si="101"/>
        <v/>
      </c>
      <c r="DB45" s="49" t="str">
        <f t="shared" si="101"/>
        <v/>
      </c>
      <c r="DC45" s="49" t="str">
        <f t="shared" si="101"/>
        <v/>
      </c>
      <c r="DD45" s="49" t="str">
        <f t="shared" si="101"/>
        <v/>
      </c>
      <c r="DE45" s="49" t="str">
        <f t="shared" si="101"/>
        <v/>
      </c>
      <c r="DF45" s="49" t="str">
        <f t="shared" si="101"/>
        <v/>
      </c>
      <c r="DG45" s="49" t="str">
        <f t="shared" si="101"/>
        <v/>
      </c>
      <c r="DH45" s="49" t="str">
        <f t="shared" si="101"/>
        <v/>
      </c>
      <c r="DI45" s="49" t="str">
        <f t="shared" si="101"/>
        <v/>
      </c>
      <c r="DJ45" s="49" t="str">
        <f t="shared" si="101"/>
        <v/>
      </c>
      <c r="DK45" s="49" t="str">
        <f t="shared" si="101"/>
        <v/>
      </c>
      <c r="DL45" s="49" t="str">
        <f t="shared" si="101"/>
        <v/>
      </c>
      <c r="DM45" s="49" t="str">
        <f t="shared" si="101"/>
        <v/>
      </c>
      <c r="DN45" s="49" t="str">
        <f t="shared" si="101"/>
        <v/>
      </c>
      <c r="DO45" s="49" t="str">
        <f t="shared" si="101"/>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5"/>
        <v/>
      </c>
      <c r="EA45" s="49" t="str">
        <f t="shared" si="96"/>
        <v/>
      </c>
      <c r="EB45" s="49" t="str">
        <f t="shared" si="96"/>
        <v/>
      </c>
      <c r="EC45" s="49" t="str">
        <f t="shared" si="96"/>
        <v/>
      </c>
      <c r="ED45" s="49" t="str">
        <f t="shared" si="96"/>
        <v/>
      </c>
      <c r="EE45" s="49" t="str">
        <f t="shared" si="96"/>
        <v/>
      </c>
      <c r="EF45" s="49" t="str">
        <f t="shared" si="96"/>
        <v/>
      </c>
      <c r="EG45" s="49" t="str">
        <f t="shared" si="96"/>
        <v/>
      </c>
      <c r="EH45" s="49" t="str">
        <f t="shared" si="96"/>
        <v/>
      </c>
      <c r="EI45" s="49" t="str">
        <f t="shared" si="96"/>
        <v/>
      </c>
      <c r="EJ45" s="49" t="str">
        <f t="shared" si="96"/>
        <v/>
      </c>
      <c r="EK45" s="49" t="str">
        <f t="shared" si="96"/>
        <v/>
      </c>
      <c r="EL45" s="49" t="str">
        <f t="shared" si="96"/>
        <v/>
      </c>
      <c r="EM45" s="49" t="str">
        <f t="shared" si="96"/>
        <v/>
      </c>
      <c r="EN45" s="49" t="str">
        <f t="shared" si="96"/>
        <v/>
      </c>
      <c r="EO45" s="49" t="str">
        <f t="shared" si="96"/>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70"/>
      <c r="B46" s="376" t="str">
        <f>IF($R46="","",ROUND(_xlfn.NORM.INV(ABS(VLOOKUP($T$1,VLookups!$A$43:$B$44,2,FALSE)-B$2),$N46,$R46),0))</f>
        <v/>
      </c>
      <c r="C46" s="382" t="str">
        <f t="shared" si="36"/>
        <v/>
      </c>
      <c r="D46" s="383" t="str">
        <f t="shared" si="37"/>
        <v/>
      </c>
      <c r="E46" s="109"/>
      <c r="F46" s="117"/>
      <c r="G46" s="122" t="str">
        <f t="shared" si="30"/>
        <v/>
      </c>
      <c r="H46" s="95"/>
      <c r="I46" s="122" t="str">
        <f t="shared" si="31"/>
        <v/>
      </c>
      <c r="J46" s="117"/>
      <c r="K46" s="110"/>
      <c r="L46" s="124" t="str">
        <f t="shared" si="0"/>
        <v/>
      </c>
      <c r="M46" s="124" t="str">
        <f t="shared" si="1"/>
        <v/>
      </c>
      <c r="N46" s="73" t="str">
        <f t="shared" si="32"/>
        <v/>
      </c>
      <c r="O46" s="23"/>
      <c r="P46" s="57"/>
      <c r="Q46" s="304"/>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3"/>
        <v/>
      </c>
      <c r="AD46" s="49" t="str">
        <f t="shared" si="102"/>
        <v/>
      </c>
      <c r="AE46" s="49" t="str">
        <f t="shared" si="102"/>
        <v/>
      </c>
      <c r="AF46" s="49" t="str">
        <f t="shared" si="102"/>
        <v/>
      </c>
      <c r="AG46" s="49" t="str">
        <f t="shared" si="102"/>
        <v/>
      </c>
      <c r="AH46" s="49" t="str">
        <f t="shared" si="102"/>
        <v/>
      </c>
      <c r="AI46" s="49" t="str">
        <f t="shared" si="102"/>
        <v/>
      </c>
      <c r="AJ46" s="49" t="str">
        <f t="shared" si="102"/>
        <v/>
      </c>
      <c r="AK46" s="49" t="str">
        <f t="shared" si="102"/>
        <v/>
      </c>
      <c r="AL46" s="49" t="str">
        <f t="shared" si="102"/>
        <v/>
      </c>
      <c r="AM46" s="49" t="str">
        <f t="shared" si="102"/>
        <v/>
      </c>
      <c r="AN46" s="49" t="str">
        <f t="shared" si="102"/>
        <v/>
      </c>
      <c r="AO46" s="49" t="str">
        <f t="shared" si="102"/>
        <v/>
      </c>
      <c r="AP46" s="49" t="str">
        <f t="shared" si="102"/>
        <v/>
      </c>
      <c r="AQ46" s="49" t="str">
        <f t="shared" si="102"/>
        <v/>
      </c>
      <c r="AR46" s="49" t="str">
        <f t="shared" si="102"/>
        <v/>
      </c>
      <c r="AS46" s="49" t="str">
        <f t="shared" si="102"/>
        <v/>
      </c>
      <c r="AT46" s="49" t="str">
        <f t="shared" si="98"/>
        <v/>
      </c>
      <c r="AU46" s="49" t="str">
        <f t="shared" si="98"/>
        <v/>
      </c>
      <c r="AV46" s="49" t="str">
        <f t="shared" si="98"/>
        <v/>
      </c>
      <c r="AW46" s="49" t="str">
        <f t="shared" si="98"/>
        <v/>
      </c>
      <c r="AX46" s="49" t="str">
        <f t="shared" si="98"/>
        <v/>
      </c>
      <c r="AY46" s="49" t="str">
        <f t="shared" si="98"/>
        <v/>
      </c>
      <c r="AZ46" s="49" t="str">
        <f t="shared" si="98"/>
        <v/>
      </c>
      <c r="BA46" s="49" t="str">
        <f t="shared" si="98"/>
        <v/>
      </c>
      <c r="BB46" s="49" t="str">
        <f t="shared" si="98"/>
        <v/>
      </c>
      <c r="BC46" s="49" t="str">
        <f t="shared" si="98"/>
        <v/>
      </c>
      <c r="BD46" s="49" t="str">
        <f t="shared" si="98"/>
        <v/>
      </c>
      <c r="BE46" s="49" t="str">
        <f t="shared" si="98"/>
        <v/>
      </c>
      <c r="BF46" s="49" t="str">
        <f t="shared" si="98"/>
        <v/>
      </c>
      <c r="BG46" s="49" t="str">
        <f t="shared" si="98"/>
        <v/>
      </c>
      <c r="BH46" s="49" t="str">
        <f t="shared" si="98"/>
        <v/>
      </c>
      <c r="BI46" s="49" t="str">
        <f t="shared" si="99"/>
        <v/>
      </c>
      <c r="BJ46" s="49" t="str">
        <f t="shared" si="99"/>
        <v/>
      </c>
      <c r="BK46" s="49" t="str">
        <f t="shared" si="99"/>
        <v/>
      </c>
      <c r="BL46" s="49" t="str">
        <f t="shared" si="99"/>
        <v/>
      </c>
      <c r="BM46" s="49" t="str">
        <f t="shared" si="99"/>
        <v/>
      </c>
      <c r="BN46" s="49" t="str">
        <f t="shared" si="99"/>
        <v/>
      </c>
      <c r="BO46" s="49" t="str">
        <f t="shared" si="99"/>
        <v/>
      </c>
      <c r="BP46" s="49" t="str">
        <f t="shared" si="99"/>
        <v/>
      </c>
      <c r="BQ46" s="49" t="str">
        <f t="shared" si="99"/>
        <v/>
      </c>
      <c r="BR46" s="49" t="str">
        <f t="shared" si="99"/>
        <v/>
      </c>
      <c r="BS46" s="49" t="str">
        <f t="shared" si="99"/>
        <v/>
      </c>
      <c r="BT46" s="49" t="str">
        <f t="shared" si="99"/>
        <v/>
      </c>
      <c r="BU46" s="49" t="str">
        <f t="shared" si="99"/>
        <v/>
      </c>
      <c r="BV46" s="49" t="str">
        <f t="shared" si="99"/>
        <v/>
      </c>
      <c r="BW46" s="49" t="str">
        <f t="shared" si="99"/>
        <v/>
      </c>
      <c r="BX46" s="49" t="str">
        <f t="shared" si="99"/>
        <v/>
      </c>
      <c r="BY46" s="49" t="str">
        <f t="shared" si="97"/>
        <v/>
      </c>
      <c r="BZ46" s="49" t="str">
        <f t="shared" si="97"/>
        <v/>
      </c>
      <c r="CA46" s="49" t="str">
        <f t="shared" si="97"/>
        <v/>
      </c>
      <c r="CB46" s="49" t="str">
        <f t="shared" si="97"/>
        <v/>
      </c>
      <c r="CC46" s="49" t="str">
        <f t="shared" si="97"/>
        <v/>
      </c>
      <c r="CD46" s="49" t="str">
        <f t="shared" si="97"/>
        <v/>
      </c>
      <c r="CE46" s="49" t="str">
        <f t="shared" si="97"/>
        <v/>
      </c>
      <c r="CF46" s="49" t="str">
        <f t="shared" si="97"/>
        <v/>
      </c>
      <c r="CG46" s="49" t="str">
        <f t="shared" si="97"/>
        <v/>
      </c>
      <c r="CH46" s="49" t="str">
        <f t="shared" si="97"/>
        <v/>
      </c>
      <c r="CI46" s="49" t="str">
        <f t="shared" si="97"/>
        <v/>
      </c>
      <c r="CJ46" s="49" t="str">
        <f t="shared" si="100"/>
        <v/>
      </c>
      <c r="CK46" s="49" t="str">
        <f t="shared" si="100"/>
        <v/>
      </c>
      <c r="CL46" s="49" t="str">
        <f t="shared" si="100"/>
        <v/>
      </c>
      <c r="CM46" s="49" t="str">
        <f t="shared" si="100"/>
        <v/>
      </c>
      <c r="CN46" s="49" t="str">
        <f t="shared" si="100"/>
        <v/>
      </c>
      <c r="CO46" s="49" t="str">
        <f t="shared" si="100"/>
        <v/>
      </c>
      <c r="CP46" s="49" t="str">
        <f t="shared" si="100"/>
        <v/>
      </c>
      <c r="CQ46" s="49" t="str">
        <f t="shared" si="100"/>
        <v/>
      </c>
      <c r="CR46" s="49" t="str">
        <f t="shared" si="100"/>
        <v/>
      </c>
      <c r="CS46" s="49" t="str">
        <f t="shared" si="100"/>
        <v/>
      </c>
      <c r="CT46" s="49" t="str">
        <f t="shared" si="100"/>
        <v/>
      </c>
      <c r="CU46" s="49" t="str">
        <f t="shared" si="100"/>
        <v/>
      </c>
      <c r="CV46" s="49" t="str">
        <f t="shared" si="100"/>
        <v/>
      </c>
      <c r="CW46" s="49" t="str">
        <f t="shared" si="100"/>
        <v/>
      </c>
      <c r="CX46" s="49" t="str">
        <f t="shared" si="100"/>
        <v/>
      </c>
      <c r="CY46" s="49" t="str">
        <f t="shared" si="100"/>
        <v/>
      </c>
      <c r="CZ46" s="49" t="str">
        <f t="shared" si="101"/>
        <v/>
      </c>
      <c r="DA46" s="49" t="str">
        <f t="shared" si="101"/>
        <v/>
      </c>
      <c r="DB46" s="49" t="str">
        <f t="shared" si="101"/>
        <v/>
      </c>
      <c r="DC46" s="49" t="str">
        <f t="shared" si="101"/>
        <v/>
      </c>
      <c r="DD46" s="49" t="str">
        <f t="shared" si="101"/>
        <v/>
      </c>
      <c r="DE46" s="49" t="str">
        <f t="shared" si="101"/>
        <v/>
      </c>
      <c r="DF46" s="49" t="str">
        <f t="shared" si="101"/>
        <v/>
      </c>
      <c r="DG46" s="49" t="str">
        <f t="shared" si="101"/>
        <v/>
      </c>
      <c r="DH46" s="49" t="str">
        <f t="shared" si="101"/>
        <v/>
      </c>
      <c r="DI46" s="49" t="str">
        <f t="shared" si="101"/>
        <v/>
      </c>
      <c r="DJ46" s="49" t="str">
        <f t="shared" si="101"/>
        <v/>
      </c>
      <c r="DK46" s="49" t="str">
        <f t="shared" si="101"/>
        <v/>
      </c>
      <c r="DL46" s="49" t="str">
        <f t="shared" si="101"/>
        <v/>
      </c>
      <c r="DM46" s="49" t="str">
        <f t="shared" si="101"/>
        <v/>
      </c>
      <c r="DN46" s="49" t="str">
        <f t="shared" si="101"/>
        <v/>
      </c>
      <c r="DO46" s="49" t="str">
        <f t="shared" si="101"/>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5"/>
        <v/>
      </c>
      <c r="EA46" s="49" t="str">
        <f t="shared" si="96"/>
        <v/>
      </c>
      <c r="EB46" s="49" t="str">
        <f t="shared" si="96"/>
        <v/>
      </c>
      <c r="EC46" s="49" t="str">
        <f t="shared" si="96"/>
        <v/>
      </c>
      <c r="ED46" s="49" t="str">
        <f t="shared" si="96"/>
        <v/>
      </c>
      <c r="EE46" s="49" t="str">
        <f t="shared" si="96"/>
        <v/>
      </c>
      <c r="EF46" s="49" t="str">
        <f t="shared" si="96"/>
        <v/>
      </c>
      <c r="EG46" s="49" t="str">
        <f t="shared" si="96"/>
        <v/>
      </c>
      <c r="EH46" s="49" t="str">
        <f t="shared" si="96"/>
        <v/>
      </c>
      <c r="EI46" s="49" t="str">
        <f t="shared" si="96"/>
        <v/>
      </c>
      <c r="EJ46" s="49" t="str">
        <f t="shared" si="96"/>
        <v/>
      </c>
      <c r="EK46" s="49" t="str">
        <f t="shared" si="96"/>
        <v/>
      </c>
      <c r="EL46" s="49" t="str">
        <f t="shared" si="96"/>
        <v/>
      </c>
      <c r="EM46" s="49" t="str">
        <f t="shared" si="96"/>
        <v/>
      </c>
      <c r="EN46" s="49" t="str">
        <f t="shared" si="96"/>
        <v/>
      </c>
      <c r="EO46" s="49" t="str">
        <f t="shared" si="96"/>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70"/>
      <c r="B47" s="376" t="str">
        <f>IF($R47="","",ROUND(_xlfn.NORM.INV(ABS(VLOOKUP($T$1,VLookups!$A$43:$B$44,2,FALSE)-B$2),$N47,$R47),0))</f>
        <v/>
      </c>
      <c r="C47" s="382" t="str">
        <f t="shared" si="36"/>
        <v/>
      </c>
      <c r="D47" s="383" t="str">
        <f t="shared" si="37"/>
        <v/>
      </c>
      <c r="E47" s="109"/>
      <c r="F47" s="117"/>
      <c r="G47" s="122" t="str">
        <f t="shared" si="30"/>
        <v/>
      </c>
      <c r="H47" s="95"/>
      <c r="I47" s="122" t="str">
        <f t="shared" si="31"/>
        <v/>
      </c>
      <c r="J47" s="117"/>
      <c r="K47" s="110"/>
      <c r="L47" s="124" t="str">
        <f t="shared" si="0"/>
        <v/>
      </c>
      <c r="M47" s="124" t="str">
        <f t="shared" si="1"/>
        <v/>
      </c>
      <c r="N47" s="73" t="str">
        <f t="shared" si="32"/>
        <v/>
      </c>
      <c r="O47" s="23"/>
      <c r="P47" s="57"/>
      <c r="Q47" s="304"/>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3"/>
        <v/>
      </c>
      <c r="AD47" s="49" t="str">
        <f t="shared" si="102"/>
        <v/>
      </c>
      <c r="AE47" s="49" t="str">
        <f t="shared" si="102"/>
        <v/>
      </c>
      <c r="AF47" s="49" t="str">
        <f t="shared" si="102"/>
        <v/>
      </c>
      <c r="AG47" s="49" t="str">
        <f t="shared" si="102"/>
        <v/>
      </c>
      <c r="AH47" s="49" t="str">
        <f t="shared" si="102"/>
        <v/>
      </c>
      <c r="AI47" s="49" t="str">
        <f t="shared" si="102"/>
        <v/>
      </c>
      <c r="AJ47" s="49" t="str">
        <f t="shared" si="102"/>
        <v/>
      </c>
      <c r="AK47" s="49" t="str">
        <f t="shared" si="102"/>
        <v/>
      </c>
      <c r="AL47" s="49" t="str">
        <f t="shared" si="102"/>
        <v/>
      </c>
      <c r="AM47" s="49" t="str">
        <f t="shared" si="102"/>
        <v/>
      </c>
      <c r="AN47" s="49" t="str">
        <f t="shared" si="102"/>
        <v/>
      </c>
      <c r="AO47" s="49" t="str">
        <f t="shared" si="102"/>
        <v/>
      </c>
      <c r="AP47" s="49" t="str">
        <f t="shared" si="102"/>
        <v/>
      </c>
      <c r="AQ47" s="49" t="str">
        <f t="shared" si="102"/>
        <v/>
      </c>
      <c r="AR47" s="49" t="str">
        <f t="shared" si="102"/>
        <v/>
      </c>
      <c r="AS47" s="49" t="str">
        <f t="shared" si="102"/>
        <v/>
      </c>
      <c r="AT47" s="49" t="str">
        <f t="shared" si="98"/>
        <v/>
      </c>
      <c r="AU47" s="49" t="str">
        <f t="shared" si="98"/>
        <v/>
      </c>
      <c r="AV47" s="49" t="str">
        <f t="shared" si="98"/>
        <v/>
      </c>
      <c r="AW47" s="49" t="str">
        <f t="shared" si="98"/>
        <v/>
      </c>
      <c r="AX47" s="49" t="str">
        <f t="shared" si="98"/>
        <v/>
      </c>
      <c r="AY47" s="49" t="str">
        <f t="shared" si="98"/>
        <v/>
      </c>
      <c r="AZ47" s="49" t="str">
        <f t="shared" si="98"/>
        <v/>
      </c>
      <c r="BA47" s="49" t="str">
        <f t="shared" si="98"/>
        <v/>
      </c>
      <c r="BB47" s="49" t="str">
        <f t="shared" si="98"/>
        <v/>
      </c>
      <c r="BC47" s="49" t="str">
        <f t="shared" si="98"/>
        <v/>
      </c>
      <c r="BD47" s="49" t="str">
        <f t="shared" si="98"/>
        <v/>
      </c>
      <c r="BE47" s="49" t="str">
        <f t="shared" si="98"/>
        <v/>
      </c>
      <c r="BF47" s="49" t="str">
        <f t="shared" si="98"/>
        <v/>
      </c>
      <c r="BG47" s="49" t="str">
        <f t="shared" si="98"/>
        <v/>
      </c>
      <c r="BH47" s="49" t="str">
        <f t="shared" si="98"/>
        <v/>
      </c>
      <c r="BI47" s="49" t="str">
        <f t="shared" si="99"/>
        <v/>
      </c>
      <c r="BJ47" s="49" t="str">
        <f t="shared" si="99"/>
        <v/>
      </c>
      <c r="BK47" s="49" t="str">
        <f t="shared" si="99"/>
        <v/>
      </c>
      <c r="BL47" s="49" t="str">
        <f t="shared" si="99"/>
        <v/>
      </c>
      <c r="BM47" s="49" t="str">
        <f t="shared" si="99"/>
        <v/>
      </c>
      <c r="BN47" s="49" t="str">
        <f t="shared" si="99"/>
        <v/>
      </c>
      <c r="BO47" s="49" t="str">
        <f t="shared" si="99"/>
        <v/>
      </c>
      <c r="BP47" s="49" t="str">
        <f t="shared" si="99"/>
        <v/>
      </c>
      <c r="BQ47" s="49" t="str">
        <f t="shared" si="99"/>
        <v/>
      </c>
      <c r="BR47" s="49" t="str">
        <f t="shared" si="99"/>
        <v/>
      </c>
      <c r="BS47" s="49" t="str">
        <f t="shared" si="99"/>
        <v/>
      </c>
      <c r="BT47" s="49" t="str">
        <f t="shared" si="99"/>
        <v/>
      </c>
      <c r="BU47" s="49" t="str">
        <f t="shared" si="99"/>
        <v/>
      </c>
      <c r="BV47" s="49" t="str">
        <f t="shared" si="99"/>
        <v/>
      </c>
      <c r="BW47" s="49" t="str">
        <f t="shared" si="99"/>
        <v/>
      </c>
      <c r="BX47" s="49" t="str">
        <f t="shared" si="99"/>
        <v/>
      </c>
      <c r="BY47" s="49" t="str">
        <f t="shared" si="97"/>
        <v/>
      </c>
      <c r="BZ47" s="49" t="str">
        <f t="shared" si="97"/>
        <v/>
      </c>
      <c r="CA47" s="49" t="str">
        <f t="shared" si="97"/>
        <v/>
      </c>
      <c r="CB47" s="49" t="str">
        <f t="shared" si="97"/>
        <v/>
      </c>
      <c r="CC47" s="49" t="str">
        <f t="shared" si="97"/>
        <v/>
      </c>
      <c r="CD47" s="49" t="str">
        <f t="shared" si="97"/>
        <v/>
      </c>
      <c r="CE47" s="49" t="str">
        <f t="shared" si="97"/>
        <v/>
      </c>
      <c r="CF47" s="49" t="str">
        <f t="shared" si="97"/>
        <v/>
      </c>
      <c r="CG47" s="49" t="str">
        <f t="shared" si="97"/>
        <v/>
      </c>
      <c r="CH47" s="49" t="str">
        <f t="shared" si="97"/>
        <v/>
      </c>
      <c r="CI47" s="49" t="str">
        <f t="shared" si="97"/>
        <v/>
      </c>
      <c r="CJ47" s="49" t="str">
        <f t="shared" si="100"/>
        <v/>
      </c>
      <c r="CK47" s="49" t="str">
        <f t="shared" si="100"/>
        <v/>
      </c>
      <c r="CL47" s="49" t="str">
        <f t="shared" si="100"/>
        <v/>
      </c>
      <c r="CM47" s="49" t="str">
        <f t="shared" si="100"/>
        <v/>
      </c>
      <c r="CN47" s="49" t="str">
        <f t="shared" si="100"/>
        <v/>
      </c>
      <c r="CO47" s="49" t="str">
        <f t="shared" si="100"/>
        <v/>
      </c>
      <c r="CP47" s="49" t="str">
        <f t="shared" si="100"/>
        <v/>
      </c>
      <c r="CQ47" s="49" t="str">
        <f t="shared" si="100"/>
        <v/>
      </c>
      <c r="CR47" s="49" t="str">
        <f t="shared" si="100"/>
        <v/>
      </c>
      <c r="CS47" s="49" t="str">
        <f t="shared" si="100"/>
        <v/>
      </c>
      <c r="CT47" s="49" t="str">
        <f t="shared" si="100"/>
        <v/>
      </c>
      <c r="CU47" s="49" t="str">
        <f t="shared" si="100"/>
        <v/>
      </c>
      <c r="CV47" s="49" t="str">
        <f t="shared" si="100"/>
        <v/>
      </c>
      <c r="CW47" s="49" t="str">
        <f t="shared" si="100"/>
        <v/>
      </c>
      <c r="CX47" s="49" t="str">
        <f t="shared" si="100"/>
        <v/>
      </c>
      <c r="CY47" s="49" t="str">
        <f t="shared" si="100"/>
        <v/>
      </c>
      <c r="CZ47" s="49" t="str">
        <f t="shared" si="101"/>
        <v/>
      </c>
      <c r="DA47" s="49" t="str">
        <f t="shared" si="101"/>
        <v/>
      </c>
      <c r="DB47" s="49" t="str">
        <f t="shared" si="101"/>
        <v/>
      </c>
      <c r="DC47" s="49" t="str">
        <f t="shared" si="101"/>
        <v/>
      </c>
      <c r="DD47" s="49" t="str">
        <f t="shared" si="101"/>
        <v/>
      </c>
      <c r="DE47" s="49" t="str">
        <f t="shared" si="101"/>
        <v/>
      </c>
      <c r="DF47" s="49" t="str">
        <f t="shared" si="101"/>
        <v/>
      </c>
      <c r="DG47" s="49" t="str">
        <f t="shared" si="101"/>
        <v/>
      </c>
      <c r="DH47" s="49" t="str">
        <f t="shared" si="101"/>
        <v/>
      </c>
      <c r="DI47" s="49" t="str">
        <f t="shared" si="101"/>
        <v/>
      </c>
      <c r="DJ47" s="49" t="str">
        <f t="shared" si="101"/>
        <v/>
      </c>
      <c r="DK47" s="49" t="str">
        <f t="shared" si="101"/>
        <v/>
      </c>
      <c r="DL47" s="49" t="str">
        <f t="shared" si="101"/>
        <v/>
      </c>
      <c r="DM47" s="49" t="str">
        <f t="shared" si="101"/>
        <v/>
      </c>
      <c r="DN47" s="49" t="str">
        <f t="shared" si="101"/>
        <v/>
      </c>
      <c r="DO47" s="49" t="str">
        <f t="shared" si="101"/>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5"/>
        <v/>
      </c>
      <c r="EA47" s="49" t="str">
        <f t="shared" si="96"/>
        <v/>
      </c>
      <c r="EB47" s="49" t="str">
        <f t="shared" si="96"/>
        <v/>
      </c>
      <c r="EC47" s="49" t="str">
        <f t="shared" si="96"/>
        <v/>
      </c>
      <c r="ED47" s="49" t="str">
        <f t="shared" si="96"/>
        <v/>
      </c>
      <c r="EE47" s="49" t="str">
        <f t="shared" si="96"/>
        <v/>
      </c>
      <c r="EF47" s="49" t="str">
        <f t="shared" si="96"/>
        <v/>
      </c>
      <c r="EG47" s="49" t="str">
        <f t="shared" si="96"/>
        <v/>
      </c>
      <c r="EH47" s="49" t="str">
        <f t="shared" si="96"/>
        <v/>
      </c>
      <c r="EI47" s="49" t="str">
        <f t="shared" si="96"/>
        <v/>
      </c>
      <c r="EJ47" s="49" t="str">
        <f t="shared" si="96"/>
        <v/>
      </c>
      <c r="EK47" s="49" t="str">
        <f t="shared" si="96"/>
        <v/>
      </c>
      <c r="EL47" s="49" t="str">
        <f t="shared" si="96"/>
        <v/>
      </c>
      <c r="EM47" s="49" t="str">
        <f t="shared" si="96"/>
        <v/>
      </c>
      <c r="EN47" s="49" t="str">
        <f t="shared" si="96"/>
        <v/>
      </c>
      <c r="EO47" s="49" t="str">
        <f t="shared" si="96"/>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3">IF(ISNONTEXT($R47),_xlfn.NORM.DIST(AG47,$N47,$R47,FALSE),NA())</f>
        <v>#N/A</v>
      </c>
      <c r="IA47" s="169" t="e">
        <f t="shared" si="103"/>
        <v>#N/A</v>
      </c>
      <c r="IB47" s="169" t="e">
        <f t="shared" si="103"/>
        <v>#N/A</v>
      </c>
      <c r="IC47" s="169" t="e">
        <f t="shared" si="103"/>
        <v>#N/A</v>
      </c>
      <c r="ID47" s="169" t="e">
        <f t="shared" si="103"/>
        <v>#N/A</v>
      </c>
      <c r="IE47" s="169" t="e">
        <f t="shared" si="103"/>
        <v>#N/A</v>
      </c>
      <c r="IF47" s="169" t="e">
        <f t="shared" si="103"/>
        <v>#N/A</v>
      </c>
      <c r="IG47" s="169" t="e">
        <f t="shared" si="103"/>
        <v>#N/A</v>
      </c>
      <c r="IH47" s="169" t="e">
        <f t="shared" si="103"/>
        <v>#N/A</v>
      </c>
      <c r="II47" s="169" t="e">
        <f t="shared" si="103"/>
        <v>#N/A</v>
      </c>
      <c r="IJ47" s="169" t="e">
        <f t="shared" si="103"/>
        <v>#N/A</v>
      </c>
      <c r="IK47" s="169" t="e">
        <f t="shared" si="103"/>
        <v>#N/A</v>
      </c>
      <c r="IL47" s="169" t="e">
        <f t="shared" si="103"/>
        <v>#N/A</v>
      </c>
      <c r="IM47" s="169" t="e">
        <f t="shared" si="103"/>
        <v>#N/A</v>
      </c>
      <c r="IN47" s="169" t="e">
        <f t="shared" si="103"/>
        <v>#N/A</v>
      </c>
      <c r="IO47" s="169" t="e">
        <f t="shared" si="103"/>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70"/>
      <c r="B48" s="376" t="str">
        <f>IF($R48="","",ROUND(_xlfn.NORM.INV(ABS(VLOOKUP($T$1,VLookups!$A$43:$B$44,2,FALSE)-B$2),$N48,$R48),0))</f>
        <v/>
      </c>
      <c r="C48" s="382" t="str">
        <f t="shared" si="36"/>
        <v/>
      </c>
      <c r="D48" s="383" t="str">
        <f t="shared" si="37"/>
        <v/>
      </c>
      <c r="E48" s="109"/>
      <c r="F48" s="117"/>
      <c r="G48" s="122" t="str">
        <f t="shared" si="30"/>
        <v/>
      </c>
      <c r="H48" s="95"/>
      <c r="I48" s="122" t="str">
        <f t="shared" si="31"/>
        <v/>
      </c>
      <c r="J48" s="117"/>
      <c r="K48" s="110"/>
      <c r="L48" s="124" t="str">
        <f t="shared" si="0"/>
        <v/>
      </c>
      <c r="M48" s="124" t="str">
        <f t="shared" si="1"/>
        <v/>
      </c>
      <c r="N48" s="73" t="str">
        <f t="shared" si="32"/>
        <v/>
      </c>
      <c r="O48" s="23"/>
      <c r="P48" s="57"/>
      <c r="Q48" s="304"/>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3"/>
        <v/>
      </c>
      <c r="AD48" s="49" t="str">
        <f t="shared" si="102"/>
        <v/>
      </c>
      <c r="AE48" s="49" t="str">
        <f t="shared" si="102"/>
        <v/>
      </c>
      <c r="AF48" s="49" t="str">
        <f t="shared" si="102"/>
        <v/>
      </c>
      <c r="AG48" s="49" t="str">
        <f t="shared" si="102"/>
        <v/>
      </c>
      <c r="AH48" s="49" t="str">
        <f t="shared" si="102"/>
        <v/>
      </c>
      <c r="AI48" s="49" t="str">
        <f t="shared" si="102"/>
        <v/>
      </c>
      <c r="AJ48" s="49" t="str">
        <f t="shared" si="102"/>
        <v/>
      </c>
      <c r="AK48" s="49" t="str">
        <f t="shared" si="102"/>
        <v/>
      </c>
      <c r="AL48" s="49" t="str">
        <f t="shared" si="102"/>
        <v/>
      </c>
      <c r="AM48" s="49" t="str">
        <f t="shared" si="102"/>
        <v/>
      </c>
      <c r="AN48" s="49" t="str">
        <f t="shared" si="102"/>
        <v/>
      </c>
      <c r="AO48" s="49" t="str">
        <f t="shared" si="102"/>
        <v/>
      </c>
      <c r="AP48" s="49" t="str">
        <f t="shared" si="102"/>
        <v/>
      </c>
      <c r="AQ48" s="49" t="str">
        <f t="shared" si="102"/>
        <v/>
      </c>
      <c r="AR48" s="49" t="str">
        <f t="shared" si="102"/>
        <v/>
      </c>
      <c r="AS48" s="49" t="str">
        <f t="shared" si="102"/>
        <v/>
      </c>
      <c r="AT48" s="49" t="str">
        <f t="shared" si="98"/>
        <v/>
      </c>
      <c r="AU48" s="49" t="str">
        <f t="shared" si="98"/>
        <v/>
      </c>
      <c r="AV48" s="49" t="str">
        <f t="shared" si="98"/>
        <v/>
      </c>
      <c r="AW48" s="49" t="str">
        <f t="shared" si="98"/>
        <v/>
      </c>
      <c r="AX48" s="49" t="str">
        <f t="shared" si="98"/>
        <v/>
      </c>
      <c r="AY48" s="49" t="str">
        <f t="shared" si="98"/>
        <v/>
      </c>
      <c r="AZ48" s="49" t="str">
        <f t="shared" si="98"/>
        <v/>
      </c>
      <c r="BA48" s="49" t="str">
        <f t="shared" si="98"/>
        <v/>
      </c>
      <c r="BB48" s="49" t="str">
        <f t="shared" si="98"/>
        <v/>
      </c>
      <c r="BC48" s="49" t="str">
        <f t="shared" si="98"/>
        <v/>
      </c>
      <c r="BD48" s="49" t="str">
        <f t="shared" si="98"/>
        <v/>
      </c>
      <c r="BE48" s="49" t="str">
        <f t="shared" si="98"/>
        <v/>
      </c>
      <c r="BF48" s="49" t="str">
        <f t="shared" si="98"/>
        <v/>
      </c>
      <c r="BG48" s="49" t="str">
        <f t="shared" si="98"/>
        <v/>
      </c>
      <c r="BH48" s="49" t="str">
        <f t="shared" si="98"/>
        <v/>
      </c>
      <c r="BI48" s="49" t="str">
        <f t="shared" si="99"/>
        <v/>
      </c>
      <c r="BJ48" s="49" t="str">
        <f t="shared" si="99"/>
        <v/>
      </c>
      <c r="BK48" s="49" t="str">
        <f t="shared" si="99"/>
        <v/>
      </c>
      <c r="BL48" s="49" t="str">
        <f t="shared" si="99"/>
        <v/>
      </c>
      <c r="BM48" s="49" t="str">
        <f t="shared" si="99"/>
        <v/>
      </c>
      <c r="BN48" s="49" t="str">
        <f t="shared" si="99"/>
        <v/>
      </c>
      <c r="BO48" s="49" t="str">
        <f t="shared" si="99"/>
        <v/>
      </c>
      <c r="BP48" s="49" t="str">
        <f t="shared" si="99"/>
        <v/>
      </c>
      <c r="BQ48" s="49" t="str">
        <f t="shared" si="99"/>
        <v/>
      </c>
      <c r="BR48" s="49" t="str">
        <f t="shared" si="99"/>
        <v/>
      </c>
      <c r="BS48" s="49" t="str">
        <f t="shared" si="99"/>
        <v/>
      </c>
      <c r="BT48" s="49" t="str">
        <f t="shared" si="99"/>
        <v/>
      </c>
      <c r="BU48" s="49" t="str">
        <f t="shared" si="99"/>
        <v/>
      </c>
      <c r="BV48" s="49" t="str">
        <f t="shared" si="99"/>
        <v/>
      </c>
      <c r="BW48" s="49" t="str">
        <f t="shared" si="99"/>
        <v/>
      </c>
      <c r="BX48" s="49" t="str">
        <f t="shared" si="99"/>
        <v/>
      </c>
      <c r="BY48" s="49" t="str">
        <f t="shared" si="97"/>
        <v/>
      </c>
      <c r="BZ48" s="49" t="str">
        <f t="shared" si="97"/>
        <v/>
      </c>
      <c r="CA48" s="49" t="str">
        <f t="shared" si="97"/>
        <v/>
      </c>
      <c r="CB48" s="49" t="str">
        <f t="shared" si="97"/>
        <v/>
      </c>
      <c r="CC48" s="49" t="str">
        <f t="shared" si="97"/>
        <v/>
      </c>
      <c r="CD48" s="49" t="str">
        <f t="shared" si="97"/>
        <v/>
      </c>
      <c r="CE48" s="49" t="str">
        <f t="shared" si="97"/>
        <v/>
      </c>
      <c r="CF48" s="49" t="str">
        <f t="shared" si="97"/>
        <v/>
      </c>
      <c r="CG48" s="49" t="str">
        <f t="shared" si="97"/>
        <v/>
      </c>
      <c r="CH48" s="49" t="str">
        <f t="shared" si="97"/>
        <v/>
      </c>
      <c r="CI48" s="49" t="str">
        <f t="shared" si="97"/>
        <v/>
      </c>
      <c r="CJ48" s="49" t="str">
        <f t="shared" si="100"/>
        <v/>
      </c>
      <c r="CK48" s="49" t="str">
        <f t="shared" si="100"/>
        <v/>
      </c>
      <c r="CL48" s="49" t="str">
        <f t="shared" si="100"/>
        <v/>
      </c>
      <c r="CM48" s="49" t="str">
        <f t="shared" si="100"/>
        <v/>
      </c>
      <c r="CN48" s="49" t="str">
        <f t="shared" si="100"/>
        <v/>
      </c>
      <c r="CO48" s="49" t="str">
        <f t="shared" si="100"/>
        <v/>
      </c>
      <c r="CP48" s="49" t="str">
        <f t="shared" si="100"/>
        <v/>
      </c>
      <c r="CQ48" s="49" t="str">
        <f t="shared" si="100"/>
        <v/>
      </c>
      <c r="CR48" s="49" t="str">
        <f t="shared" si="100"/>
        <v/>
      </c>
      <c r="CS48" s="49" t="str">
        <f t="shared" si="100"/>
        <v/>
      </c>
      <c r="CT48" s="49" t="str">
        <f t="shared" si="100"/>
        <v/>
      </c>
      <c r="CU48" s="49" t="str">
        <f t="shared" si="100"/>
        <v/>
      </c>
      <c r="CV48" s="49" t="str">
        <f t="shared" si="100"/>
        <v/>
      </c>
      <c r="CW48" s="49" t="str">
        <f t="shared" si="100"/>
        <v/>
      </c>
      <c r="CX48" s="49" t="str">
        <f t="shared" si="100"/>
        <v/>
      </c>
      <c r="CY48" s="49" t="str">
        <f t="shared" si="100"/>
        <v/>
      </c>
      <c r="CZ48" s="49" t="str">
        <f t="shared" si="101"/>
        <v/>
      </c>
      <c r="DA48" s="49" t="str">
        <f t="shared" si="101"/>
        <v/>
      </c>
      <c r="DB48" s="49" t="str">
        <f t="shared" si="101"/>
        <v/>
      </c>
      <c r="DC48" s="49" t="str">
        <f t="shared" si="101"/>
        <v/>
      </c>
      <c r="DD48" s="49" t="str">
        <f t="shared" si="101"/>
        <v/>
      </c>
      <c r="DE48" s="49" t="str">
        <f t="shared" si="101"/>
        <v/>
      </c>
      <c r="DF48" s="49" t="str">
        <f t="shared" si="101"/>
        <v/>
      </c>
      <c r="DG48" s="49" t="str">
        <f t="shared" si="101"/>
        <v/>
      </c>
      <c r="DH48" s="49" t="str">
        <f t="shared" si="101"/>
        <v/>
      </c>
      <c r="DI48" s="49" t="str">
        <f t="shared" si="101"/>
        <v/>
      </c>
      <c r="DJ48" s="49" t="str">
        <f t="shared" si="101"/>
        <v/>
      </c>
      <c r="DK48" s="49" t="str">
        <f t="shared" si="101"/>
        <v/>
      </c>
      <c r="DL48" s="49" t="str">
        <f t="shared" si="101"/>
        <v/>
      </c>
      <c r="DM48" s="49" t="str">
        <f t="shared" si="101"/>
        <v/>
      </c>
      <c r="DN48" s="49" t="str">
        <f t="shared" si="101"/>
        <v/>
      </c>
      <c r="DO48" s="49" t="str">
        <f t="shared" si="101"/>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5"/>
        <v/>
      </c>
      <c r="EA48" s="49" t="str">
        <f t="shared" si="96"/>
        <v/>
      </c>
      <c r="EB48" s="49" t="str">
        <f t="shared" si="96"/>
        <v/>
      </c>
      <c r="EC48" s="49" t="str">
        <f t="shared" si="96"/>
        <v/>
      </c>
      <c r="ED48" s="49" t="str">
        <f t="shared" si="96"/>
        <v/>
      </c>
      <c r="EE48" s="49" t="str">
        <f t="shared" si="96"/>
        <v/>
      </c>
      <c r="EF48" s="49" t="str">
        <f t="shared" si="96"/>
        <v/>
      </c>
      <c r="EG48" s="49" t="str">
        <f t="shared" si="96"/>
        <v/>
      </c>
      <c r="EH48" s="49" t="str">
        <f t="shared" si="96"/>
        <v/>
      </c>
      <c r="EI48" s="49" t="str">
        <f t="shared" si="96"/>
        <v/>
      </c>
      <c r="EJ48" s="49" t="str">
        <f t="shared" si="96"/>
        <v/>
      </c>
      <c r="EK48" s="49" t="str">
        <f t="shared" si="96"/>
        <v/>
      </c>
      <c r="EL48" s="49" t="str">
        <f t="shared" si="96"/>
        <v/>
      </c>
      <c r="EM48" s="49" t="str">
        <f t="shared" si="96"/>
        <v/>
      </c>
      <c r="EN48" s="49" t="str">
        <f t="shared" si="96"/>
        <v/>
      </c>
      <c r="EO48" s="49" t="str">
        <f t="shared" si="96"/>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4">IF(ISNONTEXT($R48),_xlfn.NORM.DIST(AD48,$N48,$R48,FALSE),NA())</f>
        <v>#N/A</v>
      </c>
      <c r="HX48" s="169" t="e">
        <f t="shared" si="104"/>
        <v>#N/A</v>
      </c>
      <c r="HY48" s="169" t="e">
        <f t="shared" si="104"/>
        <v>#N/A</v>
      </c>
      <c r="HZ48" s="169" t="e">
        <f t="shared" si="104"/>
        <v>#N/A</v>
      </c>
      <c r="IA48" s="169" t="e">
        <f t="shared" si="103"/>
        <v>#N/A</v>
      </c>
      <c r="IB48" s="169" t="e">
        <f t="shared" si="103"/>
        <v>#N/A</v>
      </c>
      <c r="IC48" s="169" t="e">
        <f t="shared" si="103"/>
        <v>#N/A</v>
      </c>
      <c r="ID48" s="169" t="e">
        <f t="shared" si="103"/>
        <v>#N/A</v>
      </c>
      <c r="IE48" s="169" t="e">
        <f t="shared" si="103"/>
        <v>#N/A</v>
      </c>
      <c r="IF48" s="169" t="e">
        <f t="shared" si="103"/>
        <v>#N/A</v>
      </c>
      <c r="IG48" s="169" t="e">
        <f t="shared" si="103"/>
        <v>#N/A</v>
      </c>
      <c r="IH48" s="169" t="e">
        <f t="shared" si="103"/>
        <v>#N/A</v>
      </c>
      <c r="II48" s="169" t="e">
        <f t="shared" si="103"/>
        <v>#N/A</v>
      </c>
      <c r="IJ48" s="169" t="e">
        <f t="shared" si="103"/>
        <v>#N/A</v>
      </c>
      <c r="IK48" s="169" t="e">
        <f t="shared" si="103"/>
        <v>#N/A</v>
      </c>
      <c r="IL48" s="169" t="e">
        <f t="shared" si="103"/>
        <v>#N/A</v>
      </c>
      <c r="IM48" s="169" t="e">
        <f t="shared" si="103"/>
        <v>#N/A</v>
      </c>
      <c r="IN48" s="169" t="e">
        <f t="shared" si="103"/>
        <v>#N/A</v>
      </c>
      <c r="IO48" s="169" t="e">
        <f t="shared" si="103"/>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70"/>
      <c r="B49" s="376" t="str">
        <f>IF($R49="","",ROUND(_xlfn.NORM.INV(ABS(VLOOKUP($T$1,VLookups!$A$43:$B$44,2,FALSE)-B$2),$N49,$R49),0))</f>
        <v/>
      </c>
      <c r="C49" s="382" t="str">
        <f t="shared" si="36"/>
        <v/>
      </c>
      <c r="D49" s="383" t="str">
        <f t="shared" si="37"/>
        <v/>
      </c>
      <c r="E49" s="109"/>
      <c r="F49" s="117"/>
      <c r="G49" s="122" t="str">
        <f t="shared" si="30"/>
        <v/>
      </c>
      <c r="H49" s="95"/>
      <c r="I49" s="122" t="str">
        <f t="shared" si="31"/>
        <v/>
      </c>
      <c r="J49" s="117"/>
      <c r="K49" s="110"/>
      <c r="L49" s="124" t="str">
        <f t="shared" si="0"/>
        <v/>
      </c>
      <c r="M49" s="124" t="str">
        <f t="shared" si="1"/>
        <v/>
      </c>
      <c r="N49" s="73" t="str">
        <f t="shared" si="32"/>
        <v/>
      </c>
      <c r="O49" s="23"/>
      <c r="P49" s="57"/>
      <c r="Q49" s="304"/>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3"/>
        <v/>
      </c>
      <c r="AD49" s="49" t="str">
        <f t="shared" si="102"/>
        <v/>
      </c>
      <c r="AE49" s="49" t="str">
        <f t="shared" si="102"/>
        <v/>
      </c>
      <c r="AF49" s="49" t="str">
        <f t="shared" si="102"/>
        <v/>
      </c>
      <c r="AG49" s="49" t="str">
        <f t="shared" si="102"/>
        <v/>
      </c>
      <c r="AH49" s="49" t="str">
        <f t="shared" si="102"/>
        <v/>
      </c>
      <c r="AI49" s="49" t="str">
        <f t="shared" si="102"/>
        <v/>
      </c>
      <c r="AJ49" s="49" t="str">
        <f t="shared" si="102"/>
        <v/>
      </c>
      <c r="AK49" s="49" t="str">
        <f t="shared" si="102"/>
        <v/>
      </c>
      <c r="AL49" s="49" t="str">
        <f t="shared" si="102"/>
        <v/>
      </c>
      <c r="AM49" s="49" t="str">
        <f t="shared" si="102"/>
        <v/>
      </c>
      <c r="AN49" s="49" t="str">
        <f t="shared" si="102"/>
        <v/>
      </c>
      <c r="AO49" s="49" t="str">
        <f t="shared" si="102"/>
        <v/>
      </c>
      <c r="AP49" s="49" t="str">
        <f t="shared" si="102"/>
        <v/>
      </c>
      <c r="AQ49" s="49" t="str">
        <f t="shared" si="102"/>
        <v/>
      </c>
      <c r="AR49" s="49" t="str">
        <f t="shared" si="102"/>
        <v/>
      </c>
      <c r="AS49" s="49" t="str">
        <f t="shared" si="102"/>
        <v/>
      </c>
      <c r="AT49" s="49" t="str">
        <f t="shared" si="98"/>
        <v/>
      </c>
      <c r="AU49" s="49" t="str">
        <f t="shared" si="98"/>
        <v/>
      </c>
      <c r="AV49" s="49" t="str">
        <f t="shared" si="98"/>
        <v/>
      </c>
      <c r="AW49" s="49" t="str">
        <f t="shared" si="98"/>
        <v/>
      </c>
      <c r="AX49" s="49" t="str">
        <f t="shared" si="98"/>
        <v/>
      </c>
      <c r="AY49" s="49" t="str">
        <f t="shared" si="98"/>
        <v/>
      </c>
      <c r="AZ49" s="49" t="str">
        <f t="shared" si="98"/>
        <v/>
      </c>
      <c r="BA49" s="49" t="str">
        <f t="shared" si="98"/>
        <v/>
      </c>
      <c r="BB49" s="49" t="str">
        <f t="shared" si="98"/>
        <v/>
      </c>
      <c r="BC49" s="49" t="str">
        <f t="shared" si="98"/>
        <v/>
      </c>
      <c r="BD49" s="49" t="str">
        <f t="shared" si="98"/>
        <v/>
      </c>
      <c r="BE49" s="49" t="str">
        <f t="shared" si="98"/>
        <v/>
      </c>
      <c r="BF49" s="49" t="str">
        <f t="shared" si="98"/>
        <v/>
      </c>
      <c r="BG49" s="49" t="str">
        <f t="shared" si="98"/>
        <v/>
      </c>
      <c r="BH49" s="49" t="str">
        <f t="shared" si="98"/>
        <v/>
      </c>
      <c r="BI49" s="49" t="str">
        <f t="shared" si="99"/>
        <v/>
      </c>
      <c r="BJ49" s="49" t="str">
        <f t="shared" si="99"/>
        <v/>
      </c>
      <c r="BK49" s="49" t="str">
        <f t="shared" si="99"/>
        <v/>
      </c>
      <c r="BL49" s="49" t="str">
        <f t="shared" si="99"/>
        <v/>
      </c>
      <c r="BM49" s="49" t="str">
        <f t="shared" si="99"/>
        <v/>
      </c>
      <c r="BN49" s="49" t="str">
        <f t="shared" si="99"/>
        <v/>
      </c>
      <c r="BO49" s="49" t="str">
        <f t="shared" si="99"/>
        <v/>
      </c>
      <c r="BP49" s="49" t="str">
        <f t="shared" si="99"/>
        <v/>
      </c>
      <c r="BQ49" s="49" t="str">
        <f t="shared" si="99"/>
        <v/>
      </c>
      <c r="BR49" s="49" t="str">
        <f t="shared" si="99"/>
        <v/>
      </c>
      <c r="BS49" s="49" t="str">
        <f t="shared" si="99"/>
        <v/>
      </c>
      <c r="BT49" s="49" t="str">
        <f t="shared" si="99"/>
        <v/>
      </c>
      <c r="BU49" s="49" t="str">
        <f t="shared" si="99"/>
        <v/>
      </c>
      <c r="BV49" s="49" t="str">
        <f t="shared" si="99"/>
        <v/>
      </c>
      <c r="BW49" s="49" t="str">
        <f t="shared" si="99"/>
        <v/>
      </c>
      <c r="BX49" s="49" t="str">
        <f t="shared" si="99"/>
        <v/>
      </c>
      <c r="BY49" s="49" t="str">
        <f t="shared" si="97"/>
        <v/>
      </c>
      <c r="BZ49" s="49" t="str">
        <f t="shared" si="97"/>
        <v/>
      </c>
      <c r="CA49" s="49" t="str">
        <f t="shared" si="97"/>
        <v/>
      </c>
      <c r="CB49" s="49" t="str">
        <f t="shared" si="97"/>
        <v/>
      </c>
      <c r="CC49" s="49" t="str">
        <f t="shared" si="97"/>
        <v/>
      </c>
      <c r="CD49" s="49" t="str">
        <f t="shared" si="97"/>
        <v/>
      </c>
      <c r="CE49" s="49" t="str">
        <f t="shared" si="97"/>
        <v/>
      </c>
      <c r="CF49" s="49" t="str">
        <f t="shared" si="97"/>
        <v/>
      </c>
      <c r="CG49" s="49" t="str">
        <f t="shared" si="97"/>
        <v/>
      </c>
      <c r="CH49" s="49" t="str">
        <f t="shared" si="97"/>
        <v/>
      </c>
      <c r="CI49" s="49" t="str">
        <f t="shared" si="97"/>
        <v/>
      </c>
      <c r="CJ49" s="49" t="str">
        <f t="shared" si="100"/>
        <v/>
      </c>
      <c r="CK49" s="49" t="str">
        <f t="shared" si="100"/>
        <v/>
      </c>
      <c r="CL49" s="49" t="str">
        <f t="shared" si="100"/>
        <v/>
      </c>
      <c r="CM49" s="49" t="str">
        <f t="shared" si="100"/>
        <v/>
      </c>
      <c r="CN49" s="49" t="str">
        <f t="shared" si="100"/>
        <v/>
      </c>
      <c r="CO49" s="49" t="str">
        <f t="shared" si="100"/>
        <v/>
      </c>
      <c r="CP49" s="49" t="str">
        <f t="shared" si="100"/>
        <v/>
      </c>
      <c r="CQ49" s="49" t="str">
        <f t="shared" si="100"/>
        <v/>
      </c>
      <c r="CR49" s="49" t="str">
        <f t="shared" si="100"/>
        <v/>
      </c>
      <c r="CS49" s="49" t="str">
        <f t="shared" si="100"/>
        <v/>
      </c>
      <c r="CT49" s="49" t="str">
        <f t="shared" si="100"/>
        <v/>
      </c>
      <c r="CU49" s="49" t="str">
        <f t="shared" si="100"/>
        <v/>
      </c>
      <c r="CV49" s="49" t="str">
        <f t="shared" si="100"/>
        <v/>
      </c>
      <c r="CW49" s="49" t="str">
        <f t="shared" si="100"/>
        <v/>
      </c>
      <c r="CX49" s="49" t="str">
        <f t="shared" si="100"/>
        <v/>
      </c>
      <c r="CY49" s="49" t="str">
        <f t="shared" si="100"/>
        <v/>
      </c>
      <c r="CZ49" s="49" t="str">
        <f t="shared" si="101"/>
        <v/>
      </c>
      <c r="DA49" s="49" t="str">
        <f t="shared" si="101"/>
        <v/>
      </c>
      <c r="DB49" s="49" t="str">
        <f t="shared" si="101"/>
        <v/>
      </c>
      <c r="DC49" s="49" t="str">
        <f t="shared" si="101"/>
        <v/>
      </c>
      <c r="DD49" s="49" t="str">
        <f t="shared" si="101"/>
        <v/>
      </c>
      <c r="DE49" s="49" t="str">
        <f t="shared" si="101"/>
        <v/>
      </c>
      <c r="DF49" s="49" t="str">
        <f t="shared" si="101"/>
        <v/>
      </c>
      <c r="DG49" s="49" t="str">
        <f t="shared" si="101"/>
        <v/>
      </c>
      <c r="DH49" s="49" t="str">
        <f t="shared" si="101"/>
        <v/>
      </c>
      <c r="DI49" s="49" t="str">
        <f t="shared" si="101"/>
        <v/>
      </c>
      <c r="DJ49" s="49" t="str">
        <f t="shared" si="101"/>
        <v/>
      </c>
      <c r="DK49" s="49" t="str">
        <f t="shared" si="101"/>
        <v/>
      </c>
      <c r="DL49" s="49" t="str">
        <f t="shared" si="101"/>
        <v/>
      </c>
      <c r="DM49" s="49" t="str">
        <f t="shared" si="101"/>
        <v/>
      </c>
      <c r="DN49" s="49" t="str">
        <f t="shared" si="101"/>
        <v/>
      </c>
      <c r="DO49" s="49" t="str">
        <f t="shared" si="101"/>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5"/>
        <v/>
      </c>
      <c r="EA49" s="49" t="str">
        <f t="shared" si="96"/>
        <v/>
      </c>
      <c r="EB49" s="49" t="str">
        <f t="shared" si="96"/>
        <v/>
      </c>
      <c r="EC49" s="49" t="str">
        <f t="shared" si="96"/>
        <v/>
      </c>
      <c r="ED49" s="49" t="str">
        <f t="shared" si="96"/>
        <v/>
      </c>
      <c r="EE49" s="49" t="str">
        <f t="shared" si="96"/>
        <v/>
      </c>
      <c r="EF49" s="49" t="str">
        <f t="shared" si="96"/>
        <v/>
      </c>
      <c r="EG49" s="49" t="str">
        <f t="shared" si="96"/>
        <v/>
      </c>
      <c r="EH49" s="49" t="str">
        <f t="shared" si="96"/>
        <v/>
      </c>
      <c r="EI49" s="49" t="str">
        <f t="shared" si="96"/>
        <v/>
      </c>
      <c r="EJ49" s="49" t="str">
        <f t="shared" si="96"/>
        <v/>
      </c>
      <c r="EK49" s="49" t="str">
        <f t="shared" si="96"/>
        <v/>
      </c>
      <c r="EL49" s="49" t="str">
        <f t="shared" si="96"/>
        <v/>
      </c>
      <c r="EM49" s="49" t="str">
        <f t="shared" si="96"/>
        <v/>
      </c>
      <c r="EN49" s="49" t="str">
        <f t="shared" si="96"/>
        <v/>
      </c>
      <c r="EO49" s="49" t="str">
        <f t="shared" si="96"/>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4"/>
        <v>#N/A</v>
      </c>
      <c r="HX49" s="169" t="e">
        <f t="shared" si="104"/>
        <v>#N/A</v>
      </c>
      <c r="HY49" s="169" t="e">
        <f t="shared" si="104"/>
        <v>#N/A</v>
      </c>
      <c r="HZ49" s="169" t="e">
        <f t="shared" si="104"/>
        <v>#N/A</v>
      </c>
      <c r="IA49" s="169" t="e">
        <f t="shared" si="103"/>
        <v>#N/A</v>
      </c>
      <c r="IB49" s="169" t="e">
        <f t="shared" si="103"/>
        <v>#N/A</v>
      </c>
      <c r="IC49" s="169" t="e">
        <f t="shared" si="103"/>
        <v>#N/A</v>
      </c>
      <c r="ID49" s="169" t="e">
        <f t="shared" si="103"/>
        <v>#N/A</v>
      </c>
      <c r="IE49" s="169" t="e">
        <f t="shared" si="103"/>
        <v>#N/A</v>
      </c>
      <c r="IF49" s="169" t="e">
        <f t="shared" si="103"/>
        <v>#N/A</v>
      </c>
      <c r="IG49" s="169" t="e">
        <f t="shared" si="103"/>
        <v>#N/A</v>
      </c>
      <c r="IH49" s="169" t="e">
        <f t="shared" si="103"/>
        <v>#N/A</v>
      </c>
      <c r="II49" s="169" t="e">
        <f t="shared" si="103"/>
        <v>#N/A</v>
      </c>
      <c r="IJ49" s="169" t="e">
        <f t="shared" si="103"/>
        <v>#N/A</v>
      </c>
      <c r="IK49" s="169" t="e">
        <f t="shared" si="103"/>
        <v>#N/A</v>
      </c>
      <c r="IL49" s="169" t="e">
        <f t="shared" si="103"/>
        <v>#N/A</v>
      </c>
      <c r="IM49" s="169" t="e">
        <f t="shared" si="103"/>
        <v>#N/A</v>
      </c>
      <c r="IN49" s="169" t="e">
        <f t="shared" si="103"/>
        <v>#N/A</v>
      </c>
      <c r="IO49" s="169" t="e">
        <f t="shared" si="103"/>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70"/>
      <c r="B50" s="376" t="str">
        <f>IF($R50="","",ROUND(_xlfn.NORM.INV(ABS(VLOOKUP($T$1,VLookups!$A$43:$B$44,2,FALSE)-B$2),$N50,$R50),0))</f>
        <v/>
      </c>
      <c r="C50" s="382" t="str">
        <f t="shared" si="36"/>
        <v/>
      </c>
      <c r="D50" s="383" t="str">
        <f t="shared" si="37"/>
        <v/>
      </c>
      <c r="E50" s="109"/>
      <c r="F50" s="117"/>
      <c r="G50" s="122" t="str">
        <f t="shared" si="30"/>
        <v/>
      </c>
      <c r="H50" s="95"/>
      <c r="I50" s="122" t="str">
        <f t="shared" si="31"/>
        <v/>
      </c>
      <c r="J50" s="117"/>
      <c r="K50" s="110"/>
      <c r="L50" s="124" t="str">
        <f t="shared" si="0"/>
        <v/>
      </c>
      <c r="M50" s="124" t="str">
        <f t="shared" si="1"/>
        <v/>
      </c>
      <c r="N50" s="73" t="str">
        <f t="shared" si="32"/>
        <v/>
      </c>
      <c r="O50" s="23"/>
      <c r="P50" s="57"/>
      <c r="Q50" s="304"/>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3"/>
        <v/>
      </c>
      <c r="AD50" s="49" t="str">
        <f t="shared" si="102"/>
        <v/>
      </c>
      <c r="AE50" s="49" t="str">
        <f t="shared" si="102"/>
        <v/>
      </c>
      <c r="AF50" s="49" t="str">
        <f t="shared" si="102"/>
        <v/>
      </c>
      <c r="AG50" s="49" t="str">
        <f t="shared" si="102"/>
        <v/>
      </c>
      <c r="AH50" s="49" t="str">
        <f t="shared" si="102"/>
        <v/>
      </c>
      <c r="AI50" s="49" t="str">
        <f t="shared" si="102"/>
        <v/>
      </c>
      <c r="AJ50" s="49" t="str">
        <f t="shared" si="102"/>
        <v/>
      </c>
      <c r="AK50" s="49" t="str">
        <f t="shared" si="102"/>
        <v/>
      </c>
      <c r="AL50" s="49" t="str">
        <f t="shared" si="102"/>
        <v/>
      </c>
      <c r="AM50" s="49" t="str">
        <f t="shared" si="102"/>
        <v/>
      </c>
      <c r="AN50" s="49" t="str">
        <f t="shared" si="102"/>
        <v/>
      </c>
      <c r="AO50" s="49" t="str">
        <f t="shared" si="102"/>
        <v/>
      </c>
      <c r="AP50" s="49" t="str">
        <f t="shared" si="102"/>
        <v/>
      </c>
      <c r="AQ50" s="49" t="str">
        <f t="shared" si="102"/>
        <v/>
      </c>
      <c r="AR50" s="49" t="str">
        <f t="shared" si="102"/>
        <v/>
      </c>
      <c r="AS50" s="49" t="str">
        <f t="shared" si="102"/>
        <v/>
      </c>
      <c r="AT50" s="49" t="str">
        <f t="shared" si="98"/>
        <v/>
      </c>
      <c r="AU50" s="49" t="str">
        <f t="shared" si="98"/>
        <v/>
      </c>
      <c r="AV50" s="49" t="str">
        <f t="shared" si="98"/>
        <v/>
      </c>
      <c r="AW50" s="49" t="str">
        <f t="shared" si="98"/>
        <v/>
      </c>
      <c r="AX50" s="49" t="str">
        <f t="shared" si="98"/>
        <v/>
      </c>
      <c r="AY50" s="49" t="str">
        <f t="shared" si="98"/>
        <v/>
      </c>
      <c r="AZ50" s="49" t="str">
        <f t="shared" si="98"/>
        <v/>
      </c>
      <c r="BA50" s="49" t="str">
        <f t="shared" si="98"/>
        <v/>
      </c>
      <c r="BB50" s="49" t="str">
        <f t="shared" si="98"/>
        <v/>
      </c>
      <c r="BC50" s="49" t="str">
        <f t="shared" si="98"/>
        <v/>
      </c>
      <c r="BD50" s="49" t="str">
        <f t="shared" si="98"/>
        <v/>
      </c>
      <c r="BE50" s="49" t="str">
        <f t="shared" si="98"/>
        <v/>
      </c>
      <c r="BF50" s="49" t="str">
        <f t="shared" si="98"/>
        <v/>
      </c>
      <c r="BG50" s="49" t="str">
        <f t="shared" si="98"/>
        <v/>
      </c>
      <c r="BH50" s="49" t="str">
        <f t="shared" si="98"/>
        <v/>
      </c>
      <c r="BI50" s="49" t="str">
        <f t="shared" si="99"/>
        <v/>
      </c>
      <c r="BJ50" s="49" t="str">
        <f t="shared" si="99"/>
        <v/>
      </c>
      <c r="BK50" s="49" t="str">
        <f t="shared" si="99"/>
        <v/>
      </c>
      <c r="BL50" s="49" t="str">
        <f t="shared" si="99"/>
        <v/>
      </c>
      <c r="BM50" s="49" t="str">
        <f t="shared" si="99"/>
        <v/>
      </c>
      <c r="BN50" s="49" t="str">
        <f t="shared" si="99"/>
        <v/>
      </c>
      <c r="BO50" s="49" t="str">
        <f t="shared" si="99"/>
        <v/>
      </c>
      <c r="BP50" s="49" t="str">
        <f t="shared" si="99"/>
        <v/>
      </c>
      <c r="BQ50" s="49" t="str">
        <f t="shared" si="99"/>
        <v/>
      </c>
      <c r="BR50" s="49" t="str">
        <f t="shared" si="99"/>
        <v/>
      </c>
      <c r="BS50" s="49" t="str">
        <f t="shared" si="99"/>
        <v/>
      </c>
      <c r="BT50" s="49" t="str">
        <f t="shared" si="99"/>
        <v/>
      </c>
      <c r="BU50" s="49" t="str">
        <f t="shared" si="99"/>
        <v/>
      </c>
      <c r="BV50" s="49" t="str">
        <f t="shared" si="99"/>
        <v/>
      </c>
      <c r="BW50" s="49" t="str">
        <f t="shared" si="99"/>
        <v/>
      </c>
      <c r="BX50" s="49" t="str">
        <f t="shared" si="99"/>
        <v/>
      </c>
      <c r="BY50" s="49" t="str">
        <f t="shared" si="97"/>
        <v/>
      </c>
      <c r="BZ50" s="49" t="str">
        <f t="shared" si="97"/>
        <v/>
      </c>
      <c r="CA50" s="49" t="str">
        <f t="shared" si="97"/>
        <v/>
      </c>
      <c r="CB50" s="49" t="str">
        <f t="shared" si="97"/>
        <v/>
      </c>
      <c r="CC50" s="49" t="str">
        <f t="shared" si="97"/>
        <v/>
      </c>
      <c r="CD50" s="49" t="str">
        <f t="shared" si="97"/>
        <v/>
      </c>
      <c r="CE50" s="49" t="str">
        <f t="shared" si="97"/>
        <v/>
      </c>
      <c r="CF50" s="49" t="str">
        <f t="shared" si="97"/>
        <v/>
      </c>
      <c r="CG50" s="49" t="str">
        <f t="shared" si="97"/>
        <v/>
      </c>
      <c r="CH50" s="49" t="str">
        <f t="shared" si="97"/>
        <v/>
      </c>
      <c r="CI50" s="49" t="str">
        <f t="shared" si="97"/>
        <v/>
      </c>
      <c r="CJ50" s="49" t="str">
        <f t="shared" si="100"/>
        <v/>
      </c>
      <c r="CK50" s="49" t="str">
        <f t="shared" si="100"/>
        <v/>
      </c>
      <c r="CL50" s="49" t="str">
        <f t="shared" si="100"/>
        <v/>
      </c>
      <c r="CM50" s="49" t="str">
        <f t="shared" si="100"/>
        <v/>
      </c>
      <c r="CN50" s="49" t="str">
        <f t="shared" si="100"/>
        <v/>
      </c>
      <c r="CO50" s="49" t="str">
        <f t="shared" si="100"/>
        <v/>
      </c>
      <c r="CP50" s="49" t="str">
        <f t="shared" si="100"/>
        <v/>
      </c>
      <c r="CQ50" s="49" t="str">
        <f t="shared" si="100"/>
        <v/>
      </c>
      <c r="CR50" s="49" t="str">
        <f t="shared" si="100"/>
        <v/>
      </c>
      <c r="CS50" s="49" t="str">
        <f t="shared" si="100"/>
        <v/>
      </c>
      <c r="CT50" s="49" t="str">
        <f t="shared" si="100"/>
        <v/>
      </c>
      <c r="CU50" s="49" t="str">
        <f t="shared" si="100"/>
        <v/>
      </c>
      <c r="CV50" s="49" t="str">
        <f t="shared" si="100"/>
        <v/>
      </c>
      <c r="CW50" s="49" t="str">
        <f t="shared" si="100"/>
        <v/>
      </c>
      <c r="CX50" s="49" t="str">
        <f t="shared" si="100"/>
        <v/>
      </c>
      <c r="CY50" s="49" t="str">
        <f t="shared" si="100"/>
        <v/>
      </c>
      <c r="CZ50" s="49" t="str">
        <f t="shared" si="101"/>
        <v/>
      </c>
      <c r="DA50" s="49" t="str">
        <f t="shared" si="101"/>
        <v/>
      </c>
      <c r="DB50" s="49" t="str">
        <f t="shared" si="101"/>
        <v/>
      </c>
      <c r="DC50" s="49" t="str">
        <f t="shared" si="101"/>
        <v/>
      </c>
      <c r="DD50" s="49" t="str">
        <f t="shared" si="101"/>
        <v/>
      </c>
      <c r="DE50" s="49" t="str">
        <f t="shared" si="101"/>
        <v/>
      </c>
      <c r="DF50" s="49" t="str">
        <f t="shared" si="101"/>
        <v/>
      </c>
      <c r="DG50" s="49" t="str">
        <f t="shared" si="101"/>
        <v/>
      </c>
      <c r="DH50" s="49" t="str">
        <f t="shared" si="101"/>
        <v/>
      </c>
      <c r="DI50" s="49" t="str">
        <f t="shared" si="101"/>
        <v/>
      </c>
      <c r="DJ50" s="49" t="str">
        <f t="shared" si="101"/>
        <v/>
      </c>
      <c r="DK50" s="49" t="str">
        <f t="shared" si="101"/>
        <v/>
      </c>
      <c r="DL50" s="49" t="str">
        <f t="shared" si="101"/>
        <v/>
      </c>
      <c r="DM50" s="49" t="str">
        <f t="shared" si="101"/>
        <v/>
      </c>
      <c r="DN50" s="49" t="str">
        <f t="shared" si="101"/>
        <v/>
      </c>
      <c r="DO50" s="49" t="str">
        <f t="shared" si="101"/>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5"/>
        <v/>
      </c>
      <c r="EA50" s="49" t="str">
        <f t="shared" si="96"/>
        <v/>
      </c>
      <c r="EB50" s="49" t="str">
        <f t="shared" si="96"/>
        <v/>
      </c>
      <c r="EC50" s="49" t="str">
        <f t="shared" si="96"/>
        <v/>
      </c>
      <c r="ED50" s="49" t="str">
        <f t="shared" si="96"/>
        <v/>
      </c>
      <c r="EE50" s="49" t="str">
        <f t="shared" si="96"/>
        <v/>
      </c>
      <c r="EF50" s="49" t="str">
        <f t="shared" si="96"/>
        <v/>
      </c>
      <c r="EG50" s="49" t="str">
        <f t="shared" si="96"/>
        <v/>
      </c>
      <c r="EH50" s="49" t="str">
        <f t="shared" si="96"/>
        <v/>
      </c>
      <c r="EI50" s="49" t="str">
        <f t="shared" si="96"/>
        <v/>
      </c>
      <c r="EJ50" s="49" t="str">
        <f t="shared" si="96"/>
        <v/>
      </c>
      <c r="EK50" s="49" t="str">
        <f t="shared" si="96"/>
        <v/>
      </c>
      <c r="EL50" s="49" t="str">
        <f t="shared" si="96"/>
        <v/>
      </c>
      <c r="EM50" s="49" t="str">
        <f t="shared" si="96"/>
        <v/>
      </c>
      <c r="EN50" s="49" t="str">
        <f t="shared" si="96"/>
        <v/>
      </c>
      <c r="EO50" s="49" t="str">
        <f t="shared" si="96"/>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4"/>
        <v>#N/A</v>
      </c>
      <c r="HX50" s="169" t="e">
        <f t="shared" si="104"/>
        <v>#N/A</v>
      </c>
      <c r="HY50" s="169" t="e">
        <f t="shared" si="104"/>
        <v>#N/A</v>
      </c>
      <c r="HZ50" s="169" t="e">
        <f t="shared" si="104"/>
        <v>#N/A</v>
      </c>
      <c r="IA50" s="169" t="e">
        <f t="shared" si="103"/>
        <v>#N/A</v>
      </c>
      <c r="IB50" s="169" t="e">
        <f t="shared" si="103"/>
        <v>#N/A</v>
      </c>
      <c r="IC50" s="169" t="e">
        <f t="shared" si="103"/>
        <v>#N/A</v>
      </c>
      <c r="ID50" s="169" t="e">
        <f t="shared" si="103"/>
        <v>#N/A</v>
      </c>
      <c r="IE50" s="169" t="e">
        <f t="shared" si="103"/>
        <v>#N/A</v>
      </c>
      <c r="IF50" s="169" t="e">
        <f t="shared" si="103"/>
        <v>#N/A</v>
      </c>
      <c r="IG50" s="169" t="e">
        <f t="shared" si="103"/>
        <v>#N/A</v>
      </c>
      <c r="IH50" s="169" t="e">
        <f t="shared" si="103"/>
        <v>#N/A</v>
      </c>
      <c r="II50" s="169" t="e">
        <f t="shared" si="103"/>
        <v>#N/A</v>
      </c>
      <c r="IJ50" s="169" t="e">
        <f t="shared" si="103"/>
        <v>#N/A</v>
      </c>
      <c r="IK50" s="169" t="e">
        <f t="shared" si="103"/>
        <v>#N/A</v>
      </c>
      <c r="IL50" s="169" t="e">
        <f t="shared" si="103"/>
        <v>#N/A</v>
      </c>
      <c r="IM50" s="169" t="e">
        <f t="shared" si="103"/>
        <v>#N/A</v>
      </c>
      <c r="IN50" s="169" t="e">
        <f t="shared" si="103"/>
        <v>#N/A</v>
      </c>
      <c r="IO50" s="169" t="e">
        <f t="shared" si="103"/>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70"/>
      <c r="B51" s="376" t="str">
        <f>IF($R51="","",ROUND(_xlfn.NORM.INV(ABS(VLOOKUP($T$1,VLookups!$A$43:$B$44,2,FALSE)-B$2),$N51,$R51),0))</f>
        <v/>
      </c>
      <c r="C51" s="382" t="str">
        <f t="shared" si="36"/>
        <v/>
      </c>
      <c r="D51" s="383" t="str">
        <f t="shared" si="37"/>
        <v/>
      </c>
      <c r="E51" s="109"/>
      <c r="F51" s="117"/>
      <c r="G51" s="122" t="str">
        <f t="shared" si="30"/>
        <v/>
      </c>
      <c r="H51" s="95"/>
      <c r="I51" s="122" t="str">
        <f t="shared" si="31"/>
        <v/>
      </c>
      <c r="J51" s="117"/>
      <c r="K51" s="110"/>
      <c r="L51" s="124" t="str">
        <f t="shared" si="0"/>
        <v/>
      </c>
      <c r="M51" s="124" t="str">
        <f t="shared" si="1"/>
        <v/>
      </c>
      <c r="N51" s="73" t="str">
        <f t="shared" si="32"/>
        <v/>
      </c>
      <c r="O51" s="23"/>
      <c r="P51" s="57"/>
      <c r="Q51" s="304"/>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3"/>
        <v/>
      </c>
      <c r="AD51" s="49" t="str">
        <f t="shared" si="102"/>
        <v/>
      </c>
      <c r="AE51" s="49" t="str">
        <f t="shared" si="102"/>
        <v/>
      </c>
      <c r="AF51" s="49" t="str">
        <f t="shared" si="102"/>
        <v/>
      </c>
      <c r="AG51" s="49" t="str">
        <f t="shared" si="102"/>
        <v/>
      </c>
      <c r="AH51" s="49" t="str">
        <f t="shared" si="102"/>
        <v/>
      </c>
      <c r="AI51" s="49" t="str">
        <f t="shared" si="102"/>
        <v/>
      </c>
      <c r="AJ51" s="49" t="str">
        <f t="shared" si="102"/>
        <v/>
      </c>
      <c r="AK51" s="49" t="str">
        <f t="shared" si="102"/>
        <v/>
      </c>
      <c r="AL51" s="49" t="str">
        <f t="shared" si="102"/>
        <v/>
      </c>
      <c r="AM51" s="49" t="str">
        <f t="shared" si="102"/>
        <v/>
      </c>
      <c r="AN51" s="49" t="str">
        <f t="shared" si="102"/>
        <v/>
      </c>
      <c r="AO51" s="49" t="str">
        <f t="shared" si="102"/>
        <v/>
      </c>
      <c r="AP51" s="49" t="str">
        <f t="shared" si="102"/>
        <v/>
      </c>
      <c r="AQ51" s="49" t="str">
        <f t="shared" si="102"/>
        <v/>
      </c>
      <c r="AR51" s="49" t="str">
        <f t="shared" si="102"/>
        <v/>
      </c>
      <c r="AS51" s="49" t="str">
        <f t="shared" si="102"/>
        <v/>
      </c>
      <c r="AT51" s="49" t="str">
        <f t="shared" si="98"/>
        <v/>
      </c>
      <c r="AU51" s="49" t="str">
        <f t="shared" si="98"/>
        <v/>
      </c>
      <c r="AV51" s="49" t="str">
        <f t="shared" si="98"/>
        <v/>
      </c>
      <c r="AW51" s="49" t="str">
        <f t="shared" si="98"/>
        <v/>
      </c>
      <c r="AX51" s="49" t="str">
        <f t="shared" si="98"/>
        <v/>
      </c>
      <c r="AY51" s="49" t="str">
        <f t="shared" si="98"/>
        <v/>
      </c>
      <c r="AZ51" s="49" t="str">
        <f t="shared" si="98"/>
        <v/>
      </c>
      <c r="BA51" s="49" t="str">
        <f t="shared" si="98"/>
        <v/>
      </c>
      <c r="BB51" s="49" t="str">
        <f t="shared" si="98"/>
        <v/>
      </c>
      <c r="BC51" s="49" t="str">
        <f t="shared" si="98"/>
        <v/>
      </c>
      <c r="BD51" s="49" t="str">
        <f t="shared" si="98"/>
        <v/>
      </c>
      <c r="BE51" s="49" t="str">
        <f t="shared" si="98"/>
        <v/>
      </c>
      <c r="BF51" s="49" t="str">
        <f t="shared" si="98"/>
        <v/>
      </c>
      <c r="BG51" s="49" t="str">
        <f t="shared" si="98"/>
        <v/>
      </c>
      <c r="BH51" s="49" t="str">
        <f t="shared" si="98"/>
        <v/>
      </c>
      <c r="BI51" s="49" t="str">
        <f t="shared" si="99"/>
        <v/>
      </c>
      <c r="BJ51" s="49" t="str">
        <f t="shared" si="99"/>
        <v/>
      </c>
      <c r="BK51" s="49" t="str">
        <f t="shared" si="99"/>
        <v/>
      </c>
      <c r="BL51" s="49" t="str">
        <f t="shared" si="99"/>
        <v/>
      </c>
      <c r="BM51" s="49" t="str">
        <f t="shared" si="99"/>
        <v/>
      </c>
      <c r="BN51" s="49" t="str">
        <f t="shared" si="99"/>
        <v/>
      </c>
      <c r="BO51" s="49" t="str">
        <f t="shared" si="99"/>
        <v/>
      </c>
      <c r="BP51" s="49" t="str">
        <f t="shared" si="99"/>
        <v/>
      </c>
      <c r="BQ51" s="49" t="str">
        <f t="shared" si="99"/>
        <v/>
      </c>
      <c r="BR51" s="49" t="str">
        <f t="shared" si="99"/>
        <v/>
      </c>
      <c r="BS51" s="49" t="str">
        <f t="shared" si="99"/>
        <v/>
      </c>
      <c r="BT51" s="49" t="str">
        <f t="shared" si="99"/>
        <v/>
      </c>
      <c r="BU51" s="49" t="str">
        <f t="shared" si="99"/>
        <v/>
      </c>
      <c r="BV51" s="49" t="str">
        <f t="shared" si="99"/>
        <v/>
      </c>
      <c r="BW51" s="49" t="str">
        <f t="shared" si="99"/>
        <v/>
      </c>
      <c r="BX51" s="49" t="str">
        <f t="shared" si="99"/>
        <v/>
      </c>
      <c r="BY51" s="49" t="str">
        <f t="shared" si="97"/>
        <v/>
      </c>
      <c r="BZ51" s="49" t="str">
        <f t="shared" si="97"/>
        <v/>
      </c>
      <c r="CA51" s="49" t="str">
        <f t="shared" si="97"/>
        <v/>
      </c>
      <c r="CB51" s="49" t="str">
        <f t="shared" si="97"/>
        <v/>
      </c>
      <c r="CC51" s="49" t="str">
        <f t="shared" si="97"/>
        <v/>
      </c>
      <c r="CD51" s="49" t="str">
        <f t="shared" si="97"/>
        <v/>
      </c>
      <c r="CE51" s="49" t="str">
        <f t="shared" si="97"/>
        <v/>
      </c>
      <c r="CF51" s="49" t="str">
        <f t="shared" si="97"/>
        <v/>
      </c>
      <c r="CG51" s="49" t="str">
        <f t="shared" si="97"/>
        <v/>
      </c>
      <c r="CH51" s="49" t="str">
        <f t="shared" si="97"/>
        <v/>
      </c>
      <c r="CI51" s="49" t="str">
        <f t="shared" si="97"/>
        <v/>
      </c>
      <c r="CJ51" s="49" t="str">
        <f t="shared" si="100"/>
        <v/>
      </c>
      <c r="CK51" s="49" t="str">
        <f t="shared" si="100"/>
        <v/>
      </c>
      <c r="CL51" s="49" t="str">
        <f t="shared" si="100"/>
        <v/>
      </c>
      <c r="CM51" s="49" t="str">
        <f t="shared" si="100"/>
        <v/>
      </c>
      <c r="CN51" s="49" t="str">
        <f t="shared" si="100"/>
        <v/>
      </c>
      <c r="CO51" s="49" t="str">
        <f t="shared" si="100"/>
        <v/>
      </c>
      <c r="CP51" s="49" t="str">
        <f t="shared" si="100"/>
        <v/>
      </c>
      <c r="CQ51" s="49" t="str">
        <f t="shared" si="100"/>
        <v/>
      </c>
      <c r="CR51" s="49" t="str">
        <f t="shared" si="100"/>
        <v/>
      </c>
      <c r="CS51" s="49" t="str">
        <f t="shared" si="100"/>
        <v/>
      </c>
      <c r="CT51" s="49" t="str">
        <f t="shared" si="100"/>
        <v/>
      </c>
      <c r="CU51" s="49" t="str">
        <f t="shared" si="100"/>
        <v/>
      </c>
      <c r="CV51" s="49" t="str">
        <f t="shared" si="100"/>
        <v/>
      </c>
      <c r="CW51" s="49" t="str">
        <f t="shared" si="100"/>
        <v/>
      </c>
      <c r="CX51" s="49" t="str">
        <f t="shared" si="100"/>
        <v/>
      </c>
      <c r="CY51" s="49" t="str">
        <f t="shared" si="100"/>
        <v/>
      </c>
      <c r="CZ51" s="49" t="str">
        <f t="shared" si="101"/>
        <v/>
      </c>
      <c r="DA51" s="49" t="str">
        <f t="shared" si="101"/>
        <v/>
      </c>
      <c r="DB51" s="49" t="str">
        <f t="shared" si="101"/>
        <v/>
      </c>
      <c r="DC51" s="49" t="str">
        <f t="shared" si="101"/>
        <v/>
      </c>
      <c r="DD51" s="49" t="str">
        <f t="shared" si="101"/>
        <v/>
      </c>
      <c r="DE51" s="49" t="str">
        <f t="shared" si="101"/>
        <v/>
      </c>
      <c r="DF51" s="49" t="str">
        <f t="shared" si="101"/>
        <v/>
      </c>
      <c r="DG51" s="49" t="str">
        <f t="shared" si="101"/>
        <v/>
      </c>
      <c r="DH51" s="49" t="str">
        <f t="shared" si="101"/>
        <v/>
      </c>
      <c r="DI51" s="49" t="str">
        <f t="shared" si="101"/>
        <v/>
      </c>
      <c r="DJ51" s="49" t="str">
        <f t="shared" si="101"/>
        <v/>
      </c>
      <c r="DK51" s="49" t="str">
        <f t="shared" si="101"/>
        <v/>
      </c>
      <c r="DL51" s="49" t="str">
        <f t="shared" si="101"/>
        <v/>
      </c>
      <c r="DM51" s="49" t="str">
        <f t="shared" si="101"/>
        <v/>
      </c>
      <c r="DN51" s="49" t="str">
        <f t="shared" si="101"/>
        <v/>
      </c>
      <c r="DO51" s="49" t="str">
        <f t="shared" si="101"/>
        <v/>
      </c>
      <c r="DP51" s="49" t="str">
        <f t="shared" si="84"/>
        <v/>
      </c>
      <c r="DQ51" s="49" t="str">
        <f t="shared" ref="DQ51:DY51" si="105">IF(ISNONTEXT($AC51),DR51-$AC51,"")</f>
        <v/>
      </c>
      <c r="DR51" s="49" t="str">
        <f t="shared" si="105"/>
        <v/>
      </c>
      <c r="DS51" s="49" t="str">
        <f t="shared" si="105"/>
        <v/>
      </c>
      <c r="DT51" s="49" t="str">
        <f t="shared" si="105"/>
        <v/>
      </c>
      <c r="DU51" s="49" t="str">
        <f t="shared" si="105"/>
        <v/>
      </c>
      <c r="DV51" s="49" t="str">
        <f t="shared" si="105"/>
        <v/>
      </c>
      <c r="DW51" s="49" t="str">
        <f t="shared" si="105"/>
        <v/>
      </c>
      <c r="DX51" s="49" t="str">
        <f t="shared" si="105"/>
        <v/>
      </c>
      <c r="DY51" s="49" t="str">
        <f t="shared" si="105"/>
        <v/>
      </c>
      <c r="DZ51" s="183" t="str">
        <f t="shared" si="35"/>
        <v/>
      </c>
      <c r="EA51" s="49" t="str">
        <f t="shared" si="96"/>
        <v/>
      </c>
      <c r="EB51" s="49" t="str">
        <f t="shared" si="96"/>
        <v/>
      </c>
      <c r="EC51" s="49" t="str">
        <f t="shared" si="96"/>
        <v/>
      </c>
      <c r="ED51" s="49" t="str">
        <f t="shared" si="96"/>
        <v/>
      </c>
      <c r="EE51" s="49" t="str">
        <f t="shared" si="96"/>
        <v/>
      </c>
      <c r="EF51" s="49" t="str">
        <f t="shared" si="96"/>
        <v/>
      </c>
      <c r="EG51" s="49" t="str">
        <f t="shared" si="96"/>
        <v/>
      </c>
      <c r="EH51" s="49" t="str">
        <f t="shared" si="96"/>
        <v/>
      </c>
      <c r="EI51" s="49" t="str">
        <f t="shared" si="96"/>
        <v/>
      </c>
      <c r="EJ51" s="49" t="str">
        <f t="shared" si="96"/>
        <v/>
      </c>
      <c r="EK51" s="49" t="str">
        <f t="shared" si="96"/>
        <v/>
      </c>
      <c r="EL51" s="49" t="str">
        <f t="shared" si="96"/>
        <v/>
      </c>
      <c r="EM51" s="49" t="str">
        <f t="shared" si="96"/>
        <v/>
      </c>
      <c r="EN51" s="49" t="str">
        <f t="shared" si="96"/>
        <v/>
      </c>
      <c r="EO51" s="49" t="str">
        <f t="shared" si="96"/>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6">IF(ISNONTEXT($AC51),FP51+$AC51,"")</f>
        <v/>
      </c>
      <c r="FR51" s="49" t="str">
        <f t="shared" si="106"/>
        <v/>
      </c>
      <c r="FS51" s="49" t="str">
        <f t="shared" si="106"/>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7">IF(ISNONTEXT($AC51),GF51+$AC51,"")</f>
        <v/>
      </c>
      <c r="GH51" s="49" t="str">
        <f t="shared" si="107"/>
        <v/>
      </c>
      <c r="GI51" s="49" t="str">
        <f t="shared" si="107"/>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08">IF(ISNONTEXT($AC51),GV51+$AC51,"")</f>
        <v/>
      </c>
      <c r="GX51" s="49" t="str">
        <f t="shared" si="108"/>
        <v/>
      </c>
      <c r="GY51" s="49" t="str">
        <f t="shared" si="108"/>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09">IF(ISNONTEXT($AC51),HL51+$AC51,"")</f>
        <v/>
      </c>
      <c r="HN51" s="49" t="str">
        <f t="shared" si="109"/>
        <v/>
      </c>
      <c r="HO51" s="49" t="str">
        <f t="shared" si="109"/>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4"/>
        <v>#N/A</v>
      </c>
      <c r="HX51" s="169" t="e">
        <f t="shared" si="104"/>
        <v>#N/A</v>
      </c>
      <c r="HY51" s="169" t="e">
        <f t="shared" si="104"/>
        <v>#N/A</v>
      </c>
      <c r="HZ51" s="169" t="e">
        <f t="shared" si="104"/>
        <v>#N/A</v>
      </c>
      <c r="IA51" s="169" t="e">
        <f t="shared" si="103"/>
        <v>#N/A</v>
      </c>
      <c r="IB51" s="169" t="e">
        <f t="shared" si="103"/>
        <v>#N/A</v>
      </c>
      <c r="IC51" s="169" t="e">
        <f t="shared" si="103"/>
        <v>#N/A</v>
      </c>
      <c r="ID51" s="169" t="e">
        <f t="shared" si="103"/>
        <v>#N/A</v>
      </c>
      <c r="IE51" s="169" t="e">
        <f t="shared" si="103"/>
        <v>#N/A</v>
      </c>
      <c r="IF51" s="169" t="e">
        <f t="shared" si="103"/>
        <v>#N/A</v>
      </c>
      <c r="IG51" s="169" t="e">
        <f t="shared" si="103"/>
        <v>#N/A</v>
      </c>
      <c r="IH51" s="169" t="e">
        <f t="shared" si="103"/>
        <v>#N/A</v>
      </c>
      <c r="II51" s="169" t="e">
        <f t="shared" si="103"/>
        <v>#N/A</v>
      </c>
      <c r="IJ51" s="169" t="e">
        <f t="shared" si="103"/>
        <v>#N/A</v>
      </c>
      <c r="IK51" s="169" t="e">
        <f t="shared" si="103"/>
        <v>#N/A</v>
      </c>
      <c r="IL51" s="169" t="e">
        <f t="shared" si="103"/>
        <v>#N/A</v>
      </c>
      <c r="IM51" s="169" t="e">
        <f t="shared" si="103"/>
        <v>#N/A</v>
      </c>
      <c r="IN51" s="169" t="e">
        <f t="shared" si="103"/>
        <v>#N/A</v>
      </c>
      <c r="IO51" s="169" t="e">
        <f t="shared" si="103"/>
        <v>#N/A</v>
      </c>
      <c r="IP51" s="169" t="e">
        <f t="shared" ref="IP51:JE66" si="110">IF(ISNONTEXT($R51),_xlfn.NORM.DIST(AW51,$N51,$R51,FALSE),NA())</f>
        <v>#N/A</v>
      </c>
      <c r="IQ51" s="169" t="e">
        <f t="shared" si="110"/>
        <v>#N/A</v>
      </c>
      <c r="IR51" s="169" t="e">
        <f t="shared" si="110"/>
        <v>#N/A</v>
      </c>
      <c r="IS51" s="169" t="e">
        <f t="shared" si="110"/>
        <v>#N/A</v>
      </c>
      <c r="IT51" s="169" t="e">
        <f t="shared" si="110"/>
        <v>#N/A</v>
      </c>
      <c r="IU51" s="169" t="e">
        <f t="shared" si="110"/>
        <v>#N/A</v>
      </c>
      <c r="IV51" s="169" t="e">
        <f t="shared" si="110"/>
        <v>#N/A</v>
      </c>
      <c r="IW51" s="169" t="e">
        <f t="shared" si="110"/>
        <v>#N/A</v>
      </c>
      <c r="IX51" s="169" t="e">
        <f t="shared" si="110"/>
        <v>#N/A</v>
      </c>
      <c r="IY51" s="169" t="e">
        <f t="shared" si="110"/>
        <v>#N/A</v>
      </c>
      <c r="IZ51" s="169" t="e">
        <f t="shared" si="110"/>
        <v>#N/A</v>
      </c>
      <c r="JA51" s="169" t="e">
        <f t="shared" si="110"/>
        <v>#N/A</v>
      </c>
      <c r="JB51" s="169" t="e">
        <f t="shared" si="110"/>
        <v>#N/A</v>
      </c>
      <c r="JC51" s="169" t="e">
        <f t="shared" si="110"/>
        <v>#N/A</v>
      </c>
      <c r="JD51" s="169" t="e">
        <f t="shared" si="110"/>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1">IF(ISNONTEXT($R51),_xlfn.NORM.DIST(CB51,$N51,$R51,FALSE),NA())</f>
        <v>#N/A</v>
      </c>
      <c r="JV51" s="169" t="e">
        <f t="shared" si="111"/>
        <v>#N/A</v>
      </c>
      <c r="JW51" s="169" t="e">
        <f t="shared" si="111"/>
        <v>#N/A</v>
      </c>
      <c r="JX51" s="169" t="e">
        <f t="shared" si="111"/>
        <v>#N/A</v>
      </c>
      <c r="JY51" s="169" t="e">
        <f t="shared" si="111"/>
        <v>#N/A</v>
      </c>
      <c r="JZ51" s="169" t="e">
        <f t="shared" si="111"/>
        <v>#N/A</v>
      </c>
      <c r="KA51" s="169" t="e">
        <f t="shared" si="111"/>
        <v>#N/A</v>
      </c>
      <c r="KB51" s="169" t="e">
        <f t="shared" si="111"/>
        <v>#N/A</v>
      </c>
      <c r="KC51" s="169" t="e">
        <f t="shared" si="111"/>
        <v>#N/A</v>
      </c>
      <c r="KD51" s="169" t="e">
        <f t="shared" si="111"/>
        <v>#N/A</v>
      </c>
      <c r="KE51" s="169" t="e">
        <f t="shared" si="111"/>
        <v>#N/A</v>
      </c>
      <c r="KF51" s="169" t="e">
        <f t="shared" si="111"/>
        <v>#N/A</v>
      </c>
      <c r="KG51" s="169" t="e">
        <f t="shared" si="111"/>
        <v>#N/A</v>
      </c>
      <c r="KH51" s="169" t="e">
        <f t="shared" si="111"/>
        <v>#N/A</v>
      </c>
      <c r="KI51" s="169" t="e">
        <f t="shared" si="111"/>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2">IF(ISNONTEXT($R51),_xlfn.NORM.DIST(DF51,$N51,$R51,FALSE),NA())</f>
        <v>#N/A</v>
      </c>
      <c r="KZ51" s="169" t="e">
        <f t="shared" si="112"/>
        <v>#N/A</v>
      </c>
      <c r="LA51" s="169" t="e">
        <f t="shared" si="112"/>
        <v>#N/A</v>
      </c>
      <c r="LB51" s="169" t="e">
        <f t="shared" si="112"/>
        <v>#N/A</v>
      </c>
      <c r="LC51" s="169" t="e">
        <f t="shared" si="112"/>
        <v>#N/A</v>
      </c>
      <c r="LD51" s="169" t="e">
        <f t="shared" si="112"/>
        <v>#N/A</v>
      </c>
      <c r="LE51" s="169" t="e">
        <f t="shared" si="112"/>
        <v>#N/A</v>
      </c>
      <c r="LF51" s="169" t="e">
        <f t="shared" si="112"/>
        <v>#N/A</v>
      </c>
      <c r="LG51" s="169" t="e">
        <f t="shared" si="112"/>
        <v>#N/A</v>
      </c>
      <c r="LH51" s="169" t="e">
        <f t="shared" si="112"/>
        <v>#N/A</v>
      </c>
      <c r="LI51" s="169" t="e">
        <f t="shared" si="112"/>
        <v>#N/A</v>
      </c>
      <c r="LJ51" s="169" t="e">
        <f t="shared" si="112"/>
        <v>#N/A</v>
      </c>
      <c r="LK51" s="169" t="e">
        <f t="shared" si="112"/>
        <v>#N/A</v>
      </c>
      <c r="LL51" s="169" t="e">
        <f t="shared" si="112"/>
        <v>#N/A</v>
      </c>
      <c r="LM51" s="169" t="e">
        <f t="shared" si="112"/>
        <v>#N/A</v>
      </c>
      <c r="LN51" s="169" t="e">
        <f t="shared" si="112"/>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3">IF(ISNONTEXT($R51),_xlfn.NORM.DIST(EN51,$N51,$R51,FALSE),NA())</f>
        <v>#N/A</v>
      </c>
      <c r="MH51" s="169" t="e">
        <f t="shared" si="113"/>
        <v>#N/A</v>
      </c>
      <c r="MI51" s="169" t="e">
        <f t="shared" si="113"/>
        <v>#N/A</v>
      </c>
      <c r="MJ51" s="169" t="e">
        <f t="shared" si="113"/>
        <v>#N/A</v>
      </c>
      <c r="MK51" s="169" t="e">
        <f t="shared" si="113"/>
        <v>#N/A</v>
      </c>
      <c r="ML51" s="169" t="e">
        <f t="shared" si="113"/>
        <v>#N/A</v>
      </c>
      <c r="MM51" s="169" t="e">
        <f t="shared" si="113"/>
        <v>#N/A</v>
      </c>
      <c r="MN51" s="169" t="e">
        <f t="shared" si="113"/>
        <v>#N/A</v>
      </c>
      <c r="MO51" s="169" t="e">
        <f t="shared" si="113"/>
        <v>#N/A</v>
      </c>
      <c r="MP51" s="169" t="e">
        <f t="shared" si="113"/>
        <v>#N/A</v>
      </c>
      <c r="MQ51" s="169" t="e">
        <f t="shared" si="113"/>
        <v>#N/A</v>
      </c>
      <c r="MR51" s="169" t="e">
        <f t="shared" si="113"/>
        <v>#N/A</v>
      </c>
      <c r="MS51" s="169" t="e">
        <f t="shared" si="113"/>
        <v>#N/A</v>
      </c>
      <c r="MT51" s="169" t="e">
        <f t="shared" si="113"/>
        <v>#N/A</v>
      </c>
      <c r="MU51" s="169" t="e">
        <f t="shared" si="113"/>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4">IF(ISNONTEXT($R51),_xlfn.NORM.DIST(FR51,$N51,$R51,FALSE),NA())</f>
        <v>#N/A</v>
      </c>
      <c r="NL51" s="169" t="e">
        <f t="shared" si="114"/>
        <v>#N/A</v>
      </c>
      <c r="NM51" s="169" t="e">
        <f t="shared" si="114"/>
        <v>#N/A</v>
      </c>
      <c r="NN51" s="169" t="e">
        <f t="shared" si="114"/>
        <v>#N/A</v>
      </c>
      <c r="NO51" s="169" t="e">
        <f t="shared" si="114"/>
        <v>#N/A</v>
      </c>
      <c r="NP51" s="169" t="e">
        <f t="shared" si="114"/>
        <v>#N/A</v>
      </c>
      <c r="NQ51" s="169" t="e">
        <f t="shared" si="114"/>
        <v>#N/A</v>
      </c>
      <c r="NR51" s="169" t="e">
        <f t="shared" si="114"/>
        <v>#N/A</v>
      </c>
      <c r="NS51" s="169" t="e">
        <f t="shared" si="114"/>
        <v>#N/A</v>
      </c>
      <c r="NT51" s="169" t="e">
        <f t="shared" si="114"/>
        <v>#N/A</v>
      </c>
      <c r="NU51" s="169" t="e">
        <f t="shared" si="114"/>
        <v>#N/A</v>
      </c>
      <c r="NV51" s="169" t="e">
        <f t="shared" si="114"/>
        <v>#N/A</v>
      </c>
      <c r="NW51" s="169" t="e">
        <f t="shared" si="114"/>
        <v>#N/A</v>
      </c>
      <c r="NX51" s="169" t="e">
        <f t="shared" si="114"/>
        <v>#N/A</v>
      </c>
      <c r="NY51" s="169" t="e">
        <f t="shared" si="114"/>
        <v>#N/A</v>
      </c>
      <c r="NZ51" s="169" t="e">
        <f t="shared" si="114"/>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5">IF(ISNONTEXT($R51),_xlfn.NORM.DIST(GZ51,$N51,$R51,FALSE),NA())</f>
        <v>#N/A</v>
      </c>
      <c r="OT51" s="169" t="e">
        <f t="shared" si="115"/>
        <v>#N/A</v>
      </c>
      <c r="OU51" s="169" t="e">
        <f t="shared" si="115"/>
        <v>#N/A</v>
      </c>
      <c r="OV51" s="169" t="e">
        <f t="shared" si="115"/>
        <v>#N/A</v>
      </c>
      <c r="OW51" s="169" t="e">
        <f t="shared" si="115"/>
        <v>#N/A</v>
      </c>
      <c r="OX51" s="169" t="e">
        <f t="shared" si="115"/>
        <v>#N/A</v>
      </c>
      <c r="OY51" s="169" t="e">
        <f t="shared" si="115"/>
        <v>#N/A</v>
      </c>
      <c r="OZ51" s="169" t="e">
        <f t="shared" si="115"/>
        <v>#N/A</v>
      </c>
      <c r="PA51" s="169" t="e">
        <f t="shared" si="115"/>
        <v>#N/A</v>
      </c>
      <c r="PB51" s="169" t="e">
        <f t="shared" si="115"/>
        <v>#N/A</v>
      </c>
      <c r="PC51" s="169" t="e">
        <f t="shared" si="115"/>
        <v>#N/A</v>
      </c>
      <c r="PD51" s="169" t="e">
        <f t="shared" si="115"/>
        <v>#N/A</v>
      </c>
      <c r="PE51" s="169" t="e">
        <f t="shared" si="115"/>
        <v>#N/A</v>
      </c>
      <c r="PF51" s="169" t="e">
        <f t="shared" si="115"/>
        <v>#N/A</v>
      </c>
      <c r="PG51" s="169" t="e">
        <f t="shared" si="115"/>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70"/>
      <c r="B52" s="376" t="str">
        <f>IF($R52="","",ROUND(_xlfn.NORM.INV(ABS(VLOOKUP($T$1,VLookups!$A$43:$B$44,2,FALSE)-B$2),$N52,$R52),0))</f>
        <v/>
      </c>
      <c r="C52" s="382" t="str">
        <f t="shared" si="36"/>
        <v/>
      </c>
      <c r="D52" s="383" t="str">
        <f t="shared" si="37"/>
        <v/>
      </c>
      <c r="E52" s="109"/>
      <c r="F52" s="117"/>
      <c r="G52" s="122" t="str">
        <f t="shared" si="30"/>
        <v/>
      </c>
      <c r="H52" s="95"/>
      <c r="I52" s="122" t="str">
        <f t="shared" si="31"/>
        <v/>
      </c>
      <c r="J52" s="117"/>
      <c r="K52" s="110"/>
      <c r="L52" s="124" t="str">
        <f t="shared" si="0"/>
        <v/>
      </c>
      <c r="M52" s="124" t="str">
        <f t="shared" si="1"/>
        <v/>
      </c>
      <c r="N52" s="73" t="str">
        <f t="shared" si="32"/>
        <v/>
      </c>
      <c r="O52" s="23"/>
      <c r="P52" s="57"/>
      <c r="Q52" s="304"/>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3"/>
        <v/>
      </c>
      <c r="AD52" s="49" t="str">
        <f t="shared" si="102"/>
        <v/>
      </c>
      <c r="AE52" s="49" t="str">
        <f t="shared" si="102"/>
        <v/>
      </c>
      <c r="AF52" s="49" t="str">
        <f t="shared" si="102"/>
        <v/>
      </c>
      <c r="AG52" s="49" t="str">
        <f t="shared" si="102"/>
        <v/>
      </c>
      <c r="AH52" s="49" t="str">
        <f t="shared" si="102"/>
        <v/>
      </c>
      <c r="AI52" s="49" t="str">
        <f t="shared" si="102"/>
        <v/>
      </c>
      <c r="AJ52" s="49" t="str">
        <f t="shared" si="102"/>
        <v/>
      </c>
      <c r="AK52" s="49" t="str">
        <f t="shared" si="102"/>
        <v/>
      </c>
      <c r="AL52" s="49" t="str">
        <f t="shared" si="102"/>
        <v/>
      </c>
      <c r="AM52" s="49" t="str">
        <f t="shared" si="102"/>
        <v/>
      </c>
      <c r="AN52" s="49" t="str">
        <f t="shared" si="102"/>
        <v/>
      </c>
      <c r="AO52" s="49" t="str">
        <f t="shared" si="102"/>
        <v/>
      </c>
      <c r="AP52" s="49" t="str">
        <f t="shared" si="102"/>
        <v/>
      </c>
      <c r="AQ52" s="49" t="str">
        <f t="shared" si="102"/>
        <v/>
      </c>
      <c r="AR52" s="49" t="str">
        <f t="shared" si="102"/>
        <v/>
      </c>
      <c r="AS52" s="49" t="str">
        <f t="shared" si="102"/>
        <v/>
      </c>
      <c r="AT52" s="49" t="str">
        <f t="shared" si="98"/>
        <v/>
      </c>
      <c r="AU52" s="49" t="str">
        <f t="shared" si="98"/>
        <v/>
      </c>
      <c r="AV52" s="49" t="str">
        <f t="shared" si="98"/>
        <v/>
      </c>
      <c r="AW52" s="49" t="str">
        <f t="shared" si="98"/>
        <v/>
      </c>
      <c r="AX52" s="49" t="str">
        <f t="shared" si="98"/>
        <v/>
      </c>
      <c r="AY52" s="49" t="str">
        <f t="shared" si="98"/>
        <v/>
      </c>
      <c r="AZ52" s="49" t="str">
        <f t="shared" si="98"/>
        <v/>
      </c>
      <c r="BA52" s="49" t="str">
        <f t="shared" si="98"/>
        <v/>
      </c>
      <c r="BB52" s="49" t="str">
        <f t="shared" si="98"/>
        <v/>
      </c>
      <c r="BC52" s="49" t="str">
        <f t="shared" si="98"/>
        <v/>
      </c>
      <c r="BD52" s="49" t="str">
        <f t="shared" si="98"/>
        <v/>
      </c>
      <c r="BE52" s="49" t="str">
        <f t="shared" si="98"/>
        <v/>
      </c>
      <c r="BF52" s="49" t="str">
        <f t="shared" si="98"/>
        <v/>
      </c>
      <c r="BG52" s="49" t="str">
        <f t="shared" si="98"/>
        <v/>
      </c>
      <c r="BH52" s="49" t="str">
        <f t="shared" si="98"/>
        <v/>
      </c>
      <c r="BI52" s="49" t="str">
        <f t="shared" si="99"/>
        <v/>
      </c>
      <c r="BJ52" s="49" t="str">
        <f t="shared" si="99"/>
        <v/>
      </c>
      <c r="BK52" s="49" t="str">
        <f t="shared" si="99"/>
        <v/>
      </c>
      <c r="BL52" s="49" t="str">
        <f t="shared" si="99"/>
        <v/>
      </c>
      <c r="BM52" s="49" t="str">
        <f t="shared" si="99"/>
        <v/>
      </c>
      <c r="BN52" s="49" t="str">
        <f t="shared" si="99"/>
        <v/>
      </c>
      <c r="BO52" s="49" t="str">
        <f t="shared" si="99"/>
        <v/>
      </c>
      <c r="BP52" s="49" t="str">
        <f t="shared" si="99"/>
        <v/>
      </c>
      <c r="BQ52" s="49" t="str">
        <f t="shared" si="99"/>
        <v/>
      </c>
      <c r="BR52" s="49" t="str">
        <f t="shared" si="99"/>
        <v/>
      </c>
      <c r="BS52" s="49" t="str">
        <f t="shared" si="99"/>
        <v/>
      </c>
      <c r="BT52" s="49" t="str">
        <f t="shared" si="99"/>
        <v/>
      </c>
      <c r="BU52" s="49" t="str">
        <f t="shared" si="99"/>
        <v/>
      </c>
      <c r="BV52" s="49" t="str">
        <f t="shared" si="99"/>
        <v/>
      </c>
      <c r="BW52" s="49" t="str">
        <f t="shared" si="99"/>
        <v/>
      </c>
      <c r="BX52" s="49" t="str">
        <f t="shared" si="99"/>
        <v/>
      </c>
      <c r="BY52" s="49" t="str">
        <f t="shared" si="97"/>
        <v/>
      </c>
      <c r="BZ52" s="49" t="str">
        <f t="shared" si="97"/>
        <v/>
      </c>
      <c r="CA52" s="49" t="str">
        <f t="shared" si="97"/>
        <v/>
      </c>
      <c r="CB52" s="49" t="str">
        <f t="shared" si="97"/>
        <v/>
      </c>
      <c r="CC52" s="49" t="str">
        <f t="shared" si="97"/>
        <v/>
      </c>
      <c r="CD52" s="49" t="str">
        <f t="shared" si="97"/>
        <v/>
      </c>
      <c r="CE52" s="49" t="str">
        <f t="shared" si="97"/>
        <v/>
      </c>
      <c r="CF52" s="49" t="str">
        <f t="shared" si="97"/>
        <v/>
      </c>
      <c r="CG52" s="49" t="str">
        <f t="shared" si="97"/>
        <v/>
      </c>
      <c r="CH52" s="49" t="str">
        <f t="shared" si="97"/>
        <v/>
      </c>
      <c r="CI52" s="49" t="str">
        <f t="shared" si="97"/>
        <v/>
      </c>
      <c r="CJ52" s="49" t="str">
        <f t="shared" si="100"/>
        <v/>
      </c>
      <c r="CK52" s="49" t="str">
        <f t="shared" si="100"/>
        <v/>
      </c>
      <c r="CL52" s="49" t="str">
        <f t="shared" si="100"/>
        <v/>
      </c>
      <c r="CM52" s="49" t="str">
        <f t="shared" si="100"/>
        <v/>
      </c>
      <c r="CN52" s="49" t="str">
        <f t="shared" si="100"/>
        <v/>
      </c>
      <c r="CO52" s="49" t="str">
        <f t="shared" si="100"/>
        <v/>
      </c>
      <c r="CP52" s="49" t="str">
        <f t="shared" si="100"/>
        <v/>
      </c>
      <c r="CQ52" s="49" t="str">
        <f t="shared" si="100"/>
        <v/>
      </c>
      <c r="CR52" s="49" t="str">
        <f t="shared" si="100"/>
        <v/>
      </c>
      <c r="CS52" s="49" t="str">
        <f t="shared" si="100"/>
        <v/>
      </c>
      <c r="CT52" s="49" t="str">
        <f t="shared" si="100"/>
        <v/>
      </c>
      <c r="CU52" s="49" t="str">
        <f t="shared" si="100"/>
        <v/>
      </c>
      <c r="CV52" s="49" t="str">
        <f t="shared" si="100"/>
        <v/>
      </c>
      <c r="CW52" s="49" t="str">
        <f t="shared" si="100"/>
        <v/>
      </c>
      <c r="CX52" s="49" t="str">
        <f t="shared" si="100"/>
        <v/>
      </c>
      <c r="CY52" s="49" t="str">
        <f t="shared" si="100"/>
        <v/>
      </c>
      <c r="CZ52" s="49" t="str">
        <f t="shared" si="101"/>
        <v/>
      </c>
      <c r="DA52" s="49" t="str">
        <f t="shared" si="101"/>
        <v/>
      </c>
      <c r="DB52" s="49" t="str">
        <f t="shared" si="101"/>
        <v/>
      </c>
      <c r="DC52" s="49" t="str">
        <f t="shared" si="101"/>
        <v/>
      </c>
      <c r="DD52" s="49" t="str">
        <f t="shared" si="101"/>
        <v/>
      </c>
      <c r="DE52" s="49" t="str">
        <f t="shared" si="101"/>
        <v/>
      </c>
      <c r="DF52" s="49" t="str">
        <f t="shared" si="101"/>
        <v/>
      </c>
      <c r="DG52" s="49" t="str">
        <f t="shared" si="101"/>
        <v/>
      </c>
      <c r="DH52" s="49" t="str">
        <f t="shared" si="101"/>
        <v/>
      </c>
      <c r="DI52" s="49" t="str">
        <f t="shared" si="101"/>
        <v/>
      </c>
      <c r="DJ52" s="49" t="str">
        <f t="shared" si="101"/>
        <v/>
      </c>
      <c r="DK52" s="49" t="str">
        <f t="shared" si="101"/>
        <v/>
      </c>
      <c r="DL52" s="49" t="str">
        <f t="shared" si="101"/>
        <v/>
      </c>
      <c r="DM52" s="49" t="str">
        <f t="shared" si="101"/>
        <v/>
      </c>
      <c r="DN52" s="49" t="str">
        <f t="shared" si="101"/>
        <v/>
      </c>
      <c r="DO52" s="49" t="str">
        <f t="shared" si="101"/>
        <v/>
      </c>
      <c r="DP52" s="49" t="str">
        <f t="shared" ref="DP52:DY54" si="116">IF(ISNONTEXT($AC52),DQ52-$AC52,"")</f>
        <v/>
      </c>
      <c r="DQ52" s="49" t="str">
        <f t="shared" si="116"/>
        <v/>
      </c>
      <c r="DR52" s="49" t="str">
        <f t="shared" si="116"/>
        <v/>
      </c>
      <c r="DS52" s="49" t="str">
        <f t="shared" si="116"/>
        <v/>
      </c>
      <c r="DT52" s="49" t="str">
        <f t="shared" si="116"/>
        <v/>
      </c>
      <c r="DU52" s="49" t="str">
        <f t="shared" si="116"/>
        <v/>
      </c>
      <c r="DV52" s="49" t="str">
        <f t="shared" si="116"/>
        <v/>
      </c>
      <c r="DW52" s="49" t="str">
        <f t="shared" si="116"/>
        <v/>
      </c>
      <c r="DX52" s="49" t="str">
        <f t="shared" si="116"/>
        <v/>
      </c>
      <c r="DY52" s="49" t="str">
        <f t="shared" si="116"/>
        <v/>
      </c>
      <c r="DZ52" s="183" t="str">
        <f t="shared" si="35"/>
        <v/>
      </c>
      <c r="EA52" s="49" t="str">
        <f t="shared" si="96"/>
        <v/>
      </c>
      <c r="EB52" s="49" t="str">
        <f t="shared" si="96"/>
        <v/>
      </c>
      <c r="EC52" s="49" t="str">
        <f t="shared" si="96"/>
        <v/>
      </c>
      <c r="ED52" s="49" t="str">
        <f t="shared" si="96"/>
        <v/>
      </c>
      <c r="EE52" s="49" t="str">
        <f t="shared" si="96"/>
        <v/>
      </c>
      <c r="EF52" s="49" t="str">
        <f t="shared" si="96"/>
        <v/>
      </c>
      <c r="EG52" s="49" t="str">
        <f t="shared" si="96"/>
        <v/>
      </c>
      <c r="EH52" s="49" t="str">
        <f t="shared" si="96"/>
        <v/>
      </c>
      <c r="EI52" s="49" t="str">
        <f t="shared" si="96"/>
        <v/>
      </c>
      <c r="EJ52" s="49" t="str">
        <f t="shared" si="96"/>
        <v/>
      </c>
      <c r="EK52" s="49" t="str">
        <f t="shared" si="96"/>
        <v/>
      </c>
      <c r="EL52" s="49" t="str">
        <f t="shared" si="96"/>
        <v/>
      </c>
      <c r="EM52" s="49" t="str">
        <f t="shared" si="96"/>
        <v/>
      </c>
      <c r="EN52" s="49" t="str">
        <f t="shared" si="96"/>
        <v/>
      </c>
      <c r="EO52" s="49" t="str">
        <f t="shared" si="96"/>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7">IF(ISNONTEXT($AC52),FE52+$AC52,"")</f>
        <v/>
      </c>
      <c r="FG52" s="49" t="str">
        <f t="shared" si="117"/>
        <v/>
      </c>
      <c r="FH52" s="49" t="str">
        <f t="shared" si="117"/>
        <v/>
      </c>
      <c r="FI52" s="49" t="str">
        <f t="shared" si="117"/>
        <v/>
      </c>
      <c r="FJ52" s="49" t="str">
        <f t="shared" si="117"/>
        <v/>
      </c>
      <c r="FK52" s="49" t="str">
        <f t="shared" si="117"/>
        <v/>
      </c>
      <c r="FL52" s="49" t="str">
        <f t="shared" si="117"/>
        <v/>
      </c>
      <c r="FM52" s="49" t="str">
        <f t="shared" si="117"/>
        <v/>
      </c>
      <c r="FN52" s="49" t="str">
        <f t="shared" si="117"/>
        <v/>
      </c>
      <c r="FO52" s="49" t="str">
        <f t="shared" si="117"/>
        <v/>
      </c>
      <c r="FP52" s="49" t="str">
        <f t="shared" si="117"/>
        <v/>
      </c>
      <c r="FQ52" s="49" t="str">
        <f t="shared" si="106"/>
        <v/>
      </c>
      <c r="FR52" s="49" t="str">
        <f t="shared" si="106"/>
        <v/>
      </c>
      <c r="FS52" s="49" t="str">
        <f t="shared" si="106"/>
        <v/>
      </c>
      <c r="FT52" s="49" t="str">
        <f t="shared" si="106"/>
        <v/>
      </c>
      <c r="FU52" s="49" t="str">
        <f t="shared" si="106"/>
        <v/>
      </c>
      <c r="FV52" s="49" t="str">
        <f t="shared" si="106"/>
        <v/>
      </c>
      <c r="FW52" s="49" t="str">
        <f t="shared" si="106"/>
        <v/>
      </c>
      <c r="FX52" s="49" t="str">
        <f t="shared" si="106"/>
        <v/>
      </c>
      <c r="FY52" s="49" t="str">
        <f t="shared" si="106"/>
        <v/>
      </c>
      <c r="FZ52" s="49" t="str">
        <f t="shared" si="106"/>
        <v/>
      </c>
      <c r="GA52" s="49" t="str">
        <f t="shared" si="106"/>
        <v/>
      </c>
      <c r="GB52" s="49" t="str">
        <f t="shared" si="106"/>
        <v/>
      </c>
      <c r="GC52" s="49" t="str">
        <f t="shared" si="106"/>
        <v/>
      </c>
      <c r="GD52" s="49" t="str">
        <f t="shared" si="106"/>
        <v/>
      </c>
      <c r="GE52" s="49" t="str">
        <f t="shared" si="106"/>
        <v/>
      </c>
      <c r="GF52" s="49" t="str">
        <f t="shared" si="106"/>
        <v/>
      </c>
      <c r="GG52" s="49" t="str">
        <f t="shared" si="107"/>
        <v/>
      </c>
      <c r="GH52" s="49" t="str">
        <f t="shared" si="107"/>
        <v/>
      </c>
      <c r="GI52" s="49" t="str">
        <f t="shared" si="107"/>
        <v/>
      </c>
      <c r="GJ52" s="49" t="str">
        <f t="shared" si="107"/>
        <v/>
      </c>
      <c r="GK52" s="49" t="str">
        <f t="shared" si="107"/>
        <v/>
      </c>
      <c r="GL52" s="49" t="str">
        <f t="shared" si="107"/>
        <v/>
      </c>
      <c r="GM52" s="49" t="str">
        <f t="shared" si="107"/>
        <v/>
      </c>
      <c r="GN52" s="49" t="str">
        <f t="shared" si="107"/>
        <v/>
      </c>
      <c r="GO52" s="49" t="str">
        <f t="shared" si="107"/>
        <v/>
      </c>
      <c r="GP52" s="49" t="str">
        <f t="shared" si="107"/>
        <v/>
      </c>
      <c r="GQ52" s="49" t="str">
        <f t="shared" si="107"/>
        <v/>
      </c>
      <c r="GR52" s="49" t="str">
        <f t="shared" si="107"/>
        <v/>
      </c>
      <c r="GS52" s="49" t="str">
        <f t="shared" si="107"/>
        <v/>
      </c>
      <c r="GT52" s="49" t="str">
        <f t="shared" si="107"/>
        <v/>
      </c>
      <c r="GU52" s="49" t="str">
        <f t="shared" si="107"/>
        <v/>
      </c>
      <c r="GV52" s="49" t="str">
        <f t="shared" si="107"/>
        <v/>
      </c>
      <c r="GW52" s="49" t="str">
        <f t="shared" si="108"/>
        <v/>
      </c>
      <c r="GX52" s="49" t="str">
        <f t="shared" si="108"/>
        <v/>
      </c>
      <c r="GY52" s="49" t="str">
        <f t="shared" si="108"/>
        <v/>
      </c>
      <c r="GZ52" s="49" t="str">
        <f t="shared" si="108"/>
        <v/>
      </c>
      <c r="HA52" s="49" t="str">
        <f t="shared" si="108"/>
        <v/>
      </c>
      <c r="HB52" s="49" t="str">
        <f t="shared" si="108"/>
        <v/>
      </c>
      <c r="HC52" s="49" t="str">
        <f t="shared" si="108"/>
        <v/>
      </c>
      <c r="HD52" s="49" t="str">
        <f t="shared" si="108"/>
        <v/>
      </c>
      <c r="HE52" s="49" t="str">
        <f t="shared" si="108"/>
        <v/>
      </c>
      <c r="HF52" s="49" t="str">
        <f t="shared" si="108"/>
        <v/>
      </c>
      <c r="HG52" s="49" t="str">
        <f t="shared" si="108"/>
        <v/>
      </c>
      <c r="HH52" s="49" t="str">
        <f t="shared" si="108"/>
        <v/>
      </c>
      <c r="HI52" s="49" t="str">
        <f t="shared" si="108"/>
        <v/>
      </c>
      <c r="HJ52" s="49" t="str">
        <f t="shared" si="108"/>
        <v/>
      </c>
      <c r="HK52" s="49" t="str">
        <f t="shared" si="108"/>
        <v/>
      </c>
      <c r="HL52" s="49" t="str">
        <f t="shared" si="108"/>
        <v/>
      </c>
      <c r="HM52" s="49" t="str">
        <f t="shared" si="109"/>
        <v/>
      </c>
      <c r="HN52" s="49" t="str">
        <f t="shared" si="109"/>
        <v/>
      </c>
      <c r="HO52" s="49" t="str">
        <f t="shared" si="109"/>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4"/>
        <v>#N/A</v>
      </c>
      <c r="HX52" s="169" t="e">
        <f t="shared" si="104"/>
        <v>#N/A</v>
      </c>
      <c r="HY52" s="169" t="e">
        <f t="shared" si="104"/>
        <v>#N/A</v>
      </c>
      <c r="HZ52" s="169" t="e">
        <f t="shared" si="104"/>
        <v>#N/A</v>
      </c>
      <c r="IA52" s="169" t="e">
        <f t="shared" si="103"/>
        <v>#N/A</v>
      </c>
      <c r="IB52" s="169" t="e">
        <f t="shared" si="103"/>
        <v>#N/A</v>
      </c>
      <c r="IC52" s="169" t="e">
        <f t="shared" si="103"/>
        <v>#N/A</v>
      </c>
      <c r="ID52" s="169" t="e">
        <f t="shared" si="103"/>
        <v>#N/A</v>
      </c>
      <c r="IE52" s="169" t="e">
        <f t="shared" si="103"/>
        <v>#N/A</v>
      </c>
      <c r="IF52" s="169" t="e">
        <f t="shared" si="103"/>
        <v>#N/A</v>
      </c>
      <c r="IG52" s="169" t="e">
        <f t="shared" si="103"/>
        <v>#N/A</v>
      </c>
      <c r="IH52" s="169" t="e">
        <f t="shared" si="103"/>
        <v>#N/A</v>
      </c>
      <c r="II52" s="169" t="e">
        <f t="shared" si="103"/>
        <v>#N/A</v>
      </c>
      <c r="IJ52" s="169" t="e">
        <f t="shared" si="103"/>
        <v>#N/A</v>
      </c>
      <c r="IK52" s="169" t="e">
        <f t="shared" si="103"/>
        <v>#N/A</v>
      </c>
      <c r="IL52" s="169" t="e">
        <f t="shared" si="103"/>
        <v>#N/A</v>
      </c>
      <c r="IM52" s="169" t="e">
        <f t="shared" si="103"/>
        <v>#N/A</v>
      </c>
      <c r="IN52" s="169" t="e">
        <f t="shared" si="103"/>
        <v>#N/A</v>
      </c>
      <c r="IO52" s="169" t="e">
        <f t="shared" si="103"/>
        <v>#N/A</v>
      </c>
      <c r="IP52" s="169" t="e">
        <f t="shared" si="110"/>
        <v>#N/A</v>
      </c>
      <c r="IQ52" s="169" t="e">
        <f t="shared" si="110"/>
        <v>#N/A</v>
      </c>
      <c r="IR52" s="169" t="e">
        <f t="shared" si="110"/>
        <v>#N/A</v>
      </c>
      <c r="IS52" s="169" t="e">
        <f t="shared" si="110"/>
        <v>#N/A</v>
      </c>
      <c r="IT52" s="169" t="e">
        <f t="shared" si="110"/>
        <v>#N/A</v>
      </c>
      <c r="IU52" s="169" t="e">
        <f t="shared" si="110"/>
        <v>#N/A</v>
      </c>
      <c r="IV52" s="169" t="e">
        <f t="shared" si="110"/>
        <v>#N/A</v>
      </c>
      <c r="IW52" s="169" t="e">
        <f t="shared" si="110"/>
        <v>#N/A</v>
      </c>
      <c r="IX52" s="169" t="e">
        <f t="shared" si="110"/>
        <v>#N/A</v>
      </c>
      <c r="IY52" s="169" t="e">
        <f t="shared" si="110"/>
        <v>#N/A</v>
      </c>
      <c r="IZ52" s="169" t="e">
        <f t="shared" si="110"/>
        <v>#N/A</v>
      </c>
      <c r="JA52" s="169" t="e">
        <f t="shared" si="110"/>
        <v>#N/A</v>
      </c>
      <c r="JB52" s="169" t="e">
        <f t="shared" si="110"/>
        <v>#N/A</v>
      </c>
      <c r="JC52" s="169" t="e">
        <f t="shared" si="110"/>
        <v>#N/A</v>
      </c>
      <c r="JD52" s="169" t="e">
        <f t="shared" si="110"/>
        <v>#N/A</v>
      </c>
      <c r="JE52" s="169" t="e">
        <f t="shared" si="110"/>
        <v>#N/A</v>
      </c>
      <c r="JF52" s="169" t="e">
        <f t="shared" ref="JE52:JT67" si="118">IF(ISNONTEXT($R52),_xlfn.NORM.DIST(BM52,$N52,$R52,FALSE),NA())</f>
        <v>#N/A</v>
      </c>
      <c r="JG52" s="169" t="e">
        <f t="shared" si="118"/>
        <v>#N/A</v>
      </c>
      <c r="JH52" s="169" t="e">
        <f t="shared" si="118"/>
        <v>#N/A</v>
      </c>
      <c r="JI52" s="169" t="e">
        <f t="shared" si="118"/>
        <v>#N/A</v>
      </c>
      <c r="JJ52" s="169" t="e">
        <f t="shared" si="118"/>
        <v>#N/A</v>
      </c>
      <c r="JK52" s="169" t="e">
        <f t="shared" si="118"/>
        <v>#N/A</v>
      </c>
      <c r="JL52" s="169" t="e">
        <f t="shared" si="118"/>
        <v>#N/A</v>
      </c>
      <c r="JM52" s="169" t="e">
        <f t="shared" si="118"/>
        <v>#N/A</v>
      </c>
      <c r="JN52" s="169" t="e">
        <f t="shared" si="118"/>
        <v>#N/A</v>
      </c>
      <c r="JO52" s="169" t="e">
        <f t="shared" si="118"/>
        <v>#N/A</v>
      </c>
      <c r="JP52" s="169" t="e">
        <f t="shared" si="118"/>
        <v>#N/A</v>
      </c>
      <c r="JQ52" s="169" t="e">
        <f t="shared" si="118"/>
        <v>#N/A</v>
      </c>
      <c r="JR52" s="169" t="e">
        <f t="shared" si="118"/>
        <v>#N/A</v>
      </c>
      <c r="JS52" s="169" t="e">
        <f t="shared" si="118"/>
        <v>#N/A</v>
      </c>
      <c r="JT52" s="169" t="e">
        <f t="shared" si="111"/>
        <v>#N/A</v>
      </c>
      <c r="JU52" s="169" t="e">
        <f t="shared" si="111"/>
        <v>#N/A</v>
      </c>
      <c r="JV52" s="169" t="e">
        <f t="shared" si="111"/>
        <v>#N/A</v>
      </c>
      <c r="JW52" s="169" t="e">
        <f t="shared" si="111"/>
        <v>#N/A</v>
      </c>
      <c r="JX52" s="169" t="e">
        <f t="shared" si="111"/>
        <v>#N/A</v>
      </c>
      <c r="JY52" s="169" t="e">
        <f t="shared" si="111"/>
        <v>#N/A</v>
      </c>
      <c r="JZ52" s="169" t="e">
        <f t="shared" si="111"/>
        <v>#N/A</v>
      </c>
      <c r="KA52" s="169" t="e">
        <f t="shared" si="111"/>
        <v>#N/A</v>
      </c>
      <c r="KB52" s="169" t="e">
        <f t="shared" si="111"/>
        <v>#N/A</v>
      </c>
      <c r="KC52" s="169" t="e">
        <f t="shared" si="111"/>
        <v>#N/A</v>
      </c>
      <c r="KD52" s="169" t="e">
        <f t="shared" si="111"/>
        <v>#N/A</v>
      </c>
      <c r="KE52" s="169" t="e">
        <f t="shared" si="111"/>
        <v>#N/A</v>
      </c>
      <c r="KF52" s="169" t="e">
        <f t="shared" si="111"/>
        <v>#N/A</v>
      </c>
      <c r="KG52" s="169" t="e">
        <f t="shared" si="111"/>
        <v>#N/A</v>
      </c>
      <c r="KH52" s="169" t="e">
        <f t="shared" si="111"/>
        <v>#N/A</v>
      </c>
      <c r="KI52" s="169" t="e">
        <f t="shared" si="111"/>
        <v>#N/A</v>
      </c>
      <c r="KJ52" s="169" t="e">
        <f t="shared" ref="KJ52:KY67" si="119">IF(ISNONTEXT($R52),_xlfn.NORM.DIST(CQ52,$N52,$R52,FALSE),NA())</f>
        <v>#N/A</v>
      </c>
      <c r="KK52" s="169" t="e">
        <f t="shared" si="119"/>
        <v>#N/A</v>
      </c>
      <c r="KL52" s="169" t="e">
        <f t="shared" si="119"/>
        <v>#N/A</v>
      </c>
      <c r="KM52" s="169" t="e">
        <f t="shared" si="119"/>
        <v>#N/A</v>
      </c>
      <c r="KN52" s="169" t="e">
        <f t="shared" si="119"/>
        <v>#N/A</v>
      </c>
      <c r="KO52" s="169" t="e">
        <f t="shared" si="119"/>
        <v>#N/A</v>
      </c>
      <c r="KP52" s="169" t="e">
        <f t="shared" si="119"/>
        <v>#N/A</v>
      </c>
      <c r="KQ52" s="169" t="e">
        <f t="shared" si="119"/>
        <v>#N/A</v>
      </c>
      <c r="KR52" s="169" t="e">
        <f t="shared" si="119"/>
        <v>#N/A</v>
      </c>
      <c r="KS52" s="169" t="e">
        <f t="shared" si="119"/>
        <v>#N/A</v>
      </c>
      <c r="KT52" s="169" t="e">
        <f t="shared" si="119"/>
        <v>#N/A</v>
      </c>
      <c r="KU52" s="169" t="e">
        <f t="shared" si="119"/>
        <v>#N/A</v>
      </c>
      <c r="KV52" s="169" t="e">
        <f t="shared" si="119"/>
        <v>#N/A</v>
      </c>
      <c r="KW52" s="169" t="e">
        <f t="shared" si="119"/>
        <v>#N/A</v>
      </c>
      <c r="KX52" s="169" t="e">
        <f t="shared" si="119"/>
        <v>#N/A</v>
      </c>
      <c r="KY52" s="169" t="e">
        <f t="shared" si="119"/>
        <v>#N/A</v>
      </c>
      <c r="KZ52" s="169" t="e">
        <f t="shared" si="112"/>
        <v>#N/A</v>
      </c>
      <c r="LA52" s="169" t="e">
        <f t="shared" si="112"/>
        <v>#N/A</v>
      </c>
      <c r="LB52" s="169" t="e">
        <f t="shared" si="112"/>
        <v>#N/A</v>
      </c>
      <c r="LC52" s="169" t="e">
        <f t="shared" si="112"/>
        <v>#N/A</v>
      </c>
      <c r="LD52" s="169" t="e">
        <f t="shared" si="112"/>
        <v>#N/A</v>
      </c>
      <c r="LE52" s="169" t="e">
        <f t="shared" si="112"/>
        <v>#N/A</v>
      </c>
      <c r="LF52" s="169" t="e">
        <f t="shared" si="112"/>
        <v>#N/A</v>
      </c>
      <c r="LG52" s="169" t="e">
        <f t="shared" si="112"/>
        <v>#N/A</v>
      </c>
      <c r="LH52" s="169" t="e">
        <f t="shared" si="112"/>
        <v>#N/A</v>
      </c>
      <c r="LI52" s="169" t="e">
        <f t="shared" si="112"/>
        <v>#N/A</v>
      </c>
      <c r="LJ52" s="169" t="e">
        <f t="shared" si="112"/>
        <v>#N/A</v>
      </c>
      <c r="LK52" s="169" t="e">
        <f t="shared" si="112"/>
        <v>#N/A</v>
      </c>
      <c r="LL52" s="169" t="e">
        <f t="shared" si="112"/>
        <v>#N/A</v>
      </c>
      <c r="LM52" s="169" t="e">
        <f t="shared" si="112"/>
        <v>#N/A</v>
      </c>
      <c r="LN52" s="169" t="e">
        <f t="shared" si="112"/>
        <v>#N/A</v>
      </c>
      <c r="LO52" s="169" t="e">
        <f t="shared" ref="LO52:MD67" si="120">IF(ISNONTEXT($R52),_xlfn.NORM.DIST(DV52,$N52,$R52,FALSE),NA())</f>
        <v>#N/A</v>
      </c>
      <c r="LP52" s="169" t="e">
        <f t="shared" si="120"/>
        <v>#N/A</v>
      </c>
      <c r="LQ52" s="169" t="e">
        <f t="shared" si="120"/>
        <v>#N/A</v>
      </c>
      <c r="LR52" s="169" t="e">
        <f t="shared" si="120"/>
        <v>#N/A</v>
      </c>
      <c r="LS52" s="169" t="e">
        <f t="shared" si="120"/>
        <v>#N/A</v>
      </c>
      <c r="LT52" s="169" t="e">
        <f t="shared" si="120"/>
        <v>#N/A</v>
      </c>
      <c r="LU52" s="169" t="e">
        <f t="shared" si="120"/>
        <v>#N/A</v>
      </c>
      <c r="LV52" s="169" t="e">
        <f t="shared" si="120"/>
        <v>#N/A</v>
      </c>
      <c r="LW52" s="169" t="e">
        <f t="shared" si="120"/>
        <v>#N/A</v>
      </c>
      <c r="LX52" s="169" t="e">
        <f t="shared" si="120"/>
        <v>#N/A</v>
      </c>
      <c r="LY52" s="169" t="e">
        <f t="shared" si="120"/>
        <v>#N/A</v>
      </c>
      <c r="LZ52" s="169" t="e">
        <f t="shared" si="120"/>
        <v>#N/A</v>
      </c>
      <c r="MA52" s="169" t="e">
        <f t="shared" si="120"/>
        <v>#N/A</v>
      </c>
      <c r="MB52" s="169" t="e">
        <f t="shared" si="120"/>
        <v>#N/A</v>
      </c>
      <c r="MC52" s="169" t="e">
        <f t="shared" si="120"/>
        <v>#N/A</v>
      </c>
      <c r="MD52" s="169" t="e">
        <f t="shared" si="120"/>
        <v>#N/A</v>
      </c>
      <c r="ME52" s="169" t="e">
        <f t="shared" ref="LQ52:MF67" si="121">IF(ISNONTEXT($R52),_xlfn.NORM.DIST(EL52,$N52,$R52,FALSE),NA())</f>
        <v>#N/A</v>
      </c>
      <c r="MF52" s="169" t="e">
        <f t="shared" si="113"/>
        <v>#N/A</v>
      </c>
      <c r="MG52" s="169" t="e">
        <f t="shared" si="113"/>
        <v>#N/A</v>
      </c>
      <c r="MH52" s="169" t="e">
        <f t="shared" si="113"/>
        <v>#N/A</v>
      </c>
      <c r="MI52" s="169" t="e">
        <f t="shared" si="113"/>
        <v>#N/A</v>
      </c>
      <c r="MJ52" s="169" t="e">
        <f t="shared" si="113"/>
        <v>#N/A</v>
      </c>
      <c r="MK52" s="169" t="e">
        <f t="shared" si="113"/>
        <v>#N/A</v>
      </c>
      <c r="ML52" s="169" t="e">
        <f t="shared" si="113"/>
        <v>#N/A</v>
      </c>
      <c r="MM52" s="169" t="e">
        <f t="shared" si="113"/>
        <v>#N/A</v>
      </c>
      <c r="MN52" s="169" t="e">
        <f t="shared" si="113"/>
        <v>#N/A</v>
      </c>
      <c r="MO52" s="169" t="e">
        <f t="shared" si="113"/>
        <v>#N/A</v>
      </c>
      <c r="MP52" s="169" t="e">
        <f t="shared" si="113"/>
        <v>#N/A</v>
      </c>
      <c r="MQ52" s="169" t="e">
        <f t="shared" si="113"/>
        <v>#N/A</v>
      </c>
      <c r="MR52" s="169" t="e">
        <f t="shared" si="113"/>
        <v>#N/A</v>
      </c>
      <c r="MS52" s="169" t="e">
        <f t="shared" si="113"/>
        <v>#N/A</v>
      </c>
      <c r="MT52" s="169" t="e">
        <f t="shared" si="113"/>
        <v>#N/A</v>
      </c>
      <c r="MU52" s="169" t="e">
        <f t="shared" si="113"/>
        <v>#N/A</v>
      </c>
      <c r="MV52" s="169" t="e">
        <f t="shared" ref="MV52:NK67" si="122">IF(ISNONTEXT($R52),_xlfn.NORM.DIST(FC52,$N52,$R52,FALSE),NA())</f>
        <v>#N/A</v>
      </c>
      <c r="MW52" s="169" t="e">
        <f t="shared" si="122"/>
        <v>#N/A</v>
      </c>
      <c r="MX52" s="169" t="e">
        <f t="shared" si="122"/>
        <v>#N/A</v>
      </c>
      <c r="MY52" s="169" t="e">
        <f t="shared" si="122"/>
        <v>#N/A</v>
      </c>
      <c r="MZ52" s="169" t="e">
        <f t="shared" si="122"/>
        <v>#N/A</v>
      </c>
      <c r="NA52" s="169" t="e">
        <f t="shared" si="122"/>
        <v>#N/A</v>
      </c>
      <c r="NB52" s="169" t="e">
        <f t="shared" si="122"/>
        <v>#N/A</v>
      </c>
      <c r="NC52" s="169" t="e">
        <f t="shared" si="122"/>
        <v>#N/A</v>
      </c>
      <c r="ND52" s="169" t="e">
        <f t="shared" si="122"/>
        <v>#N/A</v>
      </c>
      <c r="NE52" s="169" t="e">
        <f t="shared" si="122"/>
        <v>#N/A</v>
      </c>
      <c r="NF52" s="169" t="e">
        <f t="shared" si="122"/>
        <v>#N/A</v>
      </c>
      <c r="NG52" s="169" t="e">
        <f t="shared" si="122"/>
        <v>#N/A</v>
      </c>
      <c r="NH52" s="169" t="e">
        <f t="shared" si="122"/>
        <v>#N/A</v>
      </c>
      <c r="NI52" s="169" t="e">
        <f t="shared" si="122"/>
        <v>#N/A</v>
      </c>
      <c r="NJ52" s="169" t="e">
        <f t="shared" si="122"/>
        <v>#N/A</v>
      </c>
      <c r="NK52" s="169" t="e">
        <f t="shared" si="122"/>
        <v>#N/A</v>
      </c>
      <c r="NL52" s="169" t="e">
        <f t="shared" si="114"/>
        <v>#N/A</v>
      </c>
      <c r="NM52" s="169" t="e">
        <f t="shared" si="114"/>
        <v>#N/A</v>
      </c>
      <c r="NN52" s="169" t="e">
        <f t="shared" si="114"/>
        <v>#N/A</v>
      </c>
      <c r="NO52" s="169" t="e">
        <f t="shared" si="114"/>
        <v>#N/A</v>
      </c>
      <c r="NP52" s="169" t="e">
        <f t="shared" si="114"/>
        <v>#N/A</v>
      </c>
      <c r="NQ52" s="169" t="e">
        <f t="shared" si="114"/>
        <v>#N/A</v>
      </c>
      <c r="NR52" s="169" t="e">
        <f t="shared" si="114"/>
        <v>#N/A</v>
      </c>
      <c r="NS52" s="169" t="e">
        <f t="shared" si="114"/>
        <v>#N/A</v>
      </c>
      <c r="NT52" s="169" t="e">
        <f t="shared" si="114"/>
        <v>#N/A</v>
      </c>
      <c r="NU52" s="169" t="e">
        <f t="shared" si="114"/>
        <v>#N/A</v>
      </c>
      <c r="NV52" s="169" t="e">
        <f t="shared" si="114"/>
        <v>#N/A</v>
      </c>
      <c r="NW52" s="169" t="e">
        <f t="shared" si="114"/>
        <v>#N/A</v>
      </c>
      <c r="NX52" s="169" t="e">
        <f t="shared" si="114"/>
        <v>#N/A</v>
      </c>
      <c r="NY52" s="169" t="e">
        <f t="shared" si="114"/>
        <v>#N/A</v>
      </c>
      <c r="NZ52" s="169" t="e">
        <f t="shared" si="114"/>
        <v>#N/A</v>
      </c>
      <c r="OA52" s="169" t="e">
        <f t="shared" ref="OA52:OP67" si="123">IF(ISNONTEXT($R52),_xlfn.NORM.DIST(GH52,$N52,$R52,FALSE),NA())</f>
        <v>#N/A</v>
      </c>
      <c r="OB52" s="169" t="e">
        <f t="shared" si="123"/>
        <v>#N/A</v>
      </c>
      <c r="OC52" s="169" t="e">
        <f t="shared" si="123"/>
        <v>#N/A</v>
      </c>
      <c r="OD52" s="169" t="e">
        <f t="shared" si="123"/>
        <v>#N/A</v>
      </c>
      <c r="OE52" s="169" t="e">
        <f t="shared" si="123"/>
        <v>#N/A</v>
      </c>
      <c r="OF52" s="169" t="e">
        <f t="shared" si="123"/>
        <v>#N/A</v>
      </c>
      <c r="OG52" s="169" t="e">
        <f t="shared" si="123"/>
        <v>#N/A</v>
      </c>
      <c r="OH52" s="169" t="e">
        <f t="shared" si="123"/>
        <v>#N/A</v>
      </c>
      <c r="OI52" s="169" t="e">
        <f t="shared" si="123"/>
        <v>#N/A</v>
      </c>
      <c r="OJ52" s="169" t="e">
        <f t="shared" si="123"/>
        <v>#N/A</v>
      </c>
      <c r="OK52" s="169" t="e">
        <f t="shared" si="123"/>
        <v>#N/A</v>
      </c>
      <c r="OL52" s="169" t="e">
        <f t="shared" si="123"/>
        <v>#N/A</v>
      </c>
      <c r="OM52" s="169" t="e">
        <f t="shared" si="123"/>
        <v>#N/A</v>
      </c>
      <c r="ON52" s="169" t="e">
        <f t="shared" si="123"/>
        <v>#N/A</v>
      </c>
      <c r="OO52" s="169" t="e">
        <f t="shared" si="123"/>
        <v>#N/A</v>
      </c>
      <c r="OP52" s="169" t="e">
        <f t="shared" si="123"/>
        <v>#N/A</v>
      </c>
      <c r="OQ52" s="169" t="e">
        <f t="shared" ref="OC52:OR67" si="124">IF(ISNONTEXT($R52),_xlfn.NORM.DIST(GX52,$N52,$R52,FALSE),NA())</f>
        <v>#N/A</v>
      </c>
      <c r="OR52" s="169" t="e">
        <f t="shared" si="115"/>
        <v>#N/A</v>
      </c>
      <c r="OS52" s="169" t="e">
        <f t="shared" si="115"/>
        <v>#N/A</v>
      </c>
      <c r="OT52" s="169" t="e">
        <f t="shared" si="115"/>
        <v>#N/A</v>
      </c>
      <c r="OU52" s="169" t="e">
        <f t="shared" si="115"/>
        <v>#N/A</v>
      </c>
      <c r="OV52" s="169" t="e">
        <f t="shared" si="115"/>
        <v>#N/A</v>
      </c>
      <c r="OW52" s="169" t="e">
        <f t="shared" si="115"/>
        <v>#N/A</v>
      </c>
      <c r="OX52" s="169" t="e">
        <f t="shared" si="115"/>
        <v>#N/A</v>
      </c>
      <c r="OY52" s="169" t="e">
        <f t="shared" si="115"/>
        <v>#N/A</v>
      </c>
      <c r="OZ52" s="169" t="e">
        <f t="shared" si="115"/>
        <v>#N/A</v>
      </c>
      <c r="PA52" s="169" t="e">
        <f t="shared" si="115"/>
        <v>#N/A</v>
      </c>
      <c r="PB52" s="169" t="e">
        <f t="shared" si="115"/>
        <v>#N/A</v>
      </c>
      <c r="PC52" s="169" t="e">
        <f t="shared" si="115"/>
        <v>#N/A</v>
      </c>
      <c r="PD52" s="169" t="e">
        <f t="shared" si="115"/>
        <v>#N/A</v>
      </c>
      <c r="PE52" s="169" t="e">
        <f t="shared" si="115"/>
        <v>#N/A</v>
      </c>
      <c r="PF52" s="169" t="e">
        <f t="shared" si="115"/>
        <v>#N/A</v>
      </c>
      <c r="PG52" s="169" t="e">
        <f t="shared" si="115"/>
        <v>#N/A</v>
      </c>
      <c r="PH52" s="169" t="e">
        <f t="shared" ref="PH52:PO67" si="125">IF(ISNONTEXT($R52),_xlfn.NORM.DIST(HO52,$N52,$R52,FALSE),NA())</f>
        <v>#N/A</v>
      </c>
      <c r="PI52" s="169" t="e">
        <f t="shared" si="125"/>
        <v>#N/A</v>
      </c>
      <c r="PJ52" s="169" t="e">
        <f t="shared" si="125"/>
        <v>#N/A</v>
      </c>
      <c r="PK52" s="169" t="e">
        <f t="shared" si="125"/>
        <v>#N/A</v>
      </c>
      <c r="PL52" s="169" t="e">
        <f t="shared" si="125"/>
        <v>#N/A</v>
      </c>
      <c r="PM52" s="169" t="e">
        <f t="shared" si="125"/>
        <v>#N/A</v>
      </c>
      <c r="PN52" s="169" t="e">
        <f t="shared" si="125"/>
        <v>#N/A</v>
      </c>
      <c r="PO52" s="169" t="e">
        <f t="shared" si="125"/>
        <v>#N/A</v>
      </c>
    </row>
    <row r="53" spans="1:431" hidden="1" x14ac:dyDescent="0.75">
      <c r="A53" s="370"/>
      <c r="B53" s="376" t="str">
        <f>IF($R53="","",ROUND(_xlfn.NORM.INV(ABS(VLOOKUP($T$1,VLookups!$A$43:$B$44,2,FALSE)-B$2),$N53,$R53),0))</f>
        <v/>
      </c>
      <c r="C53" s="382" t="str">
        <f t="shared" si="36"/>
        <v/>
      </c>
      <c r="D53" s="383" t="str">
        <f t="shared" si="37"/>
        <v/>
      </c>
      <c r="E53" s="109"/>
      <c r="F53" s="117"/>
      <c r="G53" s="122" t="str">
        <f t="shared" si="30"/>
        <v/>
      </c>
      <c r="H53" s="95"/>
      <c r="I53" s="122" t="str">
        <f t="shared" si="31"/>
        <v/>
      </c>
      <c r="J53" s="117"/>
      <c r="K53" s="110"/>
      <c r="L53" s="124" t="str">
        <f t="shared" si="0"/>
        <v/>
      </c>
      <c r="M53" s="124" t="str">
        <f t="shared" si="1"/>
        <v/>
      </c>
      <c r="N53" s="73" t="str">
        <f t="shared" si="32"/>
        <v/>
      </c>
      <c r="O53" s="23"/>
      <c r="P53" s="57"/>
      <c r="Q53" s="304"/>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3"/>
        <v/>
      </c>
      <c r="AD53" s="49" t="str">
        <f t="shared" si="102"/>
        <v/>
      </c>
      <c r="AE53" s="49" t="str">
        <f t="shared" si="102"/>
        <v/>
      </c>
      <c r="AF53" s="49" t="str">
        <f t="shared" si="102"/>
        <v/>
      </c>
      <c r="AG53" s="49" t="str">
        <f t="shared" si="102"/>
        <v/>
      </c>
      <c r="AH53" s="49" t="str">
        <f t="shared" si="102"/>
        <v/>
      </c>
      <c r="AI53" s="49" t="str">
        <f t="shared" si="102"/>
        <v/>
      </c>
      <c r="AJ53" s="49" t="str">
        <f t="shared" si="102"/>
        <v/>
      </c>
      <c r="AK53" s="49" t="str">
        <f t="shared" si="102"/>
        <v/>
      </c>
      <c r="AL53" s="49" t="str">
        <f t="shared" si="102"/>
        <v/>
      </c>
      <c r="AM53" s="49" t="str">
        <f t="shared" si="102"/>
        <v/>
      </c>
      <c r="AN53" s="49" t="str">
        <f t="shared" si="102"/>
        <v/>
      </c>
      <c r="AO53" s="49" t="str">
        <f t="shared" si="102"/>
        <v/>
      </c>
      <c r="AP53" s="49" t="str">
        <f t="shared" si="102"/>
        <v/>
      </c>
      <c r="AQ53" s="49" t="str">
        <f t="shared" si="102"/>
        <v/>
      </c>
      <c r="AR53" s="49" t="str">
        <f t="shared" si="102"/>
        <v/>
      </c>
      <c r="AS53" s="49" t="str">
        <f t="shared" si="102"/>
        <v/>
      </c>
      <c r="AT53" s="49" t="str">
        <f t="shared" si="98"/>
        <v/>
      </c>
      <c r="AU53" s="49" t="str">
        <f t="shared" si="98"/>
        <v/>
      </c>
      <c r="AV53" s="49" t="str">
        <f t="shared" si="98"/>
        <v/>
      </c>
      <c r="AW53" s="49" t="str">
        <f t="shared" si="98"/>
        <v/>
      </c>
      <c r="AX53" s="49" t="str">
        <f t="shared" si="98"/>
        <v/>
      </c>
      <c r="AY53" s="49" t="str">
        <f t="shared" si="98"/>
        <v/>
      </c>
      <c r="AZ53" s="49" t="str">
        <f t="shared" si="98"/>
        <v/>
      </c>
      <c r="BA53" s="49" t="str">
        <f t="shared" si="98"/>
        <v/>
      </c>
      <c r="BB53" s="49" t="str">
        <f t="shared" si="98"/>
        <v/>
      </c>
      <c r="BC53" s="49" t="str">
        <f t="shared" si="98"/>
        <v/>
      </c>
      <c r="BD53" s="49" t="str">
        <f t="shared" si="98"/>
        <v/>
      </c>
      <c r="BE53" s="49" t="str">
        <f t="shared" si="98"/>
        <v/>
      </c>
      <c r="BF53" s="49" t="str">
        <f t="shared" si="98"/>
        <v/>
      </c>
      <c r="BG53" s="49" t="str">
        <f t="shared" si="98"/>
        <v/>
      </c>
      <c r="BH53" s="49" t="str">
        <f t="shared" si="98"/>
        <v/>
      </c>
      <c r="BI53" s="49" t="str">
        <f t="shared" si="99"/>
        <v/>
      </c>
      <c r="BJ53" s="49" t="str">
        <f t="shared" si="99"/>
        <v/>
      </c>
      <c r="BK53" s="49" t="str">
        <f t="shared" si="99"/>
        <v/>
      </c>
      <c r="BL53" s="49" t="str">
        <f t="shared" si="99"/>
        <v/>
      </c>
      <c r="BM53" s="49" t="str">
        <f t="shared" si="99"/>
        <v/>
      </c>
      <c r="BN53" s="49" t="str">
        <f t="shared" si="99"/>
        <v/>
      </c>
      <c r="BO53" s="49" t="str">
        <f t="shared" si="99"/>
        <v/>
      </c>
      <c r="BP53" s="49" t="str">
        <f t="shared" si="99"/>
        <v/>
      </c>
      <c r="BQ53" s="49" t="str">
        <f t="shared" si="99"/>
        <v/>
      </c>
      <c r="BR53" s="49" t="str">
        <f t="shared" si="99"/>
        <v/>
      </c>
      <c r="BS53" s="49" t="str">
        <f t="shared" si="99"/>
        <v/>
      </c>
      <c r="BT53" s="49" t="str">
        <f t="shared" si="99"/>
        <v/>
      </c>
      <c r="BU53" s="49" t="str">
        <f t="shared" si="99"/>
        <v/>
      </c>
      <c r="BV53" s="49" t="str">
        <f t="shared" si="99"/>
        <v/>
      </c>
      <c r="BW53" s="49" t="str">
        <f t="shared" si="99"/>
        <v/>
      </c>
      <c r="BX53" s="49" t="str">
        <f t="shared" si="99"/>
        <v/>
      </c>
      <c r="BY53" s="49" t="str">
        <f t="shared" si="97"/>
        <v/>
      </c>
      <c r="BZ53" s="49" t="str">
        <f t="shared" si="97"/>
        <v/>
      </c>
      <c r="CA53" s="49" t="str">
        <f t="shared" si="97"/>
        <v/>
      </c>
      <c r="CB53" s="49" t="str">
        <f t="shared" si="97"/>
        <v/>
      </c>
      <c r="CC53" s="49" t="str">
        <f t="shared" si="97"/>
        <v/>
      </c>
      <c r="CD53" s="49" t="str">
        <f t="shared" si="97"/>
        <v/>
      </c>
      <c r="CE53" s="49" t="str">
        <f t="shared" si="97"/>
        <v/>
      </c>
      <c r="CF53" s="49" t="str">
        <f t="shared" si="97"/>
        <v/>
      </c>
      <c r="CG53" s="49" t="str">
        <f t="shared" si="97"/>
        <v/>
      </c>
      <c r="CH53" s="49" t="str">
        <f t="shared" si="97"/>
        <v/>
      </c>
      <c r="CI53" s="49" t="str">
        <f t="shared" si="97"/>
        <v/>
      </c>
      <c r="CJ53" s="49" t="str">
        <f t="shared" si="100"/>
        <v/>
      </c>
      <c r="CK53" s="49" t="str">
        <f t="shared" si="100"/>
        <v/>
      </c>
      <c r="CL53" s="49" t="str">
        <f t="shared" si="100"/>
        <v/>
      </c>
      <c r="CM53" s="49" t="str">
        <f t="shared" si="100"/>
        <v/>
      </c>
      <c r="CN53" s="49" t="str">
        <f t="shared" si="100"/>
        <v/>
      </c>
      <c r="CO53" s="49" t="str">
        <f t="shared" si="100"/>
        <v/>
      </c>
      <c r="CP53" s="49" t="str">
        <f t="shared" si="100"/>
        <v/>
      </c>
      <c r="CQ53" s="49" t="str">
        <f t="shared" si="100"/>
        <v/>
      </c>
      <c r="CR53" s="49" t="str">
        <f t="shared" si="100"/>
        <v/>
      </c>
      <c r="CS53" s="49" t="str">
        <f t="shared" si="100"/>
        <v/>
      </c>
      <c r="CT53" s="49" t="str">
        <f t="shared" si="100"/>
        <v/>
      </c>
      <c r="CU53" s="49" t="str">
        <f t="shared" si="100"/>
        <v/>
      </c>
      <c r="CV53" s="49" t="str">
        <f t="shared" si="100"/>
        <v/>
      </c>
      <c r="CW53" s="49" t="str">
        <f t="shared" si="100"/>
        <v/>
      </c>
      <c r="CX53" s="49" t="str">
        <f t="shared" si="100"/>
        <v/>
      </c>
      <c r="CY53" s="49" t="str">
        <f t="shared" si="100"/>
        <v/>
      </c>
      <c r="CZ53" s="49" t="str">
        <f t="shared" si="101"/>
        <v/>
      </c>
      <c r="DA53" s="49" t="str">
        <f t="shared" si="101"/>
        <v/>
      </c>
      <c r="DB53" s="49" t="str">
        <f t="shared" si="101"/>
        <v/>
      </c>
      <c r="DC53" s="49" t="str">
        <f t="shared" si="101"/>
        <v/>
      </c>
      <c r="DD53" s="49" t="str">
        <f t="shared" si="101"/>
        <v/>
      </c>
      <c r="DE53" s="49" t="str">
        <f t="shared" si="101"/>
        <v/>
      </c>
      <c r="DF53" s="49" t="str">
        <f t="shared" si="101"/>
        <v/>
      </c>
      <c r="DG53" s="49" t="str">
        <f t="shared" si="101"/>
        <v/>
      </c>
      <c r="DH53" s="49" t="str">
        <f t="shared" si="101"/>
        <v/>
      </c>
      <c r="DI53" s="49" t="str">
        <f t="shared" si="101"/>
        <v/>
      </c>
      <c r="DJ53" s="49" t="str">
        <f t="shared" si="101"/>
        <v/>
      </c>
      <c r="DK53" s="49" t="str">
        <f t="shared" si="101"/>
        <v/>
      </c>
      <c r="DL53" s="49" t="str">
        <f t="shared" si="101"/>
        <v/>
      </c>
      <c r="DM53" s="49" t="str">
        <f t="shared" si="101"/>
        <v/>
      </c>
      <c r="DN53" s="49" t="str">
        <f t="shared" si="101"/>
        <v/>
      </c>
      <c r="DO53" s="49" t="str">
        <f t="shared" si="101"/>
        <v/>
      </c>
      <c r="DP53" s="49" t="str">
        <f t="shared" si="116"/>
        <v/>
      </c>
      <c r="DQ53" s="49" t="str">
        <f t="shared" si="116"/>
        <v/>
      </c>
      <c r="DR53" s="49" t="str">
        <f t="shared" si="116"/>
        <v/>
      </c>
      <c r="DS53" s="49" t="str">
        <f t="shared" si="116"/>
        <v/>
      </c>
      <c r="DT53" s="49" t="str">
        <f t="shared" si="116"/>
        <v/>
      </c>
      <c r="DU53" s="49" t="str">
        <f t="shared" si="116"/>
        <v/>
      </c>
      <c r="DV53" s="49" t="str">
        <f t="shared" si="116"/>
        <v/>
      </c>
      <c r="DW53" s="49" t="str">
        <f t="shared" si="116"/>
        <v/>
      </c>
      <c r="DX53" s="49" t="str">
        <f t="shared" si="116"/>
        <v/>
      </c>
      <c r="DY53" s="49" t="str">
        <f t="shared" si="116"/>
        <v/>
      </c>
      <c r="DZ53" s="183" t="str">
        <f t="shared" si="35"/>
        <v/>
      </c>
      <c r="EA53" s="49" t="str">
        <f t="shared" si="96"/>
        <v/>
      </c>
      <c r="EB53" s="49" t="str">
        <f t="shared" si="96"/>
        <v/>
      </c>
      <c r="EC53" s="49" t="str">
        <f t="shared" si="96"/>
        <v/>
      </c>
      <c r="ED53" s="49" t="str">
        <f t="shared" si="96"/>
        <v/>
      </c>
      <c r="EE53" s="49" t="str">
        <f t="shared" si="96"/>
        <v/>
      </c>
      <c r="EF53" s="49" t="str">
        <f t="shared" si="96"/>
        <v/>
      </c>
      <c r="EG53" s="49" t="str">
        <f t="shared" si="96"/>
        <v/>
      </c>
      <c r="EH53" s="49" t="str">
        <f t="shared" si="96"/>
        <v/>
      </c>
      <c r="EI53" s="49" t="str">
        <f t="shared" si="96"/>
        <v/>
      </c>
      <c r="EJ53" s="49" t="str">
        <f t="shared" si="96"/>
        <v/>
      </c>
      <c r="EK53" s="49" t="str">
        <f t="shared" si="96"/>
        <v/>
      </c>
      <c r="EL53" s="49" t="str">
        <f t="shared" si="96"/>
        <v/>
      </c>
      <c r="EM53" s="49" t="str">
        <f t="shared" si="96"/>
        <v/>
      </c>
      <c r="EN53" s="49" t="str">
        <f t="shared" si="96"/>
        <v/>
      </c>
      <c r="EO53" s="49" t="str">
        <f t="shared" si="96"/>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6">IF(ISNONTEXT($AC53),FD53+$AC53,"")</f>
        <v/>
      </c>
      <c r="FF53" s="49" t="str">
        <f t="shared" si="117"/>
        <v/>
      </c>
      <c r="FG53" s="49" t="str">
        <f t="shared" si="117"/>
        <v/>
      </c>
      <c r="FH53" s="49" t="str">
        <f t="shared" si="117"/>
        <v/>
      </c>
      <c r="FI53" s="49" t="str">
        <f t="shared" si="117"/>
        <v/>
      </c>
      <c r="FJ53" s="49" t="str">
        <f t="shared" si="117"/>
        <v/>
      </c>
      <c r="FK53" s="49" t="str">
        <f t="shared" si="117"/>
        <v/>
      </c>
      <c r="FL53" s="49" t="str">
        <f t="shared" si="117"/>
        <v/>
      </c>
      <c r="FM53" s="49" t="str">
        <f t="shared" si="117"/>
        <v/>
      </c>
      <c r="FN53" s="49" t="str">
        <f t="shared" si="117"/>
        <v/>
      </c>
      <c r="FO53" s="49" t="str">
        <f t="shared" si="117"/>
        <v/>
      </c>
      <c r="FP53" s="49" t="str">
        <f t="shared" si="117"/>
        <v/>
      </c>
      <c r="FQ53" s="49" t="str">
        <f t="shared" si="106"/>
        <v/>
      </c>
      <c r="FR53" s="49" t="str">
        <f t="shared" si="106"/>
        <v/>
      </c>
      <c r="FS53" s="49" t="str">
        <f t="shared" si="106"/>
        <v/>
      </c>
      <c r="FT53" s="49" t="str">
        <f t="shared" si="106"/>
        <v/>
      </c>
      <c r="FU53" s="49" t="str">
        <f t="shared" si="106"/>
        <v/>
      </c>
      <c r="FV53" s="49" t="str">
        <f t="shared" si="106"/>
        <v/>
      </c>
      <c r="FW53" s="49" t="str">
        <f t="shared" si="106"/>
        <v/>
      </c>
      <c r="FX53" s="49" t="str">
        <f t="shared" si="106"/>
        <v/>
      </c>
      <c r="FY53" s="49" t="str">
        <f t="shared" si="106"/>
        <v/>
      </c>
      <c r="FZ53" s="49" t="str">
        <f t="shared" si="106"/>
        <v/>
      </c>
      <c r="GA53" s="49" t="str">
        <f t="shared" si="106"/>
        <v/>
      </c>
      <c r="GB53" s="49" t="str">
        <f t="shared" si="106"/>
        <v/>
      </c>
      <c r="GC53" s="49" t="str">
        <f t="shared" si="106"/>
        <v/>
      </c>
      <c r="GD53" s="49" t="str">
        <f t="shared" si="106"/>
        <v/>
      </c>
      <c r="GE53" s="49" t="str">
        <f t="shared" si="106"/>
        <v/>
      </c>
      <c r="GF53" s="49" t="str">
        <f t="shared" si="106"/>
        <v/>
      </c>
      <c r="GG53" s="49" t="str">
        <f t="shared" si="107"/>
        <v/>
      </c>
      <c r="GH53" s="49" t="str">
        <f t="shared" si="107"/>
        <v/>
      </c>
      <c r="GI53" s="49" t="str">
        <f t="shared" si="107"/>
        <v/>
      </c>
      <c r="GJ53" s="49" t="str">
        <f t="shared" si="107"/>
        <v/>
      </c>
      <c r="GK53" s="49" t="str">
        <f t="shared" si="107"/>
        <v/>
      </c>
      <c r="GL53" s="49" t="str">
        <f t="shared" si="107"/>
        <v/>
      </c>
      <c r="GM53" s="49" t="str">
        <f t="shared" si="107"/>
        <v/>
      </c>
      <c r="GN53" s="49" t="str">
        <f t="shared" si="107"/>
        <v/>
      </c>
      <c r="GO53" s="49" t="str">
        <f t="shared" si="107"/>
        <v/>
      </c>
      <c r="GP53" s="49" t="str">
        <f t="shared" si="107"/>
        <v/>
      </c>
      <c r="GQ53" s="49" t="str">
        <f t="shared" si="107"/>
        <v/>
      </c>
      <c r="GR53" s="49" t="str">
        <f t="shared" si="107"/>
        <v/>
      </c>
      <c r="GS53" s="49" t="str">
        <f t="shared" si="107"/>
        <v/>
      </c>
      <c r="GT53" s="49" t="str">
        <f t="shared" si="107"/>
        <v/>
      </c>
      <c r="GU53" s="49" t="str">
        <f t="shared" si="107"/>
        <v/>
      </c>
      <c r="GV53" s="49" t="str">
        <f t="shared" si="107"/>
        <v/>
      </c>
      <c r="GW53" s="49" t="str">
        <f t="shared" si="108"/>
        <v/>
      </c>
      <c r="GX53" s="49" t="str">
        <f t="shared" si="108"/>
        <v/>
      </c>
      <c r="GY53" s="49" t="str">
        <f t="shared" si="108"/>
        <v/>
      </c>
      <c r="GZ53" s="49" t="str">
        <f t="shared" si="108"/>
        <v/>
      </c>
      <c r="HA53" s="49" t="str">
        <f t="shared" si="108"/>
        <v/>
      </c>
      <c r="HB53" s="49" t="str">
        <f t="shared" si="108"/>
        <v/>
      </c>
      <c r="HC53" s="49" t="str">
        <f t="shared" si="108"/>
        <v/>
      </c>
      <c r="HD53" s="49" t="str">
        <f t="shared" si="108"/>
        <v/>
      </c>
      <c r="HE53" s="49" t="str">
        <f t="shared" si="108"/>
        <v/>
      </c>
      <c r="HF53" s="49" t="str">
        <f t="shared" si="108"/>
        <v/>
      </c>
      <c r="HG53" s="49" t="str">
        <f t="shared" si="108"/>
        <v/>
      </c>
      <c r="HH53" s="49" t="str">
        <f t="shared" si="108"/>
        <v/>
      </c>
      <c r="HI53" s="49" t="str">
        <f t="shared" si="108"/>
        <v/>
      </c>
      <c r="HJ53" s="49" t="str">
        <f t="shared" si="108"/>
        <v/>
      </c>
      <c r="HK53" s="49" t="str">
        <f t="shared" si="108"/>
        <v/>
      </c>
      <c r="HL53" s="49" t="str">
        <f t="shared" si="108"/>
        <v/>
      </c>
      <c r="HM53" s="49" t="str">
        <f t="shared" si="109"/>
        <v/>
      </c>
      <c r="HN53" s="49" t="str">
        <f t="shared" si="109"/>
        <v/>
      </c>
      <c r="HO53" s="49" t="str">
        <f t="shared" si="109"/>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4"/>
        <v>#N/A</v>
      </c>
      <c r="HX53" s="169" t="e">
        <f t="shared" si="104"/>
        <v>#N/A</v>
      </c>
      <c r="HY53" s="169" t="e">
        <f t="shared" si="104"/>
        <v>#N/A</v>
      </c>
      <c r="HZ53" s="169" t="e">
        <f t="shared" si="104"/>
        <v>#N/A</v>
      </c>
      <c r="IA53" s="169" t="e">
        <f t="shared" si="103"/>
        <v>#N/A</v>
      </c>
      <c r="IB53" s="169" t="e">
        <f t="shared" si="103"/>
        <v>#N/A</v>
      </c>
      <c r="IC53" s="169" t="e">
        <f t="shared" si="103"/>
        <v>#N/A</v>
      </c>
      <c r="ID53" s="169" t="e">
        <f t="shared" si="103"/>
        <v>#N/A</v>
      </c>
      <c r="IE53" s="169" t="e">
        <f t="shared" si="103"/>
        <v>#N/A</v>
      </c>
      <c r="IF53" s="169" t="e">
        <f t="shared" si="103"/>
        <v>#N/A</v>
      </c>
      <c r="IG53" s="169" t="e">
        <f t="shared" si="103"/>
        <v>#N/A</v>
      </c>
      <c r="IH53" s="169" t="e">
        <f t="shared" si="103"/>
        <v>#N/A</v>
      </c>
      <c r="II53" s="169" t="e">
        <f t="shared" si="103"/>
        <v>#N/A</v>
      </c>
      <c r="IJ53" s="169" t="e">
        <f t="shared" si="103"/>
        <v>#N/A</v>
      </c>
      <c r="IK53" s="169" t="e">
        <f t="shared" si="103"/>
        <v>#N/A</v>
      </c>
      <c r="IL53" s="169" t="e">
        <f t="shared" si="103"/>
        <v>#N/A</v>
      </c>
      <c r="IM53" s="169" t="e">
        <f t="shared" si="103"/>
        <v>#N/A</v>
      </c>
      <c r="IN53" s="169" t="e">
        <f t="shared" si="103"/>
        <v>#N/A</v>
      </c>
      <c r="IO53" s="169" t="e">
        <f t="shared" si="103"/>
        <v>#N/A</v>
      </c>
      <c r="IP53" s="169" t="e">
        <f t="shared" si="110"/>
        <v>#N/A</v>
      </c>
      <c r="IQ53" s="169" t="e">
        <f t="shared" si="110"/>
        <v>#N/A</v>
      </c>
      <c r="IR53" s="169" t="e">
        <f t="shared" si="110"/>
        <v>#N/A</v>
      </c>
      <c r="IS53" s="169" t="e">
        <f t="shared" si="110"/>
        <v>#N/A</v>
      </c>
      <c r="IT53" s="169" t="e">
        <f t="shared" si="110"/>
        <v>#N/A</v>
      </c>
      <c r="IU53" s="169" t="e">
        <f t="shared" si="110"/>
        <v>#N/A</v>
      </c>
      <c r="IV53" s="169" t="e">
        <f t="shared" si="110"/>
        <v>#N/A</v>
      </c>
      <c r="IW53" s="169" t="e">
        <f t="shared" si="110"/>
        <v>#N/A</v>
      </c>
      <c r="IX53" s="169" t="e">
        <f t="shared" si="110"/>
        <v>#N/A</v>
      </c>
      <c r="IY53" s="169" t="e">
        <f t="shared" si="110"/>
        <v>#N/A</v>
      </c>
      <c r="IZ53" s="169" t="e">
        <f t="shared" si="110"/>
        <v>#N/A</v>
      </c>
      <c r="JA53" s="169" t="e">
        <f t="shared" si="110"/>
        <v>#N/A</v>
      </c>
      <c r="JB53" s="169" t="e">
        <f t="shared" si="110"/>
        <v>#N/A</v>
      </c>
      <c r="JC53" s="169" t="e">
        <f t="shared" si="110"/>
        <v>#N/A</v>
      </c>
      <c r="JD53" s="169" t="e">
        <f t="shared" si="110"/>
        <v>#N/A</v>
      </c>
      <c r="JE53" s="169" t="e">
        <f t="shared" si="118"/>
        <v>#N/A</v>
      </c>
      <c r="JF53" s="169" t="e">
        <f t="shared" si="118"/>
        <v>#N/A</v>
      </c>
      <c r="JG53" s="169" t="e">
        <f t="shared" si="118"/>
        <v>#N/A</v>
      </c>
      <c r="JH53" s="169" t="e">
        <f t="shared" si="118"/>
        <v>#N/A</v>
      </c>
      <c r="JI53" s="169" t="e">
        <f t="shared" si="118"/>
        <v>#N/A</v>
      </c>
      <c r="JJ53" s="169" t="e">
        <f t="shared" si="118"/>
        <v>#N/A</v>
      </c>
      <c r="JK53" s="169" t="e">
        <f t="shared" si="118"/>
        <v>#N/A</v>
      </c>
      <c r="JL53" s="169" t="e">
        <f t="shared" si="118"/>
        <v>#N/A</v>
      </c>
      <c r="JM53" s="169" t="e">
        <f t="shared" si="118"/>
        <v>#N/A</v>
      </c>
      <c r="JN53" s="169" t="e">
        <f t="shared" si="118"/>
        <v>#N/A</v>
      </c>
      <c r="JO53" s="169" t="e">
        <f t="shared" si="118"/>
        <v>#N/A</v>
      </c>
      <c r="JP53" s="169" t="e">
        <f t="shared" si="118"/>
        <v>#N/A</v>
      </c>
      <c r="JQ53" s="169" t="e">
        <f t="shared" si="118"/>
        <v>#N/A</v>
      </c>
      <c r="JR53" s="169" t="e">
        <f t="shared" si="118"/>
        <v>#N/A</v>
      </c>
      <c r="JS53" s="169" t="e">
        <f t="shared" si="118"/>
        <v>#N/A</v>
      </c>
      <c r="JT53" s="169" t="e">
        <f t="shared" si="111"/>
        <v>#N/A</v>
      </c>
      <c r="JU53" s="169" t="e">
        <f t="shared" si="111"/>
        <v>#N/A</v>
      </c>
      <c r="JV53" s="169" t="e">
        <f t="shared" si="111"/>
        <v>#N/A</v>
      </c>
      <c r="JW53" s="169" t="e">
        <f t="shared" si="111"/>
        <v>#N/A</v>
      </c>
      <c r="JX53" s="169" t="e">
        <f t="shared" si="111"/>
        <v>#N/A</v>
      </c>
      <c r="JY53" s="169" t="e">
        <f t="shared" si="111"/>
        <v>#N/A</v>
      </c>
      <c r="JZ53" s="169" t="e">
        <f t="shared" si="111"/>
        <v>#N/A</v>
      </c>
      <c r="KA53" s="169" t="e">
        <f t="shared" si="111"/>
        <v>#N/A</v>
      </c>
      <c r="KB53" s="169" t="e">
        <f t="shared" si="111"/>
        <v>#N/A</v>
      </c>
      <c r="KC53" s="169" t="e">
        <f t="shared" si="111"/>
        <v>#N/A</v>
      </c>
      <c r="KD53" s="169" t="e">
        <f t="shared" si="111"/>
        <v>#N/A</v>
      </c>
      <c r="KE53" s="169" t="e">
        <f t="shared" si="111"/>
        <v>#N/A</v>
      </c>
      <c r="KF53" s="169" t="e">
        <f t="shared" si="111"/>
        <v>#N/A</v>
      </c>
      <c r="KG53" s="169" t="e">
        <f t="shared" si="111"/>
        <v>#N/A</v>
      </c>
      <c r="KH53" s="169" t="e">
        <f t="shared" si="111"/>
        <v>#N/A</v>
      </c>
      <c r="KI53" s="169" t="e">
        <f t="shared" si="111"/>
        <v>#N/A</v>
      </c>
      <c r="KJ53" s="169" t="e">
        <f t="shared" si="119"/>
        <v>#N/A</v>
      </c>
      <c r="KK53" s="169" t="e">
        <f t="shared" si="119"/>
        <v>#N/A</v>
      </c>
      <c r="KL53" s="169" t="e">
        <f t="shared" si="119"/>
        <v>#N/A</v>
      </c>
      <c r="KM53" s="169" t="e">
        <f t="shared" si="119"/>
        <v>#N/A</v>
      </c>
      <c r="KN53" s="169" t="e">
        <f t="shared" si="119"/>
        <v>#N/A</v>
      </c>
      <c r="KO53" s="169" t="e">
        <f t="shared" si="119"/>
        <v>#N/A</v>
      </c>
      <c r="KP53" s="169" t="e">
        <f t="shared" si="119"/>
        <v>#N/A</v>
      </c>
      <c r="KQ53" s="169" t="e">
        <f t="shared" si="119"/>
        <v>#N/A</v>
      </c>
      <c r="KR53" s="169" t="e">
        <f t="shared" si="119"/>
        <v>#N/A</v>
      </c>
      <c r="KS53" s="169" t="e">
        <f t="shared" si="119"/>
        <v>#N/A</v>
      </c>
      <c r="KT53" s="169" t="e">
        <f t="shared" si="119"/>
        <v>#N/A</v>
      </c>
      <c r="KU53" s="169" t="e">
        <f t="shared" si="119"/>
        <v>#N/A</v>
      </c>
      <c r="KV53" s="169" t="e">
        <f t="shared" si="119"/>
        <v>#N/A</v>
      </c>
      <c r="KW53" s="169" t="e">
        <f t="shared" si="119"/>
        <v>#N/A</v>
      </c>
      <c r="KX53" s="169" t="e">
        <f t="shared" si="119"/>
        <v>#N/A</v>
      </c>
      <c r="KY53" s="169" t="e">
        <f t="shared" si="119"/>
        <v>#N/A</v>
      </c>
      <c r="KZ53" s="169" t="e">
        <f t="shared" si="112"/>
        <v>#N/A</v>
      </c>
      <c r="LA53" s="169" t="e">
        <f t="shared" si="112"/>
        <v>#N/A</v>
      </c>
      <c r="LB53" s="169" t="e">
        <f t="shared" si="112"/>
        <v>#N/A</v>
      </c>
      <c r="LC53" s="169" t="e">
        <f t="shared" si="112"/>
        <v>#N/A</v>
      </c>
      <c r="LD53" s="169" t="e">
        <f t="shared" si="112"/>
        <v>#N/A</v>
      </c>
      <c r="LE53" s="169" t="e">
        <f t="shared" si="112"/>
        <v>#N/A</v>
      </c>
      <c r="LF53" s="169" t="e">
        <f t="shared" si="112"/>
        <v>#N/A</v>
      </c>
      <c r="LG53" s="169" t="e">
        <f t="shared" si="112"/>
        <v>#N/A</v>
      </c>
      <c r="LH53" s="169" t="e">
        <f t="shared" si="112"/>
        <v>#N/A</v>
      </c>
      <c r="LI53" s="169" t="e">
        <f t="shared" si="112"/>
        <v>#N/A</v>
      </c>
      <c r="LJ53" s="169" t="e">
        <f t="shared" si="112"/>
        <v>#N/A</v>
      </c>
      <c r="LK53" s="169" t="e">
        <f t="shared" si="112"/>
        <v>#N/A</v>
      </c>
      <c r="LL53" s="169" t="e">
        <f t="shared" si="112"/>
        <v>#N/A</v>
      </c>
      <c r="LM53" s="169" t="e">
        <f t="shared" si="112"/>
        <v>#N/A</v>
      </c>
      <c r="LN53" s="169" t="e">
        <f t="shared" si="112"/>
        <v>#N/A</v>
      </c>
      <c r="LO53" s="169" t="e">
        <f t="shared" si="120"/>
        <v>#N/A</v>
      </c>
      <c r="LP53" s="169" t="e">
        <f t="shared" si="120"/>
        <v>#N/A</v>
      </c>
      <c r="LQ53" s="169" t="e">
        <f t="shared" si="121"/>
        <v>#N/A</v>
      </c>
      <c r="LR53" s="169" t="e">
        <f t="shared" si="121"/>
        <v>#N/A</v>
      </c>
      <c r="LS53" s="169" t="e">
        <f t="shared" si="121"/>
        <v>#N/A</v>
      </c>
      <c r="LT53" s="169" t="e">
        <f t="shared" si="121"/>
        <v>#N/A</v>
      </c>
      <c r="LU53" s="169" t="e">
        <f t="shared" si="121"/>
        <v>#N/A</v>
      </c>
      <c r="LV53" s="169" t="e">
        <f t="shared" si="121"/>
        <v>#N/A</v>
      </c>
      <c r="LW53" s="169" t="e">
        <f t="shared" si="121"/>
        <v>#N/A</v>
      </c>
      <c r="LX53" s="169" t="e">
        <f t="shared" si="121"/>
        <v>#N/A</v>
      </c>
      <c r="LY53" s="169" t="e">
        <f t="shared" si="121"/>
        <v>#N/A</v>
      </c>
      <c r="LZ53" s="169" t="e">
        <f t="shared" si="121"/>
        <v>#N/A</v>
      </c>
      <c r="MA53" s="169" t="e">
        <f t="shared" si="121"/>
        <v>#N/A</v>
      </c>
      <c r="MB53" s="169" t="e">
        <f t="shared" si="121"/>
        <v>#N/A</v>
      </c>
      <c r="MC53" s="169" t="e">
        <f t="shared" si="121"/>
        <v>#N/A</v>
      </c>
      <c r="MD53" s="169" t="e">
        <f t="shared" si="121"/>
        <v>#N/A</v>
      </c>
      <c r="ME53" s="169" t="e">
        <f t="shared" si="121"/>
        <v>#N/A</v>
      </c>
      <c r="MF53" s="169" t="e">
        <f t="shared" si="113"/>
        <v>#N/A</v>
      </c>
      <c r="MG53" s="169" t="e">
        <f t="shared" si="113"/>
        <v>#N/A</v>
      </c>
      <c r="MH53" s="169" t="e">
        <f t="shared" si="113"/>
        <v>#N/A</v>
      </c>
      <c r="MI53" s="169" t="e">
        <f t="shared" si="113"/>
        <v>#N/A</v>
      </c>
      <c r="MJ53" s="169" t="e">
        <f t="shared" si="113"/>
        <v>#N/A</v>
      </c>
      <c r="MK53" s="169" t="e">
        <f t="shared" si="113"/>
        <v>#N/A</v>
      </c>
      <c r="ML53" s="169" t="e">
        <f t="shared" si="113"/>
        <v>#N/A</v>
      </c>
      <c r="MM53" s="169" t="e">
        <f t="shared" si="113"/>
        <v>#N/A</v>
      </c>
      <c r="MN53" s="169" t="e">
        <f t="shared" si="113"/>
        <v>#N/A</v>
      </c>
      <c r="MO53" s="169" t="e">
        <f t="shared" si="113"/>
        <v>#N/A</v>
      </c>
      <c r="MP53" s="169" t="e">
        <f t="shared" si="113"/>
        <v>#N/A</v>
      </c>
      <c r="MQ53" s="169" t="e">
        <f t="shared" si="113"/>
        <v>#N/A</v>
      </c>
      <c r="MR53" s="169" t="e">
        <f t="shared" si="113"/>
        <v>#N/A</v>
      </c>
      <c r="MS53" s="169" t="e">
        <f t="shared" si="113"/>
        <v>#N/A</v>
      </c>
      <c r="MT53" s="169" t="e">
        <f t="shared" si="113"/>
        <v>#N/A</v>
      </c>
      <c r="MU53" s="169" t="e">
        <f t="shared" si="113"/>
        <v>#N/A</v>
      </c>
      <c r="MV53" s="169" t="e">
        <f t="shared" si="122"/>
        <v>#N/A</v>
      </c>
      <c r="MW53" s="169" t="e">
        <f t="shared" si="122"/>
        <v>#N/A</v>
      </c>
      <c r="MX53" s="169" t="e">
        <f t="shared" si="122"/>
        <v>#N/A</v>
      </c>
      <c r="MY53" s="169" t="e">
        <f t="shared" si="122"/>
        <v>#N/A</v>
      </c>
      <c r="MZ53" s="169" t="e">
        <f t="shared" si="122"/>
        <v>#N/A</v>
      </c>
      <c r="NA53" s="169" t="e">
        <f t="shared" si="122"/>
        <v>#N/A</v>
      </c>
      <c r="NB53" s="169" t="e">
        <f t="shared" si="122"/>
        <v>#N/A</v>
      </c>
      <c r="NC53" s="169" t="e">
        <f t="shared" si="122"/>
        <v>#N/A</v>
      </c>
      <c r="ND53" s="169" t="e">
        <f t="shared" si="122"/>
        <v>#N/A</v>
      </c>
      <c r="NE53" s="169" t="e">
        <f t="shared" si="122"/>
        <v>#N/A</v>
      </c>
      <c r="NF53" s="169" t="e">
        <f t="shared" si="122"/>
        <v>#N/A</v>
      </c>
      <c r="NG53" s="169" t="e">
        <f t="shared" si="122"/>
        <v>#N/A</v>
      </c>
      <c r="NH53" s="169" t="e">
        <f t="shared" si="122"/>
        <v>#N/A</v>
      </c>
      <c r="NI53" s="169" t="e">
        <f t="shared" si="122"/>
        <v>#N/A</v>
      </c>
      <c r="NJ53" s="169" t="e">
        <f t="shared" si="122"/>
        <v>#N/A</v>
      </c>
      <c r="NK53" s="169" t="e">
        <f t="shared" si="122"/>
        <v>#N/A</v>
      </c>
      <c r="NL53" s="169" t="e">
        <f t="shared" si="114"/>
        <v>#N/A</v>
      </c>
      <c r="NM53" s="169" t="e">
        <f t="shared" si="114"/>
        <v>#N/A</v>
      </c>
      <c r="NN53" s="169" t="e">
        <f t="shared" si="114"/>
        <v>#N/A</v>
      </c>
      <c r="NO53" s="169" t="e">
        <f t="shared" si="114"/>
        <v>#N/A</v>
      </c>
      <c r="NP53" s="169" t="e">
        <f t="shared" si="114"/>
        <v>#N/A</v>
      </c>
      <c r="NQ53" s="169" t="e">
        <f t="shared" si="114"/>
        <v>#N/A</v>
      </c>
      <c r="NR53" s="169" t="e">
        <f t="shared" si="114"/>
        <v>#N/A</v>
      </c>
      <c r="NS53" s="169" t="e">
        <f t="shared" si="114"/>
        <v>#N/A</v>
      </c>
      <c r="NT53" s="169" t="e">
        <f t="shared" si="114"/>
        <v>#N/A</v>
      </c>
      <c r="NU53" s="169" t="e">
        <f t="shared" si="114"/>
        <v>#N/A</v>
      </c>
      <c r="NV53" s="169" t="e">
        <f t="shared" si="114"/>
        <v>#N/A</v>
      </c>
      <c r="NW53" s="169" t="e">
        <f t="shared" si="114"/>
        <v>#N/A</v>
      </c>
      <c r="NX53" s="169" t="e">
        <f t="shared" si="114"/>
        <v>#N/A</v>
      </c>
      <c r="NY53" s="169" t="e">
        <f t="shared" si="114"/>
        <v>#N/A</v>
      </c>
      <c r="NZ53" s="169" t="e">
        <f t="shared" si="114"/>
        <v>#N/A</v>
      </c>
      <c r="OA53" s="169" t="e">
        <f t="shared" si="123"/>
        <v>#N/A</v>
      </c>
      <c r="OB53" s="169" t="e">
        <f t="shared" si="123"/>
        <v>#N/A</v>
      </c>
      <c r="OC53" s="169" t="e">
        <f t="shared" si="124"/>
        <v>#N/A</v>
      </c>
      <c r="OD53" s="169" t="e">
        <f t="shared" si="124"/>
        <v>#N/A</v>
      </c>
      <c r="OE53" s="169" t="e">
        <f t="shared" si="124"/>
        <v>#N/A</v>
      </c>
      <c r="OF53" s="169" t="e">
        <f t="shared" si="124"/>
        <v>#N/A</v>
      </c>
      <c r="OG53" s="169" t="e">
        <f t="shared" si="124"/>
        <v>#N/A</v>
      </c>
      <c r="OH53" s="169" t="e">
        <f t="shared" si="124"/>
        <v>#N/A</v>
      </c>
      <c r="OI53" s="169" t="e">
        <f t="shared" si="124"/>
        <v>#N/A</v>
      </c>
      <c r="OJ53" s="169" t="e">
        <f t="shared" si="124"/>
        <v>#N/A</v>
      </c>
      <c r="OK53" s="169" t="e">
        <f t="shared" si="124"/>
        <v>#N/A</v>
      </c>
      <c r="OL53" s="169" t="e">
        <f t="shared" si="124"/>
        <v>#N/A</v>
      </c>
      <c r="OM53" s="169" t="e">
        <f t="shared" si="124"/>
        <v>#N/A</v>
      </c>
      <c r="ON53" s="169" t="e">
        <f t="shared" si="124"/>
        <v>#N/A</v>
      </c>
      <c r="OO53" s="169" t="e">
        <f t="shared" si="124"/>
        <v>#N/A</v>
      </c>
      <c r="OP53" s="169" t="e">
        <f t="shared" si="124"/>
        <v>#N/A</v>
      </c>
      <c r="OQ53" s="169" t="e">
        <f t="shared" si="124"/>
        <v>#N/A</v>
      </c>
      <c r="OR53" s="169" t="e">
        <f t="shared" si="115"/>
        <v>#N/A</v>
      </c>
      <c r="OS53" s="169" t="e">
        <f t="shared" si="115"/>
        <v>#N/A</v>
      </c>
      <c r="OT53" s="169" t="e">
        <f t="shared" si="115"/>
        <v>#N/A</v>
      </c>
      <c r="OU53" s="169" t="e">
        <f t="shared" si="115"/>
        <v>#N/A</v>
      </c>
      <c r="OV53" s="169" t="e">
        <f t="shared" si="115"/>
        <v>#N/A</v>
      </c>
      <c r="OW53" s="169" t="e">
        <f t="shared" si="115"/>
        <v>#N/A</v>
      </c>
      <c r="OX53" s="169" t="e">
        <f t="shared" si="115"/>
        <v>#N/A</v>
      </c>
      <c r="OY53" s="169" t="e">
        <f t="shared" si="115"/>
        <v>#N/A</v>
      </c>
      <c r="OZ53" s="169" t="e">
        <f t="shared" si="115"/>
        <v>#N/A</v>
      </c>
      <c r="PA53" s="169" t="e">
        <f t="shared" si="115"/>
        <v>#N/A</v>
      </c>
      <c r="PB53" s="169" t="e">
        <f t="shared" si="115"/>
        <v>#N/A</v>
      </c>
      <c r="PC53" s="169" t="e">
        <f t="shared" si="115"/>
        <v>#N/A</v>
      </c>
      <c r="PD53" s="169" t="e">
        <f t="shared" si="115"/>
        <v>#N/A</v>
      </c>
      <c r="PE53" s="169" t="e">
        <f t="shared" si="115"/>
        <v>#N/A</v>
      </c>
      <c r="PF53" s="169" t="e">
        <f t="shared" si="115"/>
        <v>#N/A</v>
      </c>
      <c r="PG53" s="169" t="e">
        <f t="shared" si="115"/>
        <v>#N/A</v>
      </c>
      <c r="PH53" s="169" t="e">
        <f t="shared" si="125"/>
        <v>#N/A</v>
      </c>
      <c r="PI53" s="169" t="e">
        <f t="shared" si="125"/>
        <v>#N/A</v>
      </c>
      <c r="PJ53" s="169" t="e">
        <f t="shared" si="125"/>
        <v>#N/A</v>
      </c>
      <c r="PK53" s="169" t="e">
        <f t="shared" si="125"/>
        <v>#N/A</v>
      </c>
      <c r="PL53" s="169" t="e">
        <f t="shared" si="125"/>
        <v>#N/A</v>
      </c>
      <c r="PM53" s="169" t="e">
        <f t="shared" si="125"/>
        <v>#N/A</v>
      </c>
      <c r="PN53" s="169" t="e">
        <f t="shared" si="125"/>
        <v>#N/A</v>
      </c>
      <c r="PO53" s="169" t="e">
        <f t="shared" si="125"/>
        <v>#N/A</v>
      </c>
    </row>
    <row r="54" spans="1:431" hidden="1" x14ac:dyDescent="0.75">
      <c r="A54" s="370"/>
      <c r="B54" s="376" t="str">
        <f>IF($R54="","",ROUND(_xlfn.NORM.INV(ABS(VLOOKUP($T$1,VLookups!$A$43:$B$44,2,FALSE)-B$2),$N54,$R54),0))</f>
        <v/>
      </c>
      <c r="C54" s="382" t="str">
        <f t="shared" si="36"/>
        <v/>
      </c>
      <c r="D54" s="383" t="str">
        <f t="shared" si="37"/>
        <v/>
      </c>
      <c r="E54" s="109"/>
      <c r="F54" s="117"/>
      <c r="G54" s="122" t="str">
        <f t="shared" si="30"/>
        <v/>
      </c>
      <c r="H54" s="95"/>
      <c r="I54" s="122" t="str">
        <f t="shared" si="31"/>
        <v/>
      </c>
      <c r="J54" s="117"/>
      <c r="K54" s="110"/>
      <c r="L54" s="124" t="str">
        <f t="shared" si="0"/>
        <v/>
      </c>
      <c r="M54" s="124" t="str">
        <f t="shared" si="1"/>
        <v/>
      </c>
      <c r="N54" s="73" t="str">
        <f t="shared" si="32"/>
        <v/>
      </c>
      <c r="O54" s="23"/>
      <c r="P54" s="57"/>
      <c r="Q54" s="304"/>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3"/>
        <v/>
      </c>
      <c r="AD54" s="49" t="str">
        <f t="shared" si="102"/>
        <v/>
      </c>
      <c r="AE54" s="49" t="str">
        <f t="shared" si="102"/>
        <v/>
      </c>
      <c r="AF54" s="49" t="str">
        <f t="shared" si="102"/>
        <v/>
      </c>
      <c r="AG54" s="49" t="str">
        <f t="shared" si="102"/>
        <v/>
      </c>
      <c r="AH54" s="49" t="str">
        <f t="shared" si="102"/>
        <v/>
      </c>
      <c r="AI54" s="49" t="str">
        <f t="shared" si="102"/>
        <v/>
      </c>
      <c r="AJ54" s="49" t="str">
        <f t="shared" si="102"/>
        <v/>
      </c>
      <c r="AK54" s="49" t="str">
        <f t="shared" si="102"/>
        <v/>
      </c>
      <c r="AL54" s="49" t="str">
        <f t="shared" si="102"/>
        <v/>
      </c>
      <c r="AM54" s="49" t="str">
        <f t="shared" si="102"/>
        <v/>
      </c>
      <c r="AN54" s="49" t="str">
        <f t="shared" si="102"/>
        <v/>
      </c>
      <c r="AO54" s="49" t="str">
        <f t="shared" si="102"/>
        <v/>
      </c>
      <c r="AP54" s="49" t="str">
        <f t="shared" si="102"/>
        <v/>
      </c>
      <c r="AQ54" s="49" t="str">
        <f t="shared" si="102"/>
        <v/>
      </c>
      <c r="AR54" s="49" t="str">
        <f t="shared" si="102"/>
        <v/>
      </c>
      <c r="AS54" s="49" t="str">
        <f t="shared" si="102"/>
        <v/>
      </c>
      <c r="AT54" s="49" t="str">
        <f t="shared" si="98"/>
        <v/>
      </c>
      <c r="AU54" s="49" t="str">
        <f t="shared" si="98"/>
        <v/>
      </c>
      <c r="AV54" s="49" t="str">
        <f t="shared" si="98"/>
        <v/>
      </c>
      <c r="AW54" s="49" t="str">
        <f t="shared" si="98"/>
        <v/>
      </c>
      <c r="AX54" s="49" t="str">
        <f t="shared" si="98"/>
        <v/>
      </c>
      <c r="AY54" s="49" t="str">
        <f t="shared" si="98"/>
        <v/>
      </c>
      <c r="AZ54" s="49" t="str">
        <f t="shared" si="98"/>
        <v/>
      </c>
      <c r="BA54" s="49" t="str">
        <f t="shared" si="98"/>
        <v/>
      </c>
      <c r="BB54" s="49" t="str">
        <f t="shared" si="98"/>
        <v/>
      </c>
      <c r="BC54" s="49" t="str">
        <f t="shared" si="98"/>
        <v/>
      </c>
      <c r="BD54" s="49" t="str">
        <f t="shared" si="98"/>
        <v/>
      </c>
      <c r="BE54" s="49" t="str">
        <f t="shared" si="98"/>
        <v/>
      </c>
      <c r="BF54" s="49" t="str">
        <f t="shared" si="98"/>
        <v/>
      </c>
      <c r="BG54" s="49" t="str">
        <f t="shared" si="98"/>
        <v/>
      </c>
      <c r="BH54" s="49" t="str">
        <f t="shared" si="98"/>
        <v/>
      </c>
      <c r="BI54" s="49" t="str">
        <f t="shared" si="99"/>
        <v/>
      </c>
      <c r="BJ54" s="49" t="str">
        <f t="shared" si="99"/>
        <v/>
      </c>
      <c r="BK54" s="49" t="str">
        <f t="shared" si="99"/>
        <v/>
      </c>
      <c r="BL54" s="49" t="str">
        <f t="shared" si="99"/>
        <v/>
      </c>
      <c r="BM54" s="49" t="str">
        <f t="shared" si="99"/>
        <v/>
      </c>
      <c r="BN54" s="49" t="str">
        <f t="shared" si="99"/>
        <v/>
      </c>
      <c r="BO54" s="49" t="str">
        <f t="shared" si="99"/>
        <v/>
      </c>
      <c r="BP54" s="49" t="str">
        <f t="shared" si="99"/>
        <v/>
      </c>
      <c r="BQ54" s="49" t="str">
        <f t="shared" si="99"/>
        <v/>
      </c>
      <c r="BR54" s="49" t="str">
        <f t="shared" si="99"/>
        <v/>
      </c>
      <c r="BS54" s="49" t="str">
        <f t="shared" si="99"/>
        <v/>
      </c>
      <c r="BT54" s="49" t="str">
        <f t="shared" si="99"/>
        <v/>
      </c>
      <c r="BU54" s="49" t="str">
        <f t="shared" si="99"/>
        <v/>
      </c>
      <c r="BV54" s="49" t="str">
        <f t="shared" si="99"/>
        <v/>
      </c>
      <c r="BW54" s="49" t="str">
        <f t="shared" si="99"/>
        <v/>
      </c>
      <c r="BX54" s="49" t="str">
        <f t="shared" si="99"/>
        <v/>
      </c>
      <c r="BY54" s="49" t="str">
        <f t="shared" si="97"/>
        <v/>
      </c>
      <c r="BZ54" s="49" t="str">
        <f t="shared" si="97"/>
        <v/>
      </c>
      <c r="CA54" s="49" t="str">
        <f t="shared" si="97"/>
        <v/>
      </c>
      <c r="CB54" s="49" t="str">
        <f t="shared" si="97"/>
        <v/>
      </c>
      <c r="CC54" s="49" t="str">
        <f t="shared" si="97"/>
        <v/>
      </c>
      <c r="CD54" s="49" t="str">
        <f t="shared" si="97"/>
        <v/>
      </c>
      <c r="CE54" s="49" t="str">
        <f t="shared" si="97"/>
        <v/>
      </c>
      <c r="CF54" s="49" t="str">
        <f t="shared" si="97"/>
        <v/>
      </c>
      <c r="CG54" s="49" t="str">
        <f t="shared" si="97"/>
        <v/>
      </c>
      <c r="CH54" s="49" t="str">
        <f t="shared" si="97"/>
        <v/>
      </c>
      <c r="CI54" s="49" t="str">
        <f t="shared" si="97"/>
        <v/>
      </c>
      <c r="CJ54" s="49" t="str">
        <f t="shared" si="100"/>
        <v/>
      </c>
      <c r="CK54" s="49" t="str">
        <f t="shared" si="100"/>
        <v/>
      </c>
      <c r="CL54" s="49" t="str">
        <f t="shared" si="100"/>
        <v/>
      </c>
      <c r="CM54" s="49" t="str">
        <f t="shared" si="100"/>
        <v/>
      </c>
      <c r="CN54" s="49" t="str">
        <f t="shared" si="100"/>
        <v/>
      </c>
      <c r="CO54" s="49" t="str">
        <f t="shared" si="100"/>
        <v/>
      </c>
      <c r="CP54" s="49" t="str">
        <f t="shared" si="100"/>
        <v/>
      </c>
      <c r="CQ54" s="49" t="str">
        <f t="shared" si="100"/>
        <v/>
      </c>
      <c r="CR54" s="49" t="str">
        <f t="shared" si="100"/>
        <v/>
      </c>
      <c r="CS54" s="49" t="str">
        <f t="shared" si="100"/>
        <v/>
      </c>
      <c r="CT54" s="49" t="str">
        <f t="shared" si="100"/>
        <v/>
      </c>
      <c r="CU54" s="49" t="str">
        <f t="shared" si="100"/>
        <v/>
      </c>
      <c r="CV54" s="49" t="str">
        <f t="shared" si="100"/>
        <v/>
      </c>
      <c r="CW54" s="49" t="str">
        <f t="shared" si="100"/>
        <v/>
      </c>
      <c r="CX54" s="49" t="str">
        <f t="shared" si="100"/>
        <v/>
      </c>
      <c r="CY54" s="49" t="str">
        <f t="shared" si="100"/>
        <v/>
      </c>
      <c r="CZ54" s="49" t="str">
        <f t="shared" si="101"/>
        <v/>
      </c>
      <c r="DA54" s="49" t="str">
        <f t="shared" si="101"/>
        <v/>
      </c>
      <c r="DB54" s="49" t="str">
        <f t="shared" si="101"/>
        <v/>
      </c>
      <c r="DC54" s="49" t="str">
        <f t="shared" si="101"/>
        <v/>
      </c>
      <c r="DD54" s="49" t="str">
        <f t="shared" si="101"/>
        <v/>
      </c>
      <c r="DE54" s="49" t="str">
        <f t="shared" si="101"/>
        <v/>
      </c>
      <c r="DF54" s="49" t="str">
        <f t="shared" si="101"/>
        <v/>
      </c>
      <c r="DG54" s="49" t="str">
        <f t="shared" si="101"/>
        <v/>
      </c>
      <c r="DH54" s="49" t="str">
        <f t="shared" si="101"/>
        <v/>
      </c>
      <c r="DI54" s="49" t="str">
        <f t="shared" si="101"/>
        <v/>
      </c>
      <c r="DJ54" s="49" t="str">
        <f t="shared" si="101"/>
        <v/>
      </c>
      <c r="DK54" s="49" t="str">
        <f t="shared" si="101"/>
        <v/>
      </c>
      <c r="DL54" s="49" t="str">
        <f t="shared" si="101"/>
        <v/>
      </c>
      <c r="DM54" s="49" t="str">
        <f t="shared" si="101"/>
        <v/>
      </c>
      <c r="DN54" s="49" t="str">
        <f t="shared" si="101"/>
        <v/>
      </c>
      <c r="DO54" s="49" t="str">
        <f t="shared" si="101"/>
        <v/>
      </c>
      <c r="DP54" s="49" t="str">
        <f t="shared" si="116"/>
        <v/>
      </c>
      <c r="DQ54" s="49" t="str">
        <f t="shared" si="116"/>
        <v/>
      </c>
      <c r="DR54" s="49" t="str">
        <f t="shared" si="116"/>
        <v/>
      </c>
      <c r="DS54" s="49" t="str">
        <f t="shared" si="116"/>
        <v/>
      </c>
      <c r="DT54" s="49" t="str">
        <f t="shared" si="116"/>
        <v/>
      </c>
      <c r="DU54" s="49" t="str">
        <f t="shared" si="116"/>
        <v/>
      </c>
      <c r="DV54" s="49" t="str">
        <f t="shared" si="116"/>
        <v/>
      </c>
      <c r="DW54" s="49" t="str">
        <f t="shared" si="116"/>
        <v/>
      </c>
      <c r="DX54" s="49" t="str">
        <f t="shared" si="116"/>
        <v/>
      </c>
      <c r="DY54" s="49" t="str">
        <f t="shared" si="116"/>
        <v/>
      </c>
      <c r="DZ54" s="183" t="str">
        <f t="shared" si="35"/>
        <v/>
      </c>
      <c r="EA54" s="49" t="str">
        <f t="shared" ref="EA54:EP69" si="127">IF(ISNONTEXT($AC54),DZ54+$AC54,"")</f>
        <v/>
      </c>
      <c r="EB54" s="49" t="str">
        <f t="shared" si="127"/>
        <v/>
      </c>
      <c r="EC54" s="49" t="str">
        <f t="shared" si="127"/>
        <v/>
      </c>
      <c r="ED54" s="49" t="str">
        <f t="shared" si="127"/>
        <v/>
      </c>
      <c r="EE54" s="49" t="str">
        <f t="shared" si="127"/>
        <v/>
      </c>
      <c r="EF54" s="49" t="str">
        <f t="shared" si="127"/>
        <v/>
      </c>
      <c r="EG54" s="49" t="str">
        <f t="shared" si="127"/>
        <v/>
      </c>
      <c r="EH54" s="49" t="str">
        <f t="shared" si="127"/>
        <v/>
      </c>
      <c r="EI54" s="49" t="str">
        <f t="shared" si="127"/>
        <v/>
      </c>
      <c r="EJ54" s="49" t="str">
        <f t="shared" si="127"/>
        <v/>
      </c>
      <c r="EK54" s="49" t="str">
        <f t="shared" si="127"/>
        <v/>
      </c>
      <c r="EL54" s="49" t="str">
        <f t="shared" si="127"/>
        <v/>
      </c>
      <c r="EM54" s="49" t="str">
        <f t="shared" si="127"/>
        <v/>
      </c>
      <c r="EN54" s="49" t="str">
        <f t="shared" si="127"/>
        <v/>
      </c>
      <c r="EO54" s="49" t="str">
        <f t="shared" si="127"/>
        <v/>
      </c>
      <c r="EP54" s="49" t="str">
        <f t="shared" si="127"/>
        <v/>
      </c>
      <c r="EQ54" s="49" t="str">
        <f t="shared" ref="EQ54:FD72" si="128">IF(ISNONTEXT($AC54),EP54+$AC54,"")</f>
        <v/>
      </c>
      <c r="ER54" s="49" t="str">
        <f t="shared" si="128"/>
        <v/>
      </c>
      <c r="ES54" s="49" t="str">
        <f t="shared" si="128"/>
        <v/>
      </c>
      <c r="ET54" s="49" t="str">
        <f t="shared" si="128"/>
        <v/>
      </c>
      <c r="EU54" s="49" t="str">
        <f t="shared" si="128"/>
        <v/>
      </c>
      <c r="EV54" s="49" t="str">
        <f t="shared" si="128"/>
        <v/>
      </c>
      <c r="EW54" s="49" t="str">
        <f t="shared" si="128"/>
        <v/>
      </c>
      <c r="EX54" s="49" t="str">
        <f t="shared" si="128"/>
        <v/>
      </c>
      <c r="EY54" s="49" t="str">
        <f t="shared" si="128"/>
        <v/>
      </c>
      <c r="EZ54" s="49" t="str">
        <f t="shared" si="128"/>
        <v/>
      </c>
      <c r="FA54" s="49" t="str">
        <f t="shared" si="128"/>
        <v/>
      </c>
      <c r="FB54" s="49" t="str">
        <f t="shared" si="128"/>
        <v/>
      </c>
      <c r="FC54" s="49" t="str">
        <f t="shared" si="128"/>
        <v/>
      </c>
      <c r="FD54" s="49" t="str">
        <f t="shared" si="128"/>
        <v/>
      </c>
      <c r="FE54" s="49" t="str">
        <f t="shared" si="126"/>
        <v/>
      </c>
      <c r="FF54" s="49" t="str">
        <f t="shared" si="117"/>
        <v/>
      </c>
      <c r="FG54" s="49" t="str">
        <f t="shared" si="117"/>
        <v/>
      </c>
      <c r="FH54" s="49" t="str">
        <f t="shared" si="117"/>
        <v/>
      </c>
      <c r="FI54" s="49" t="str">
        <f t="shared" si="117"/>
        <v/>
      </c>
      <c r="FJ54" s="49" t="str">
        <f t="shared" si="117"/>
        <v/>
      </c>
      <c r="FK54" s="49" t="str">
        <f t="shared" si="117"/>
        <v/>
      </c>
      <c r="FL54" s="49" t="str">
        <f t="shared" si="117"/>
        <v/>
      </c>
      <c r="FM54" s="49" t="str">
        <f t="shared" si="117"/>
        <v/>
      </c>
      <c r="FN54" s="49" t="str">
        <f t="shared" si="117"/>
        <v/>
      </c>
      <c r="FO54" s="49" t="str">
        <f t="shared" si="117"/>
        <v/>
      </c>
      <c r="FP54" s="49" t="str">
        <f t="shared" si="117"/>
        <v/>
      </c>
      <c r="FQ54" s="49" t="str">
        <f t="shared" si="106"/>
        <v/>
      </c>
      <c r="FR54" s="49" t="str">
        <f t="shared" si="106"/>
        <v/>
      </c>
      <c r="FS54" s="49" t="str">
        <f t="shared" si="106"/>
        <v/>
      </c>
      <c r="FT54" s="49" t="str">
        <f t="shared" si="106"/>
        <v/>
      </c>
      <c r="FU54" s="49" t="str">
        <f t="shared" si="106"/>
        <v/>
      </c>
      <c r="FV54" s="49" t="str">
        <f t="shared" si="106"/>
        <v/>
      </c>
      <c r="FW54" s="49" t="str">
        <f t="shared" si="106"/>
        <v/>
      </c>
      <c r="FX54" s="49" t="str">
        <f t="shared" si="106"/>
        <v/>
      </c>
      <c r="FY54" s="49" t="str">
        <f t="shared" si="106"/>
        <v/>
      </c>
      <c r="FZ54" s="49" t="str">
        <f t="shared" si="106"/>
        <v/>
      </c>
      <c r="GA54" s="49" t="str">
        <f t="shared" si="106"/>
        <v/>
      </c>
      <c r="GB54" s="49" t="str">
        <f t="shared" si="106"/>
        <v/>
      </c>
      <c r="GC54" s="49" t="str">
        <f t="shared" si="106"/>
        <v/>
      </c>
      <c r="GD54" s="49" t="str">
        <f t="shared" si="106"/>
        <v/>
      </c>
      <c r="GE54" s="49" t="str">
        <f t="shared" si="106"/>
        <v/>
      </c>
      <c r="GF54" s="49" t="str">
        <f t="shared" si="106"/>
        <v/>
      </c>
      <c r="GG54" s="49" t="str">
        <f t="shared" si="107"/>
        <v/>
      </c>
      <c r="GH54" s="49" t="str">
        <f t="shared" si="107"/>
        <v/>
      </c>
      <c r="GI54" s="49" t="str">
        <f t="shared" si="107"/>
        <v/>
      </c>
      <c r="GJ54" s="49" t="str">
        <f t="shared" si="107"/>
        <v/>
      </c>
      <c r="GK54" s="49" t="str">
        <f t="shared" si="107"/>
        <v/>
      </c>
      <c r="GL54" s="49" t="str">
        <f t="shared" si="107"/>
        <v/>
      </c>
      <c r="GM54" s="49" t="str">
        <f t="shared" si="107"/>
        <v/>
      </c>
      <c r="GN54" s="49" t="str">
        <f t="shared" si="107"/>
        <v/>
      </c>
      <c r="GO54" s="49" t="str">
        <f t="shared" si="107"/>
        <v/>
      </c>
      <c r="GP54" s="49" t="str">
        <f t="shared" si="107"/>
        <v/>
      </c>
      <c r="GQ54" s="49" t="str">
        <f t="shared" si="107"/>
        <v/>
      </c>
      <c r="GR54" s="49" t="str">
        <f t="shared" si="107"/>
        <v/>
      </c>
      <c r="GS54" s="49" t="str">
        <f t="shared" si="107"/>
        <v/>
      </c>
      <c r="GT54" s="49" t="str">
        <f t="shared" si="107"/>
        <v/>
      </c>
      <c r="GU54" s="49" t="str">
        <f t="shared" si="107"/>
        <v/>
      </c>
      <c r="GV54" s="49" t="str">
        <f t="shared" si="107"/>
        <v/>
      </c>
      <c r="GW54" s="49" t="str">
        <f t="shared" si="108"/>
        <v/>
      </c>
      <c r="GX54" s="49" t="str">
        <f t="shared" si="108"/>
        <v/>
      </c>
      <c r="GY54" s="49" t="str">
        <f t="shared" si="108"/>
        <v/>
      </c>
      <c r="GZ54" s="49" t="str">
        <f t="shared" si="108"/>
        <v/>
      </c>
      <c r="HA54" s="49" t="str">
        <f t="shared" si="108"/>
        <v/>
      </c>
      <c r="HB54" s="49" t="str">
        <f t="shared" si="108"/>
        <v/>
      </c>
      <c r="HC54" s="49" t="str">
        <f t="shared" si="108"/>
        <v/>
      </c>
      <c r="HD54" s="49" t="str">
        <f t="shared" si="108"/>
        <v/>
      </c>
      <c r="HE54" s="49" t="str">
        <f t="shared" si="108"/>
        <v/>
      </c>
      <c r="HF54" s="49" t="str">
        <f t="shared" si="108"/>
        <v/>
      </c>
      <c r="HG54" s="49" t="str">
        <f t="shared" si="108"/>
        <v/>
      </c>
      <c r="HH54" s="49" t="str">
        <f t="shared" si="108"/>
        <v/>
      </c>
      <c r="HI54" s="49" t="str">
        <f t="shared" si="108"/>
        <v/>
      </c>
      <c r="HJ54" s="49" t="str">
        <f t="shared" si="108"/>
        <v/>
      </c>
      <c r="HK54" s="49" t="str">
        <f t="shared" si="108"/>
        <v/>
      </c>
      <c r="HL54" s="49" t="str">
        <f t="shared" si="108"/>
        <v/>
      </c>
      <c r="HM54" s="49" t="str">
        <f t="shared" si="109"/>
        <v/>
      </c>
      <c r="HN54" s="49" t="str">
        <f t="shared" si="109"/>
        <v/>
      </c>
      <c r="HO54" s="49" t="str">
        <f t="shared" si="109"/>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4"/>
        <v>#N/A</v>
      </c>
      <c r="HX54" s="169" t="e">
        <f t="shared" si="104"/>
        <v>#N/A</v>
      </c>
      <c r="HY54" s="169" t="e">
        <f t="shared" si="104"/>
        <v>#N/A</v>
      </c>
      <c r="HZ54" s="169" t="e">
        <f t="shared" si="104"/>
        <v>#N/A</v>
      </c>
      <c r="IA54" s="169" t="e">
        <f t="shared" si="103"/>
        <v>#N/A</v>
      </c>
      <c r="IB54" s="169" t="e">
        <f t="shared" si="103"/>
        <v>#N/A</v>
      </c>
      <c r="IC54" s="169" t="e">
        <f t="shared" si="103"/>
        <v>#N/A</v>
      </c>
      <c r="ID54" s="169" t="e">
        <f t="shared" si="103"/>
        <v>#N/A</v>
      </c>
      <c r="IE54" s="169" t="e">
        <f t="shared" si="103"/>
        <v>#N/A</v>
      </c>
      <c r="IF54" s="169" t="e">
        <f t="shared" si="103"/>
        <v>#N/A</v>
      </c>
      <c r="IG54" s="169" t="e">
        <f t="shared" si="103"/>
        <v>#N/A</v>
      </c>
      <c r="IH54" s="169" t="e">
        <f t="shared" si="103"/>
        <v>#N/A</v>
      </c>
      <c r="II54" s="169" t="e">
        <f t="shared" si="103"/>
        <v>#N/A</v>
      </c>
      <c r="IJ54" s="169" t="e">
        <f t="shared" si="103"/>
        <v>#N/A</v>
      </c>
      <c r="IK54" s="169" t="e">
        <f t="shared" si="103"/>
        <v>#N/A</v>
      </c>
      <c r="IL54" s="169" t="e">
        <f t="shared" si="103"/>
        <v>#N/A</v>
      </c>
      <c r="IM54" s="169" t="e">
        <f t="shared" si="103"/>
        <v>#N/A</v>
      </c>
      <c r="IN54" s="169" t="e">
        <f t="shared" si="103"/>
        <v>#N/A</v>
      </c>
      <c r="IO54" s="169" t="e">
        <f t="shared" si="103"/>
        <v>#N/A</v>
      </c>
      <c r="IP54" s="169" t="e">
        <f t="shared" si="110"/>
        <v>#N/A</v>
      </c>
      <c r="IQ54" s="169" t="e">
        <f t="shared" si="110"/>
        <v>#N/A</v>
      </c>
      <c r="IR54" s="169" t="e">
        <f t="shared" si="110"/>
        <v>#N/A</v>
      </c>
      <c r="IS54" s="169" t="e">
        <f t="shared" si="110"/>
        <v>#N/A</v>
      </c>
      <c r="IT54" s="169" t="e">
        <f t="shared" si="110"/>
        <v>#N/A</v>
      </c>
      <c r="IU54" s="169" t="e">
        <f t="shared" si="110"/>
        <v>#N/A</v>
      </c>
      <c r="IV54" s="169" t="e">
        <f t="shared" si="110"/>
        <v>#N/A</v>
      </c>
      <c r="IW54" s="169" t="e">
        <f t="shared" si="110"/>
        <v>#N/A</v>
      </c>
      <c r="IX54" s="169" t="e">
        <f t="shared" si="110"/>
        <v>#N/A</v>
      </c>
      <c r="IY54" s="169" t="e">
        <f t="shared" si="110"/>
        <v>#N/A</v>
      </c>
      <c r="IZ54" s="169" t="e">
        <f t="shared" si="110"/>
        <v>#N/A</v>
      </c>
      <c r="JA54" s="169" t="e">
        <f t="shared" si="110"/>
        <v>#N/A</v>
      </c>
      <c r="JB54" s="169" t="e">
        <f t="shared" si="110"/>
        <v>#N/A</v>
      </c>
      <c r="JC54" s="169" t="e">
        <f t="shared" si="110"/>
        <v>#N/A</v>
      </c>
      <c r="JD54" s="169" t="e">
        <f t="shared" si="110"/>
        <v>#N/A</v>
      </c>
      <c r="JE54" s="169" t="e">
        <f t="shared" si="118"/>
        <v>#N/A</v>
      </c>
      <c r="JF54" s="169" t="e">
        <f t="shared" si="118"/>
        <v>#N/A</v>
      </c>
      <c r="JG54" s="169" t="e">
        <f t="shared" si="118"/>
        <v>#N/A</v>
      </c>
      <c r="JH54" s="169" t="e">
        <f t="shared" si="118"/>
        <v>#N/A</v>
      </c>
      <c r="JI54" s="169" t="e">
        <f t="shared" si="118"/>
        <v>#N/A</v>
      </c>
      <c r="JJ54" s="169" t="e">
        <f t="shared" si="118"/>
        <v>#N/A</v>
      </c>
      <c r="JK54" s="169" t="e">
        <f t="shared" si="118"/>
        <v>#N/A</v>
      </c>
      <c r="JL54" s="169" t="e">
        <f t="shared" si="118"/>
        <v>#N/A</v>
      </c>
      <c r="JM54" s="169" t="e">
        <f t="shared" si="118"/>
        <v>#N/A</v>
      </c>
      <c r="JN54" s="169" t="e">
        <f t="shared" si="118"/>
        <v>#N/A</v>
      </c>
      <c r="JO54" s="169" t="e">
        <f t="shared" si="118"/>
        <v>#N/A</v>
      </c>
      <c r="JP54" s="169" t="e">
        <f t="shared" si="118"/>
        <v>#N/A</v>
      </c>
      <c r="JQ54" s="169" t="e">
        <f t="shared" si="118"/>
        <v>#N/A</v>
      </c>
      <c r="JR54" s="169" t="e">
        <f t="shared" si="118"/>
        <v>#N/A</v>
      </c>
      <c r="JS54" s="169" t="e">
        <f t="shared" si="118"/>
        <v>#N/A</v>
      </c>
      <c r="JT54" s="169" t="e">
        <f t="shared" si="111"/>
        <v>#N/A</v>
      </c>
      <c r="JU54" s="169" t="e">
        <f t="shared" si="111"/>
        <v>#N/A</v>
      </c>
      <c r="JV54" s="169" t="e">
        <f t="shared" si="111"/>
        <v>#N/A</v>
      </c>
      <c r="JW54" s="169" t="e">
        <f t="shared" si="111"/>
        <v>#N/A</v>
      </c>
      <c r="JX54" s="169" t="e">
        <f t="shared" si="111"/>
        <v>#N/A</v>
      </c>
      <c r="JY54" s="169" t="e">
        <f t="shared" si="111"/>
        <v>#N/A</v>
      </c>
      <c r="JZ54" s="169" t="e">
        <f t="shared" si="111"/>
        <v>#N/A</v>
      </c>
      <c r="KA54" s="169" t="e">
        <f t="shared" si="111"/>
        <v>#N/A</v>
      </c>
      <c r="KB54" s="169" t="e">
        <f t="shared" si="111"/>
        <v>#N/A</v>
      </c>
      <c r="KC54" s="169" t="e">
        <f t="shared" si="111"/>
        <v>#N/A</v>
      </c>
      <c r="KD54" s="169" t="e">
        <f t="shared" si="111"/>
        <v>#N/A</v>
      </c>
      <c r="KE54" s="169" t="e">
        <f t="shared" si="111"/>
        <v>#N/A</v>
      </c>
      <c r="KF54" s="169" t="e">
        <f t="shared" si="111"/>
        <v>#N/A</v>
      </c>
      <c r="KG54" s="169" t="e">
        <f t="shared" si="111"/>
        <v>#N/A</v>
      </c>
      <c r="KH54" s="169" t="e">
        <f t="shared" si="111"/>
        <v>#N/A</v>
      </c>
      <c r="KI54" s="169" t="e">
        <f t="shared" si="111"/>
        <v>#N/A</v>
      </c>
      <c r="KJ54" s="169" t="e">
        <f t="shared" si="119"/>
        <v>#N/A</v>
      </c>
      <c r="KK54" s="169" t="e">
        <f t="shared" si="119"/>
        <v>#N/A</v>
      </c>
      <c r="KL54" s="169" t="e">
        <f t="shared" si="119"/>
        <v>#N/A</v>
      </c>
      <c r="KM54" s="169" t="e">
        <f t="shared" si="119"/>
        <v>#N/A</v>
      </c>
      <c r="KN54" s="169" t="e">
        <f t="shared" si="119"/>
        <v>#N/A</v>
      </c>
      <c r="KO54" s="169" t="e">
        <f t="shared" si="119"/>
        <v>#N/A</v>
      </c>
      <c r="KP54" s="169" t="e">
        <f t="shared" si="119"/>
        <v>#N/A</v>
      </c>
      <c r="KQ54" s="169" t="e">
        <f t="shared" si="119"/>
        <v>#N/A</v>
      </c>
      <c r="KR54" s="169" t="e">
        <f t="shared" si="119"/>
        <v>#N/A</v>
      </c>
      <c r="KS54" s="169" t="e">
        <f t="shared" si="119"/>
        <v>#N/A</v>
      </c>
      <c r="KT54" s="169" t="e">
        <f t="shared" si="119"/>
        <v>#N/A</v>
      </c>
      <c r="KU54" s="169" t="e">
        <f t="shared" si="119"/>
        <v>#N/A</v>
      </c>
      <c r="KV54" s="169" t="e">
        <f t="shared" si="119"/>
        <v>#N/A</v>
      </c>
      <c r="KW54" s="169" t="e">
        <f t="shared" si="119"/>
        <v>#N/A</v>
      </c>
      <c r="KX54" s="169" t="e">
        <f t="shared" si="119"/>
        <v>#N/A</v>
      </c>
      <c r="KY54" s="169" t="e">
        <f t="shared" si="119"/>
        <v>#N/A</v>
      </c>
      <c r="KZ54" s="169" t="e">
        <f t="shared" si="112"/>
        <v>#N/A</v>
      </c>
      <c r="LA54" s="169" t="e">
        <f t="shared" si="112"/>
        <v>#N/A</v>
      </c>
      <c r="LB54" s="169" t="e">
        <f t="shared" si="112"/>
        <v>#N/A</v>
      </c>
      <c r="LC54" s="169" t="e">
        <f t="shared" si="112"/>
        <v>#N/A</v>
      </c>
      <c r="LD54" s="169" t="e">
        <f t="shared" si="112"/>
        <v>#N/A</v>
      </c>
      <c r="LE54" s="169" t="e">
        <f t="shared" si="112"/>
        <v>#N/A</v>
      </c>
      <c r="LF54" s="169" t="e">
        <f t="shared" si="112"/>
        <v>#N/A</v>
      </c>
      <c r="LG54" s="169" t="e">
        <f t="shared" si="112"/>
        <v>#N/A</v>
      </c>
      <c r="LH54" s="169" t="e">
        <f t="shared" si="112"/>
        <v>#N/A</v>
      </c>
      <c r="LI54" s="169" t="e">
        <f t="shared" si="112"/>
        <v>#N/A</v>
      </c>
      <c r="LJ54" s="169" t="e">
        <f t="shared" si="112"/>
        <v>#N/A</v>
      </c>
      <c r="LK54" s="169" t="e">
        <f t="shared" si="112"/>
        <v>#N/A</v>
      </c>
      <c r="LL54" s="169" t="e">
        <f t="shared" si="112"/>
        <v>#N/A</v>
      </c>
      <c r="LM54" s="169" t="e">
        <f t="shared" si="112"/>
        <v>#N/A</v>
      </c>
      <c r="LN54" s="169" t="e">
        <f t="shared" si="112"/>
        <v>#N/A</v>
      </c>
      <c r="LO54" s="169" t="e">
        <f t="shared" si="120"/>
        <v>#N/A</v>
      </c>
      <c r="LP54" s="169" t="e">
        <f t="shared" si="120"/>
        <v>#N/A</v>
      </c>
      <c r="LQ54" s="169" t="e">
        <f t="shared" si="121"/>
        <v>#N/A</v>
      </c>
      <c r="LR54" s="169" t="e">
        <f t="shared" si="121"/>
        <v>#N/A</v>
      </c>
      <c r="LS54" s="169" t="e">
        <f t="shared" si="121"/>
        <v>#N/A</v>
      </c>
      <c r="LT54" s="169" t="e">
        <f t="shared" si="121"/>
        <v>#N/A</v>
      </c>
      <c r="LU54" s="169" t="e">
        <f t="shared" si="121"/>
        <v>#N/A</v>
      </c>
      <c r="LV54" s="169" t="e">
        <f t="shared" si="121"/>
        <v>#N/A</v>
      </c>
      <c r="LW54" s="169" t="e">
        <f t="shared" si="121"/>
        <v>#N/A</v>
      </c>
      <c r="LX54" s="169" t="e">
        <f t="shared" si="121"/>
        <v>#N/A</v>
      </c>
      <c r="LY54" s="169" t="e">
        <f t="shared" si="121"/>
        <v>#N/A</v>
      </c>
      <c r="LZ54" s="169" t="e">
        <f t="shared" si="121"/>
        <v>#N/A</v>
      </c>
      <c r="MA54" s="169" t="e">
        <f t="shared" si="121"/>
        <v>#N/A</v>
      </c>
      <c r="MB54" s="169" t="e">
        <f t="shared" si="121"/>
        <v>#N/A</v>
      </c>
      <c r="MC54" s="169" t="e">
        <f t="shared" si="121"/>
        <v>#N/A</v>
      </c>
      <c r="MD54" s="169" t="e">
        <f t="shared" si="121"/>
        <v>#N/A</v>
      </c>
      <c r="ME54" s="169" t="e">
        <f t="shared" si="121"/>
        <v>#N/A</v>
      </c>
      <c r="MF54" s="169" t="e">
        <f t="shared" si="113"/>
        <v>#N/A</v>
      </c>
      <c r="MG54" s="169" t="e">
        <f t="shared" si="113"/>
        <v>#N/A</v>
      </c>
      <c r="MH54" s="169" t="e">
        <f t="shared" si="113"/>
        <v>#N/A</v>
      </c>
      <c r="MI54" s="169" t="e">
        <f t="shared" si="113"/>
        <v>#N/A</v>
      </c>
      <c r="MJ54" s="169" t="e">
        <f t="shared" si="113"/>
        <v>#N/A</v>
      </c>
      <c r="MK54" s="169" t="e">
        <f t="shared" si="113"/>
        <v>#N/A</v>
      </c>
      <c r="ML54" s="169" t="e">
        <f t="shared" si="113"/>
        <v>#N/A</v>
      </c>
      <c r="MM54" s="169" t="e">
        <f t="shared" si="113"/>
        <v>#N/A</v>
      </c>
      <c r="MN54" s="169" t="e">
        <f t="shared" si="113"/>
        <v>#N/A</v>
      </c>
      <c r="MO54" s="169" t="e">
        <f t="shared" si="113"/>
        <v>#N/A</v>
      </c>
      <c r="MP54" s="169" t="e">
        <f t="shared" si="113"/>
        <v>#N/A</v>
      </c>
      <c r="MQ54" s="169" t="e">
        <f t="shared" si="113"/>
        <v>#N/A</v>
      </c>
      <c r="MR54" s="169" t="e">
        <f t="shared" si="113"/>
        <v>#N/A</v>
      </c>
      <c r="MS54" s="169" t="e">
        <f t="shared" si="113"/>
        <v>#N/A</v>
      </c>
      <c r="MT54" s="169" t="e">
        <f t="shared" si="113"/>
        <v>#N/A</v>
      </c>
      <c r="MU54" s="169" t="e">
        <f t="shared" si="113"/>
        <v>#N/A</v>
      </c>
      <c r="MV54" s="169" t="e">
        <f t="shared" si="122"/>
        <v>#N/A</v>
      </c>
      <c r="MW54" s="169" t="e">
        <f t="shared" si="122"/>
        <v>#N/A</v>
      </c>
      <c r="MX54" s="169" t="e">
        <f t="shared" si="122"/>
        <v>#N/A</v>
      </c>
      <c r="MY54" s="169" t="e">
        <f t="shared" si="122"/>
        <v>#N/A</v>
      </c>
      <c r="MZ54" s="169" t="e">
        <f t="shared" si="122"/>
        <v>#N/A</v>
      </c>
      <c r="NA54" s="169" t="e">
        <f t="shared" si="122"/>
        <v>#N/A</v>
      </c>
      <c r="NB54" s="169" t="e">
        <f t="shared" si="122"/>
        <v>#N/A</v>
      </c>
      <c r="NC54" s="169" t="e">
        <f t="shared" si="122"/>
        <v>#N/A</v>
      </c>
      <c r="ND54" s="169" t="e">
        <f t="shared" si="122"/>
        <v>#N/A</v>
      </c>
      <c r="NE54" s="169" t="e">
        <f t="shared" si="122"/>
        <v>#N/A</v>
      </c>
      <c r="NF54" s="169" t="e">
        <f t="shared" si="122"/>
        <v>#N/A</v>
      </c>
      <c r="NG54" s="169" t="e">
        <f t="shared" si="122"/>
        <v>#N/A</v>
      </c>
      <c r="NH54" s="169" t="e">
        <f t="shared" si="122"/>
        <v>#N/A</v>
      </c>
      <c r="NI54" s="169" t="e">
        <f t="shared" si="122"/>
        <v>#N/A</v>
      </c>
      <c r="NJ54" s="169" t="e">
        <f t="shared" si="122"/>
        <v>#N/A</v>
      </c>
      <c r="NK54" s="169" t="e">
        <f t="shared" si="122"/>
        <v>#N/A</v>
      </c>
      <c r="NL54" s="169" t="e">
        <f t="shared" si="114"/>
        <v>#N/A</v>
      </c>
      <c r="NM54" s="169" t="e">
        <f t="shared" si="114"/>
        <v>#N/A</v>
      </c>
      <c r="NN54" s="169" t="e">
        <f t="shared" si="114"/>
        <v>#N/A</v>
      </c>
      <c r="NO54" s="169" t="e">
        <f t="shared" si="114"/>
        <v>#N/A</v>
      </c>
      <c r="NP54" s="169" t="e">
        <f t="shared" si="114"/>
        <v>#N/A</v>
      </c>
      <c r="NQ54" s="169" t="e">
        <f t="shared" si="114"/>
        <v>#N/A</v>
      </c>
      <c r="NR54" s="169" t="e">
        <f t="shared" si="114"/>
        <v>#N/A</v>
      </c>
      <c r="NS54" s="169" t="e">
        <f t="shared" si="114"/>
        <v>#N/A</v>
      </c>
      <c r="NT54" s="169" t="e">
        <f t="shared" si="114"/>
        <v>#N/A</v>
      </c>
      <c r="NU54" s="169" t="e">
        <f t="shared" si="114"/>
        <v>#N/A</v>
      </c>
      <c r="NV54" s="169" t="e">
        <f t="shared" si="114"/>
        <v>#N/A</v>
      </c>
      <c r="NW54" s="169" t="e">
        <f t="shared" si="114"/>
        <v>#N/A</v>
      </c>
      <c r="NX54" s="169" t="e">
        <f t="shared" si="114"/>
        <v>#N/A</v>
      </c>
      <c r="NY54" s="169" t="e">
        <f t="shared" si="114"/>
        <v>#N/A</v>
      </c>
      <c r="NZ54" s="169" t="e">
        <f t="shared" si="114"/>
        <v>#N/A</v>
      </c>
      <c r="OA54" s="169" t="e">
        <f t="shared" si="123"/>
        <v>#N/A</v>
      </c>
      <c r="OB54" s="169" t="e">
        <f t="shared" si="123"/>
        <v>#N/A</v>
      </c>
      <c r="OC54" s="169" t="e">
        <f t="shared" si="124"/>
        <v>#N/A</v>
      </c>
      <c r="OD54" s="169" t="e">
        <f t="shared" si="124"/>
        <v>#N/A</v>
      </c>
      <c r="OE54" s="169" t="e">
        <f t="shared" si="124"/>
        <v>#N/A</v>
      </c>
      <c r="OF54" s="169" t="e">
        <f t="shared" si="124"/>
        <v>#N/A</v>
      </c>
      <c r="OG54" s="169" t="e">
        <f t="shared" si="124"/>
        <v>#N/A</v>
      </c>
      <c r="OH54" s="169" t="e">
        <f t="shared" si="124"/>
        <v>#N/A</v>
      </c>
      <c r="OI54" s="169" t="e">
        <f t="shared" si="124"/>
        <v>#N/A</v>
      </c>
      <c r="OJ54" s="169" t="e">
        <f t="shared" si="124"/>
        <v>#N/A</v>
      </c>
      <c r="OK54" s="169" t="e">
        <f t="shared" si="124"/>
        <v>#N/A</v>
      </c>
      <c r="OL54" s="169" t="e">
        <f t="shared" si="124"/>
        <v>#N/A</v>
      </c>
      <c r="OM54" s="169" t="e">
        <f t="shared" si="124"/>
        <v>#N/A</v>
      </c>
      <c r="ON54" s="169" t="e">
        <f t="shared" si="124"/>
        <v>#N/A</v>
      </c>
      <c r="OO54" s="169" t="e">
        <f t="shared" si="124"/>
        <v>#N/A</v>
      </c>
      <c r="OP54" s="169" t="e">
        <f t="shared" si="124"/>
        <v>#N/A</v>
      </c>
      <c r="OQ54" s="169" t="e">
        <f t="shared" si="124"/>
        <v>#N/A</v>
      </c>
      <c r="OR54" s="169" t="e">
        <f t="shared" si="115"/>
        <v>#N/A</v>
      </c>
      <c r="OS54" s="169" t="e">
        <f t="shared" si="115"/>
        <v>#N/A</v>
      </c>
      <c r="OT54" s="169" t="e">
        <f t="shared" si="115"/>
        <v>#N/A</v>
      </c>
      <c r="OU54" s="169" t="e">
        <f t="shared" si="115"/>
        <v>#N/A</v>
      </c>
      <c r="OV54" s="169" t="e">
        <f t="shared" si="115"/>
        <v>#N/A</v>
      </c>
      <c r="OW54" s="169" t="e">
        <f t="shared" si="115"/>
        <v>#N/A</v>
      </c>
      <c r="OX54" s="169" t="e">
        <f t="shared" si="115"/>
        <v>#N/A</v>
      </c>
      <c r="OY54" s="169" t="e">
        <f t="shared" si="115"/>
        <v>#N/A</v>
      </c>
      <c r="OZ54" s="169" t="e">
        <f t="shared" si="115"/>
        <v>#N/A</v>
      </c>
      <c r="PA54" s="169" t="e">
        <f t="shared" si="115"/>
        <v>#N/A</v>
      </c>
      <c r="PB54" s="169" t="e">
        <f t="shared" si="115"/>
        <v>#N/A</v>
      </c>
      <c r="PC54" s="169" t="e">
        <f t="shared" si="115"/>
        <v>#N/A</v>
      </c>
      <c r="PD54" s="169" t="e">
        <f t="shared" si="115"/>
        <v>#N/A</v>
      </c>
      <c r="PE54" s="169" t="e">
        <f t="shared" si="115"/>
        <v>#N/A</v>
      </c>
      <c r="PF54" s="169" t="e">
        <f t="shared" si="115"/>
        <v>#N/A</v>
      </c>
      <c r="PG54" s="169" t="e">
        <f t="shared" si="115"/>
        <v>#N/A</v>
      </c>
      <c r="PH54" s="169" t="e">
        <f t="shared" si="125"/>
        <v>#N/A</v>
      </c>
      <c r="PI54" s="169" t="e">
        <f t="shared" si="125"/>
        <v>#N/A</v>
      </c>
      <c r="PJ54" s="169" t="e">
        <f t="shared" si="125"/>
        <v>#N/A</v>
      </c>
      <c r="PK54" s="169" t="e">
        <f t="shared" si="125"/>
        <v>#N/A</v>
      </c>
      <c r="PL54" s="169" t="e">
        <f t="shared" si="125"/>
        <v>#N/A</v>
      </c>
      <c r="PM54" s="169" t="e">
        <f t="shared" si="125"/>
        <v>#N/A</v>
      </c>
      <c r="PN54" s="169" t="e">
        <f t="shared" si="125"/>
        <v>#N/A</v>
      </c>
      <c r="PO54" s="169" t="e">
        <f t="shared" si="125"/>
        <v>#N/A</v>
      </c>
    </row>
    <row r="55" spans="1:431" hidden="1" x14ac:dyDescent="0.75">
      <c r="A55" s="370"/>
      <c r="B55" s="376" t="str">
        <f>IF($R55="","",ROUND(_xlfn.NORM.INV(ABS(VLOOKUP($T$1,VLookups!$A$43:$B$44,2,FALSE)-B$2),$N55,$R55),0))</f>
        <v/>
      </c>
      <c r="C55" s="382" t="str">
        <f t="shared" si="36"/>
        <v/>
      </c>
      <c r="D55" s="383" t="str">
        <f t="shared" si="37"/>
        <v/>
      </c>
      <c r="E55" s="109"/>
      <c r="F55" s="117"/>
      <c r="G55" s="122" t="str">
        <f t="shared" si="30"/>
        <v/>
      </c>
      <c r="H55" s="95"/>
      <c r="I55" s="122" t="str">
        <f t="shared" si="31"/>
        <v/>
      </c>
      <c r="J55" s="117"/>
      <c r="K55" s="110"/>
      <c r="L55" s="124" t="str">
        <f t="shared" si="0"/>
        <v/>
      </c>
      <c r="M55" s="124" t="str">
        <f t="shared" si="1"/>
        <v/>
      </c>
      <c r="N55" s="73" t="str">
        <f t="shared" si="32"/>
        <v/>
      </c>
      <c r="O55" s="23"/>
      <c r="P55" s="57"/>
      <c r="Q55" s="304"/>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3"/>
        <v/>
      </c>
      <c r="AD55" s="49" t="str">
        <f t="shared" si="102"/>
        <v/>
      </c>
      <c r="AE55" s="49" t="str">
        <f t="shared" si="102"/>
        <v/>
      </c>
      <c r="AF55" s="49" t="str">
        <f t="shared" si="102"/>
        <v/>
      </c>
      <c r="AG55" s="49" t="str">
        <f t="shared" si="102"/>
        <v/>
      </c>
      <c r="AH55" s="49" t="str">
        <f t="shared" si="102"/>
        <v/>
      </c>
      <c r="AI55" s="49" t="str">
        <f t="shared" si="102"/>
        <v/>
      </c>
      <c r="AJ55" s="49" t="str">
        <f t="shared" si="102"/>
        <v/>
      </c>
      <c r="AK55" s="49" t="str">
        <f t="shared" si="102"/>
        <v/>
      </c>
      <c r="AL55" s="49" t="str">
        <f t="shared" si="102"/>
        <v/>
      </c>
      <c r="AM55" s="49" t="str">
        <f t="shared" si="102"/>
        <v/>
      </c>
      <c r="AN55" s="49" t="str">
        <f t="shared" si="102"/>
        <v/>
      </c>
      <c r="AO55" s="49" t="str">
        <f t="shared" si="102"/>
        <v/>
      </c>
      <c r="AP55" s="49" t="str">
        <f t="shared" si="102"/>
        <v/>
      </c>
      <c r="AQ55" s="49" t="str">
        <f t="shared" si="102"/>
        <v/>
      </c>
      <c r="AR55" s="49" t="str">
        <f t="shared" si="102"/>
        <v/>
      </c>
      <c r="AS55" s="49" t="str">
        <f t="shared" si="102"/>
        <v/>
      </c>
      <c r="AT55" s="49" t="str">
        <f t="shared" si="98"/>
        <v/>
      </c>
      <c r="AU55" s="49" t="str">
        <f t="shared" si="98"/>
        <v/>
      </c>
      <c r="AV55" s="49" t="str">
        <f t="shared" si="98"/>
        <v/>
      </c>
      <c r="AW55" s="49" t="str">
        <f t="shared" si="98"/>
        <v/>
      </c>
      <c r="AX55" s="49" t="str">
        <f t="shared" si="98"/>
        <v/>
      </c>
      <c r="AY55" s="49" t="str">
        <f t="shared" si="98"/>
        <v/>
      </c>
      <c r="AZ55" s="49" t="str">
        <f t="shared" si="98"/>
        <v/>
      </c>
      <c r="BA55" s="49" t="str">
        <f t="shared" si="98"/>
        <v/>
      </c>
      <c r="BB55" s="49" t="str">
        <f t="shared" si="98"/>
        <v/>
      </c>
      <c r="BC55" s="49" t="str">
        <f t="shared" si="98"/>
        <v/>
      </c>
      <c r="BD55" s="49" t="str">
        <f t="shared" si="98"/>
        <v/>
      </c>
      <c r="BE55" s="49" t="str">
        <f t="shared" si="98"/>
        <v/>
      </c>
      <c r="BF55" s="49" t="str">
        <f t="shared" si="98"/>
        <v/>
      </c>
      <c r="BG55" s="49" t="str">
        <f t="shared" si="98"/>
        <v/>
      </c>
      <c r="BH55" s="49" t="str">
        <f t="shared" si="98"/>
        <v/>
      </c>
      <c r="BI55" s="49" t="str">
        <f t="shared" si="99"/>
        <v/>
      </c>
      <c r="BJ55" s="49" t="str">
        <f t="shared" si="99"/>
        <v/>
      </c>
      <c r="BK55" s="49" t="str">
        <f t="shared" si="99"/>
        <v/>
      </c>
      <c r="BL55" s="49" t="str">
        <f t="shared" si="99"/>
        <v/>
      </c>
      <c r="BM55" s="49" t="str">
        <f t="shared" si="99"/>
        <v/>
      </c>
      <c r="BN55" s="49" t="str">
        <f t="shared" si="99"/>
        <v/>
      </c>
      <c r="BO55" s="49" t="str">
        <f t="shared" si="99"/>
        <v/>
      </c>
      <c r="BP55" s="49" t="str">
        <f t="shared" si="99"/>
        <v/>
      </c>
      <c r="BQ55" s="49" t="str">
        <f t="shared" si="99"/>
        <v/>
      </c>
      <c r="BR55" s="49" t="str">
        <f t="shared" si="99"/>
        <v/>
      </c>
      <c r="BS55" s="49" t="str">
        <f t="shared" si="99"/>
        <v/>
      </c>
      <c r="BT55" s="49" t="str">
        <f t="shared" si="99"/>
        <v/>
      </c>
      <c r="BU55" s="49" t="str">
        <f t="shared" si="99"/>
        <v/>
      </c>
      <c r="BV55" s="49" t="str">
        <f t="shared" si="99"/>
        <v/>
      </c>
      <c r="BW55" s="49" t="str">
        <f t="shared" si="99"/>
        <v/>
      </c>
      <c r="BX55" s="49" t="str">
        <f t="shared" ref="BX55:CM70" si="129">IF(ISNONTEXT($AC55),BY55-$AC55,"")</f>
        <v/>
      </c>
      <c r="BY55" s="49" t="str">
        <f t="shared" si="129"/>
        <v/>
      </c>
      <c r="BZ55" s="49" t="str">
        <f t="shared" si="129"/>
        <v/>
      </c>
      <c r="CA55" s="49" t="str">
        <f t="shared" si="129"/>
        <v/>
      </c>
      <c r="CB55" s="49" t="str">
        <f t="shared" si="129"/>
        <v/>
      </c>
      <c r="CC55" s="49" t="str">
        <f t="shared" si="129"/>
        <v/>
      </c>
      <c r="CD55" s="49" t="str">
        <f t="shared" si="129"/>
        <v/>
      </c>
      <c r="CE55" s="49" t="str">
        <f t="shared" si="129"/>
        <v/>
      </c>
      <c r="CF55" s="49" t="str">
        <f t="shared" si="129"/>
        <v/>
      </c>
      <c r="CG55" s="49" t="str">
        <f t="shared" si="129"/>
        <v/>
      </c>
      <c r="CH55" s="49" t="str">
        <f t="shared" si="129"/>
        <v/>
      </c>
      <c r="CI55" s="49" t="str">
        <f t="shared" si="129"/>
        <v/>
      </c>
      <c r="CJ55" s="49" t="str">
        <f t="shared" si="129"/>
        <v/>
      </c>
      <c r="CK55" s="49" t="str">
        <f t="shared" si="129"/>
        <v/>
      </c>
      <c r="CL55" s="49" t="str">
        <f t="shared" si="129"/>
        <v/>
      </c>
      <c r="CM55" s="49" t="str">
        <f t="shared" si="129"/>
        <v/>
      </c>
      <c r="CN55" s="49" t="str">
        <f t="shared" si="100"/>
        <v/>
      </c>
      <c r="CO55" s="49" t="str">
        <f t="shared" si="100"/>
        <v/>
      </c>
      <c r="CP55" s="49" t="str">
        <f t="shared" si="100"/>
        <v/>
      </c>
      <c r="CQ55" s="49" t="str">
        <f t="shared" si="100"/>
        <v/>
      </c>
      <c r="CR55" s="49" t="str">
        <f t="shared" si="100"/>
        <v/>
      </c>
      <c r="CS55" s="49" t="str">
        <f t="shared" si="100"/>
        <v/>
      </c>
      <c r="CT55" s="49" t="str">
        <f t="shared" si="100"/>
        <v/>
      </c>
      <c r="CU55" s="49" t="str">
        <f t="shared" si="100"/>
        <v/>
      </c>
      <c r="CV55" s="49" t="str">
        <f t="shared" si="100"/>
        <v/>
      </c>
      <c r="CW55" s="49" t="str">
        <f t="shared" si="100"/>
        <v/>
      </c>
      <c r="CX55" s="49" t="str">
        <f t="shared" si="100"/>
        <v/>
      </c>
      <c r="CY55" s="49" t="str">
        <f t="shared" si="100"/>
        <v/>
      </c>
      <c r="CZ55" s="49" t="str">
        <f t="shared" si="101"/>
        <v/>
      </c>
      <c r="DA55" s="49" t="str">
        <f t="shared" si="101"/>
        <v/>
      </c>
      <c r="DB55" s="49" t="str">
        <f t="shared" si="101"/>
        <v/>
      </c>
      <c r="DC55" s="49" t="str">
        <f t="shared" si="101"/>
        <v/>
      </c>
      <c r="DD55" s="49" t="str">
        <f t="shared" si="101"/>
        <v/>
      </c>
      <c r="DE55" s="49" t="str">
        <f t="shared" si="101"/>
        <v/>
      </c>
      <c r="DF55" s="49" t="str">
        <f t="shared" si="101"/>
        <v/>
      </c>
      <c r="DG55" s="49" t="str">
        <f t="shared" si="101"/>
        <v/>
      </c>
      <c r="DH55" s="49" t="str">
        <f t="shared" si="101"/>
        <v/>
      </c>
      <c r="DI55" s="49" t="str">
        <f t="shared" si="101"/>
        <v/>
      </c>
      <c r="DJ55" s="49" t="str">
        <f t="shared" si="101"/>
        <v/>
      </c>
      <c r="DK55" s="49" t="str">
        <f t="shared" si="101"/>
        <v/>
      </c>
      <c r="DL55" s="49" t="str">
        <f t="shared" si="101"/>
        <v/>
      </c>
      <c r="DM55" s="49" t="str">
        <f t="shared" si="101"/>
        <v/>
      </c>
      <c r="DN55" s="49" t="str">
        <f t="shared" si="101"/>
        <v/>
      </c>
      <c r="DO55" s="49" t="str">
        <f t="shared" ref="DO55:DY70" si="130">IF(ISNONTEXT($AC55),DP55-$AC55,"")</f>
        <v/>
      </c>
      <c r="DP55" s="49" t="str">
        <f t="shared" si="130"/>
        <v/>
      </c>
      <c r="DQ55" s="49" t="str">
        <f t="shared" si="130"/>
        <v/>
      </c>
      <c r="DR55" s="49" t="str">
        <f t="shared" si="130"/>
        <v/>
      </c>
      <c r="DS55" s="49" t="str">
        <f t="shared" si="130"/>
        <v/>
      </c>
      <c r="DT55" s="49" t="str">
        <f t="shared" si="130"/>
        <v/>
      </c>
      <c r="DU55" s="49" t="str">
        <f t="shared" si="130"/>
        <v/>
      </c>
      <c r="DV55" s="49" t="str">
        <f t="shared" si="130"/>
        <v/>
      </c>
      <c r="DW55" s="49" t="str">
        <f t="shared" si="130"/>
        <v/>
      </c>
      <c r="DX55" s="49" t="str">
        <f t="shared" si="130"/>
        <v/>
      </c>
      <c r="DY55" s="49" t="str">
        <f t="shared" si="130"/>
        <v/>
      </c>
      <c r="DZ55" s="183" t="str">
        <f t="shared" si="35"/>
        <v/>
      </c>
      <c r="EA55" s="49" t="str">
        <f t="shared" si="127"/>
        <v/>
      </c>
      <c r="EB55" s="49" t="str">
        <f t="shared" si="127"/>
        <v/>
      </c>
      <c r="EC55" s="49" t="str">
        <f t="shared" si="127"/>
        <v/>
      </c>
      <c r="ED55" s="49" t="str">
        <f t="shared" si="127"/>
        <v/>
      </c>
      <c r="EE55" s="49" t="str">
        <f t="shared" si="127"/>
        <v/>
      </c>
      <c r="EF55" s="49" t="str">
        <f t="shared" si="127"/>
        <v/>
      </c>
      <c r="EG55" s="49" t="str">
        <f t="shared" si="127"/>
        <v/>
      </c>
      <c r="EH55" s="49" t="str">
        <f t="shared" si="127"/>
        <v/>
      </c>
      <c r="EI55" s="49" t="str">
        <f t="shared" si="127"/>
        <v/>
      </c>
      <c r="EJ55" s="49" t="str">
        <f t="shared" si="127"/>
        <v/>
      </c>
      <c r="EK55" s="49" t="str">
        <f t="shared" si="127"/>
        <v/>
      </c>
      <c r="EL55" s="49" t="str">
        <f t="shared" si="127"/>
        <v/>
      </c>
      <c r="EM55" s="49" t="str">
        <f t="shared" si="127"/>
        <v/>
      </c>
      <c r="EN55" s="49" t="str">
        <f t="shared" si="127"/>
        <v/>
      </c>
      <c r="EO55" s="49" t="str">
        <f t="shared" si="127"/>
        <v/>
      </c>
      <c r="EP55" s="49" t="str">
        <f t="shared" si="127"/>
        <v/>
      </c>
      <c r="EQ55" s="49" t="str">
        <f t="shared" si="128"/>
        <v/>
      </c>
      <c r="ER55" s="49" t="str">
        <f t="shared" si="128"/>
        <v/>
      </c>
      <c r="ES55" s="49" t="str">
        <f t="shared" si="128"/>
        <v/>
      </c>
      <c r="ET55" s="49" t="str">
        <f t="shared" si="128"/>
        <v/>
      </c>
      <c r="EU55" s="49" t="str">
        <f t="shared" si="128"/>
        <v/>
      </c>
      <c r="EV55" s="49" t="str">
        <f t="shared" si="128"/>
        <v/>
      </c>
      <c r="EW55" s="49" t="str">
        <f t="shared" si="128"/>
        <v/>
      </c>
      <c r="EX55" s="49" t="str">
        <f t="shared" si="128"/>
        <v/>
      </c>
      <c r="EY55" s="49" t="str">
        <f t="shared" si="128"/>
        <v/>
      </c>
      <c r="EZ55" s="49" t="str">
        <f t="shared" si="128"/>
        <v/>
      </c>
      <c r="FA55" s="49" t="str">
        <f t="shared" si="128"/>
        <v/>
      </c>
      <c r="FB55" s="49" t="str">
        <f t="shared" si="128"/>
        <v/>
      </c>
      <c r="FC55" s="49" t="str">
        <f t="shared" si="128"/>
        <v/>
      </c>
      <c r="FD55" s="49" t="str">
        <f t="shared" si="128"/>
        <v/>
      </c>
      <c r="FE55" s="49" t="str">
        <f t="shared" si="126"/>
        <v/>
      </c>
      <c r="FF55" s="49" t="str">
        <f t="shared" si="117"/>
        <v/>
      </c>
      <c r="FG55" s="49" t="str">
        <f t="shared" si="117"/>
        <v/>
      </c>
      <c r="FH55" s="49" t="str">
        <f t="shared" si="117"/>
        <v/>
      </c>
      <c r="FI55" s="49" t="str">
        <f t="shared" si="117"/>
        <v/>
      </c>
      <c r="FJ55" s="49" t="str">
        <f t="shared" si="117"/>
        <v/>
      </c>
      <c r="FK55" s="49" t="str">
        <f t="shared" si="117"/>
        <v/>
      </c>
      <c r="FL55" s="49" t="str">
        <f t="shared" si="117"/>
        <v/>
      </c>
      <c r="FM55" s="49" t="str">
        <f t="shared" si="117"/>
        <v/>
      </c>
      <c r="FN55" s="49" t="str">
        <f t="shared" si="117"/>
        <v/>
      </c>
      <c r="FO55" s="49" t="str">
        <f t="shared" si="117"/>
        <v/>
      </c>
      <c r="FP55" s="49" t="str">
        <f t="shared" si="117"/>
        <v/>
      </c>
      <c r="FQ55" s="49" t="str">
        <f t="shared" si="106"/>
        <v/>
      </c>
      <c r="FR55" s="49" t="str">
        <f t="shared" si="106"/>
        <v/>
      </c>
      <c r="FS55" s="49" t="str">
        <f t="shared" si="106"/>
        <v/>
      </c>
      <c r="FT55" s="49" t="str">
        <f t="shared" si="106"/>
        <v/>
      </c>
      <c r="FU55" s="49" t="str">
        <f t="shared" si="106"/>
        <v/>
      </c>
      <c r="FV55" s="49" t="str">
        <f t="shared" si="106"/>
        <v/>
      </c>
      <c r="FW55" s="49" t="str">
        <f t="shared" si="106"/>
        <v/>
      </c>
      <c r="FX55" s="49" t="str">
        <f t="shared" si="106"/>
        <v/>
      </c>
      <c r="FY55" s="49" t="str">
        <f t="shared" si="106"/>
        <v/>
      </c>
      <c r="FZ55" s="49" t="str">
        <f t="shared" si="106"/>
        <v/>
      </c>
      <c r="GA55" s="49" t="str">
        <f t="shared" si="106"/>
        <v/>
      </c>
      <c r="GB55" s="49" t="str">
        <f t="shared" si="106"/>
        <v/>
      </c>
      <c r="GC55" s="49" t="str">
        <f t="shared" si="106"/>
        <v/>
      </c>
      <c r="GD55" s="49" t="str">
        <f t="shared" si="106"/>
        <v/>
      </c>
      <c r="GE55" s="49" t="str">
        <f t="shared" si="106"/>
        <v/>
      </c>
      <c r="GF55" s="49" t="str">
        <f t="shared" si="106"/>
        <v/>
      </c>
      <c r="GG55" s="49" t="str">
        <f t="shared" si="107"/>
        <v/>
      </c>
      <c r="GH55" s="49" t="str">
        <f t="shared" si="107"/>
        <v/>
      </c>
      <c r="GI55" s="49" t="str">
        <f t="shared" si="107"/>
        <v/>
      </c>
      <c r="GJ55" s="49" t="str">
        <f t="shared" si="107"/>
        <v/>
      </c>
      <c r="GK55" s="49" t="str">
        <f t="shared" si="107"/>
        <v/>
      </c>
      <c r="GL55" s="49" t="str">
        <f t="shared" si="107"/>
        <v/>
      </c>
      <c r="GM55" s="49" t="str">
        <f t="shared" si="107"/>
        <v/>
      </c>
      <c r="GN55" s="49" t="str">
        <f t="shared" si="107"/>
        <v/>
      </c>
      <c r="GO55" s="49" t="str">
        <f t="shared" si="107"/>
        <v/>
      </c>
      <c r="GP55" s="49" t="str">
        <f t="shared" si="107"/>
        <v/>
      </c>
      <c r="GQ55" s="49" t="str">
        <f t="shared" si="107"/>
        <v/>
      </c>
      <c r="GR55" s="49" t="str">
        <f t="shared" si="107"/>
        <v/>
      </c>
      <c r="GS55" s="49" t="str">
        <f t="shared" si="107"/>
        <v/>
      </c>
      <c r="GT55" s="49" t="str">
        <f t="shared" si="107"/>
        <v/>
      </c>
      <c r="GU55" s="49" t="str">
        <f t="shared" si="107"/>
        <v/>
      </c>
      <c r="GV55" s="49" t="str">
        <f t="shared" si="107"/>
        <v/>
      </c>
      <c r="GW55" s="49" t="str">
        <f t="shared" si="108"/>
        <v/>
      </c>
      <c r="GX55" s="49" t="str">
        <f t="shared" si="108"/>
        <v/>
      </c>
      <c r="GY55" s="49" t="str">
        <f t="shared" si="108"/>
        <v/>
      </c>
      <c r="GZ55" s="49" t="str">
        <f t="shared" si="108"/>
        <v/>
      </c>
      <c r="HA55" s="49" t="str">
        <f t="shared" si="108"/>
        <v/>
      </c>
      <c r="HB55" s="49" t="str">
        <f t="shared" si="108"/>
        <v/>
      </c>
      <c r="HC55" s="49" t="str">
        <f t="shared" si="108"/>
        <v/>
      </c>
      <c r="HD55" s="49" t="str">
        <f t="shared" si="108"/>
        <v/>
      </c>
      <c r="HE55" s="49" t="str">
        <f t="shared" si="108"/>
        <v/>
      </c>
      <c r="HF55" s="49" t="str">
        <f t="shared" si="108"/>
        <v/>
      </c>
      <c r="HG55" s="49" t="str">
        <f t="shared" si="108"/>
        <v/>
      </c>
      <c r="HH55" s="49" t="str">
        <f t="shared" si="108"/>
        <v/>
      </c>
      <c r="HI55" s="49" t="str">
        <f t="shared" si="108"/>
        <v/>
      </c>
      <c r="HJ55" s="49" t="str">
        <f t="shared" si="108"/>
        <v/>
      </c>
      <c r="HK55" s="49" t="str">
        <f t="shared" si="108"/>
        <v/>
      </c>
      <c r="HL55" s="49" t="str">
        <f t="shared" si="108"/>
        <v/>
      </c>
      <c r="HM55" s="49" t="str">
        <f t="shared" si="109"/>
        <v/>
      </c>
      <c r="HN55" s="49" t="str">
        <f t="shared" si="109"/>
        <v/>
      </c>
      <c r="HO55" s="49" t="str">
        <f t="shared" si="109"/>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4"/>
        <v>#N/A</v>
      </c>
      <c r="HX55" s="169" t="e">
        <f t="shared" si="104"/>
        <v>#N/A</v>
      </c>
      <c r="HY55" s="169" t="e">
        <f t="shared" si="104"/>
        <v>#N/A</v>
      </c>
      <c r="HZ55" s="169" t="e">
        <f t="shared" si="104"/>
        <v>#N/A</v>
      </c>
      <c r="IA55" s="169" t="e">
        <f t="shared" si="103"/>
        <v>#N/A</v>
      </c>
      <c r="IB55" s="169" t="e">
        <f t="shared" si="103"/>
        <v>#N/A</v>
      </c>
      <c r="IC55" s="169" t="e">
        <f t="shared" si="103"/>
        <v>#N/A</v>
      </c>
      <c r="ID55" s="169" t="e">
        <f t="shared" si="103"/>
        <v>#N/A</v>
      </c>
      <c r="IE55" s="169" t="e">
        <f t="shared" si="103"/>
        <v>#N/A</v>
      </c>
      <c r="IF55" s="169" t="e">
        <f t="shared" si="103"/>
        <v>#N/A</v>
      </c>
      <c r="IG55" s="169" t="e">
        <f t="shared" si="103"/>
        <v>#N/A</v>
      </c>
      <c r="IH55" s="169" t="e">
        <f t="shared" si="103"/>
        <v>#N/A</v>
      </c>
      <c r="II55" s="169" t="e">
        <f t="shared" si="103"/>
        <v>#N/A</v>
      </c>
      <c r="IJ55" s="169" t="e">
        <f t="shared" si="103"/>
        <v>#N/A</v>
      </c>
      <c r="IK55" s="169" t="e">
        <f t="shared" si="103"/>
        <v>#N/A</v>
      </c>
      <c r="IL55" s="169" t="e">
        <f t="shared" si="103"/>
        <v>#N/A</v>
      </c>
      <c r="IM55" s="169" t="e">
        <f t="shared" si="103"/>
        <v>#N/A</v>
      </c>
      <c r="IN55" s="169" t="e">
        <f t="shared" si="103"/>
        <v>#N/A</v>
      </c>
      <c r="IO55" s="169" t="e">
        <f t="shared" si="103"/>
        <v>#N/A</v>
      </c>
      <c r="IP55" s="169" t="e">
        <f t="shared" si="110"/>
        <v>#N/A</v>
      </c>
      <c r="IQ55" s="169" t="e">
        <f t="shared" si="110"/>
        <v>#N/A</v>
      </c>
      <c r="IR55" s="169" t="e">
        <f t="shared" si="110"/>
        <v>#N/A</v>
      </c>
      <c r="IS55" s="169" t="e">
        <f t="shared" si="110"/>
        <v>#N/A</v>
      </c>
      <c r="IT55" s="169" t="e">
        <f t="shared" si="110"/>
        <v>#N/A</v>
      </c>
      <c r="IU55" s="169" t="e">
        <f t="shared" si="110"/>
        <v>#N/A</v>
      </c>
      <c r="IV55" s="169" t="e">
        <f t="shared" si="110"/>
        <v>#N/A</v>
      </c>
      <c r="IW55" s="169" t="e">
        <f t="shared" si="110"/>
        <v>#N/A</v>
      </c>
      <c r="IX55" s="169" t="e">
        <f t="shared" si="110"/>
        <v>#N/A</v>
      </c>
      <c r="IY55" s="169" t="e">
        <f t="shared" si="110"/>
        <v>#N/A</v>
      </c>
      <c r="IZ55" s="169" t="e">
        <f t="shared" si="110"/>
        <v>#N/A</v>
      </c>
      <c r="JA55" s="169" t="e">
        <f t="shared" si="110"/>
        <v>#N/A</v>
      </c>
      <c r="JB55" s="169" t="e">
        <f t="shared" si="110"/>
        <v>#N/A</v>
      </c>
      <c r="JC55" s="169" t="e">
        <f t="shared" si="110"/>
        <v>#N/A</v>
      </c>
      <c r="JD55" s="169" t="e">
        <f t="shared" si="110"/>
        <v>#N/A</v>
      </c>
      <c r="JE55" s="169" t="e">
        <f t="shared" si="118"/>
        <v>#N/A</v>
      </c>
      <c r="JF55" s="169" t="e">
        <f t="shared" si="118"/>
        <v>#N/A</v>
      </c>
      <c r="JG55" s="169" t="e">
        <f t="shared" si="118"/>
        <v>#N/A</v>
      </c>
      <c r="JH55" s="169" t="e">
        <f t="shared" si="118"/>
        <v>#N/A</v>
      </c>
      <c r="JI55" s="169" t="e">
        <f t="shared" si="118"/>
        <v>#N/A</v>
      </c>
      <c r="JJ55" s="169" t="e">
        <f t="shared" si="118"/>
        <v>#N/A</v>
      </c>
      <c r="JK55" s="169" t="e">
        <f t="shared" si="118"/>
        <v>#N/A</v>
      </c>
      <c r="JL55" s="169" t="e">
        <f t="shared" si="118"/>
        <v>#N/A</v>
      </c>
      <c r="JM55" s="169" t="e">
        <f t="shared" si="118"/>
        <v>#N/A</v>
      </c>
      <c r="JN55" s="169" t="e">
        <f t="shared" si="118"/>
        <v>#N/A</v>
      </c>
      <c r="JO55" s="169" t="e">
        <f t="shared" si="118"/>
        <v>#N/A</v>
      </c>
      <c r="JP55" s="169" t="e">
        <f t="shared" si="118"/>
        <v>#N/A</v>
      </c>
      <c r="JQ55" s="169" t="e">
        <f t="shared" si="118"/>
        <v>#N/A</v>
      </c>
      <c r="JR55" s="169" t="e">
        <f t="shared" si="118"/>
        <v>#N/A</v>
      </c>
      <c r="JS55" s="169" t="e">
        <f t="shared" si="118"/>
        <v>#N/A</v>
      </c>
      <c r="JT55" s="169" t="e">
        <f t="shared" si="111"/>
        <v>#N/A</v>
      </c>
      <c r="JU55" s="169" t="e">
        <f t="shared" si="111"/>
        <v>#N/A</v>
      </c>
      <c r="JV55" s="169" t="e">
        <f t="shared" si="111"/>
        <v>#N/A</v>
      </c>
      <c r="JW55" s="169" t="e">
        <f t="shared" si="111"/>
        <v>#N/A</v>
      </c>
      <c r="JX55" s="169" t="e">
        <f t="shared" si="111"/>
        <v>#N/A</v>
      </c>
      <c r="JY55" s="169" t="e">
        <f t="shared" si="111"/>
        <v>#N/A</v>
      </c>
      <c r="JZ55" s="169" t="e">
        <f t="shared" si="111"/>
        <v>#N/A</v>
      </c>
      <c r="KA55" s="169" t="e">
        <f t="shared" si="111"/>
        <v>#N/A</v>
      </c>
      <c r="KB55" s="169" t="e">
        <f t="shared" si="111"/>
        <v>#N/A</v>
      </c>
      <c r="KC55" s="169" t="e">
        <f t="shared" si="111"/>
        <v>#N/A</v>
      </c>
      <c r="KD55" s="169" t="e">
        <f t="shared" si="111"/>
        <v>#N/A</v>
      </c>
      <c r="KE55" s="169" t="e">
        <f t="shared" si="111"/>
        <v>#N/A</v>
      </c>
      <c r="KF55" s="169" t="e">
        <f t="shared" si="111"/>
        <v>#N/A</v>
      </c>
      <c r="KG55" s="169" t="e">
        <f t="shared" si="111"/>
        <v>#N/A</v>
      </c>
      <c r="KH55" s="169" t="e">
        <f t="shared" si="111"/>
        <v>#N/A</v>
      </c>
      <c r="KI55" s="169" t="e">
        <f t="shared" si="111"/>
        <v>#N/A</v>
      </c>
      <c r="KJ55" s="169" t="e">
        <f t="shared" si="119"/>
        <v>#N/A</v>
      </c>
      <c r="KK55" s="169" t="e">
        <f t="shared" si="119"/>
        <v>#N/A</v>
      </c>
      <c r="KL55" s="169" t="e">
        <f t="shared" si="119"/>
        <v>#N/A</v>
      </c>
      <c r="KM55" s="169" t="e">
        <f t="shared" si="119"/>
        <v>#N/A</v>
      </c>
      <c r="KN55" s="169" t="e">
        <f t="shared" si="119"/>
        <v>#N/A</v>
      </c>
      <c r="KO55" s="169" t="e">
        <f t="shared" si="119"/>
        <v>#N/A</v>
      </c>
      <c r="KP55" s="169" t="e">
        <f t="shared" si="119"/>
        <v>#N/A</v>
      </c>
      <c r="KQ55" s="169" t="e">
        <f t="shared" si="119"/>
        <v>#N/A</v>
      </c>
      <c r="KR55" s="169" t="e">
        <f t="shared" si="119"/>
        <v>#N/A</v>
      </c>
      <c r="KS55" s="169" t="e">
        <f t="shared" si="119"/>
        <v>#N/A</v>
      </c>
      <c r="KT55" s="169" t="e">
        <f t="shared" si="119"/>
        <v>#N/A</v>
      </c>
      <c r="KU55" s="169" t="e">
        <f t="shared" si="119"/>
        <v>#N/A</v>
      </c>
      <c r="KV55" s="169" t="e">
        <f t="shared" si="119"/>
        <v>#N/A</v>
      </c>
      <c r="KW55" s="169" t="e">
        <f t="shared" si="119"/>
        <v>#N/A</v>
      </c>
      <c r="KX55" s="169" t="e">
        <f t="shared" si="119"/>
        <v>#N/A</v>
      </c>
      <c r="KY55" s="169" t="e">
        <f t="shared" si="119"/>
        <v>#N/A</v>
      </c>
      <c r="KZ55" s="169" t="e">
        <f t="shared" si="112"/>
        <v>#N/A</v>
      </c>
      <c r="LA55" s="169" t="e">
        <f t="shared" si="112"/>
        <v>#N/A</v>
      </c>
      <c r="LB55" s="169" t="e">
        <f t="shared" si="112"/>
        <v>#N/A</v>
      </c>
      <c r="LC55" s="169" t="e">
        <f t="shared" si="112"/>
        <v>#N/A</v>
      </c>
      <c r="LD55" s="169" t="e">
        <f t="shared" si="112"/>
        <v>#N/A</v>
      </c>
      <c r="LE55" s="169" t="e">
        <f t="shared" si="112"/>
        <v>#N/A</v>
      </c>
      <c r="LF55" s="169" t="e">
        <f t="shared" si="112"/>
        <v>#N/A</v>
      </c>
      <c r="LG55" s="169" t="e">
        <f t="shared" si="112"/>
        <v>#N/A</v>
      </c>
      <c r="LH55" s="169" t="e">
        <f t="shared" si="112"/>
        <v>#N/A</v>
      </c>
      <c r="LI55" s="169" t="e">
        <f t="shared" si="112"/>
        <v>#N/A</v>
      </c>
      <c r="LJ55" s="169" t="e">
        <f t="shared" si="112"/>
        <v>#N/A</v>
      </c>
      <c r="LK55" s="169" t="e">
        <f t="shared" si="112"/>
        <v>#N/A</v>
      </c>
      <c r="LL55" s="169" t="e">
        <f t="shared" si="112"/>
        <v>#N/A</v>
      </c>
      <c r="LM55" s="169" t="e">
        <f t="shared" si="112"/>
        <v>#N/A</v>
      </c>
      <c r="LN55" s="169" t="e">
        <f t="shared" si="112"/>
        <v>#N/A</v>
      </c>
      <c r="LO55" s="169" t="e">
        <f t="shared" si="120"/>
        <v>#N/A</v>
      </c>
      <c r="LP55" s="169" t="e">
        <f t="shared" si="120"/>
        <v>#N/A</v>
      </c>
      <c r="LQ55" s="169" t="e">
        <f t="shared" si="121"/>
        <v>#N/A</v>
      </c>
      <c r="LR55" s="169" t="e">
        <f t="shared" si="121"/>
        <v>#N/A</v>
      </c>
      <c r="LS55" s="169" t="e">
        <f t="shared" si="121"/>
        <v>#N/A</v>
      </c>
      <c r="LT55" s="169" t="e">
        <f t="shared" si="121"/>
        <v>#N/A</v>
      </c>
      <c r="LU55" s="169" t="e">
        <f t="shared" si="121"/>
        <v>#N/A</v>
      </c>
      <c r="LV55" s="169" t="e">
        <f t="shared" si="121"/>
        <v>#N/A</v>
      </c>
      <c r="LW55" s="169" t="e">
        <f t="shared" si="121"/>
        <v>#N/A</v>
      </c>
      <c r="LX55" s="169" t="e">
        <f t="shared" si="121"/>
        <v>#N/A</v>
      </c>
      <c r="LY55" s="169" t="e">
        <f t="shared" si="121"/>
        <v>#N/A</v>
      </c>
      <c r="LZ55" s="169" t="e">
        <f t="shared" si="121"/>
        <v>#N/A</v>
      </c>
      <c r="MA55" s="169" t="e">
        <f t="shared" si="121"/>
        <v>#N/A</v>
      </c>
      <c r="MB55" s="169" t="e">
        <f t="shared" si="121"/>
        <v>#N/A</v>
      </c>
      <c r="MC55" s="169" t="e">
        <f t="shared" si="121"/>
        <v>#N/A</v>
      </c>
      <c r="MD55" s="169" t="e">
        <f t="shared" si="121"/>
        <v>#N/A</v>
      </c>
      <c r="ME55" s="169" t="e">
        <f t="shared" si="121"/>
        <v>#N/A</v>
      </c>
      <c r="MF55" s="169" t="e">
        <f t="shared" si="113"/>
        <v>#N/A</v>
      </c>
      <c r="MG55" s="169" t="e">
        <f t="shared" si="113"/>
        <v>#N/A</v>
      </c>
      <c r="MH55" s="169" t="e">
        <f t="shared" si="113"/>
        <v>#N/A</v>
      </c>
      <c r="MI55" s="169" t="e">
        <f t="shared" si="113"/>
        <v>#N/A</v>
      </c>
      <c r="MJ55" s="169" t="e">
        <f t="shared" si="113"/>
        <v>#N/A</v>
      </c>
      <c r="MK55" s="169" t="e">
        <f t="shared" si="113"/>
        <v>#N/A</v>
      </c>
      <c r="ML55" s="169" t="e">
        <f t="shared" si="113"/>
        <v>#N/A</v>
      </c>
      <c r="MM55" s="169" t="e">
        <f t="shared" si="113"/>
        <v>#N/A</v>
      </c>
      <c r="MN55" s="169" t="e">
        <f t="shared" si="113"/>
        <v>#N/A</v>
      </c>
      <c r="MO55" s="169" t="e">
        <f t="shared" si="113"/>
        <v>#N/A</v>
      </c>
      <c r="MP55" s="169" t="e">
        <f t="shared" si="113"/>
        <v>#N/A</v>
      </c>
      <c r="MQ55" s="169" t="e">
        <f t="shared" si="113"/>
        <v>#N/A</v>
      </c>
      <c r="MR55" s="169" t="e">
        <f t="shared" si="113"/>
        <v>#N/A</v>
      </c>
      <c r="MS55" s="169" t="e">
        <f t="shared" si="113"/>
        <v>#N/A</v>
      </c>
      <c r="MT55" s="169" t="e">
        <f t="shared" si="113"/>
        <v>#N/A</v>
      </c>
      <c r="MU55" s="169" t="e">
        <f t="shared" si="113"/>
        <v>#N/A</v>
      </c>
      <c r="MV55" s="169" t="e">
        <f t="shared" si="122"/>
        <v>#N/A</v>
      </c>
      <c r="MW55" s="169" t="e">
        <f t="shared" si="122"/>
        <v>#N/A</v>
      </c>
      <c r="MX55" s="169" t="e">
        <f t="shared" si="122"/>
        <v>#N/A</v>
      </c>
      <c r="MY55" s="169" t="e">
        <f t="shared" si="122"/>
        <v>#N/A</v>
      </c>
      <c r="MZ55" s="169" t="e">
        <f t="shared" si="122"/>
        <v>#N/A</v>
      </c>
      <c r="NA55" s="169" t="e">
        <f t="shared" si="122"/>
        <v>#N/A</v>
      </c>
      <c r="NB55" s="169" t="e">
        <f t="shared" si="122"/>
        <v>#N/A</v>
      </c>
      <c r="NC55" s="169" t="e">
        <f t="shared" si="122"/>
        <v>#N/A</v>
      </c>
      <c r="ND55" s="169" t="e">
        <f t="shared" si="122"/>
        <v>#N/A</v>
      </c>
      <c r="NE55" s="169" t="e">
        <f t="shared" si="122"/>
        <v>#N/A</v>
      </c>
      <c r="NF55" s="169" t="e">
        <f t="shared" si="122"/>
        <v>#N/A</v>
      </c>
      <c r="NG55" s="169" t="e">
        <f t="shared" si="122"/>
        <v>#N/A</v>
      </c>
      <c r="NH55" s="169" t="e">
        <f t="shared" si="122"/>
        <v>#N/A</v>
      </c>
      <c r="NI55" s="169" t="e">
        <f t="shared" si="122"/>
        <v>#N/A</v>
      </c>
      <c r="NJ55" s="169" t="e">
        <f t="shared" si="122"/>
        <v>#N/A</v>
      </c>
      <c r="NK55" s="169" t="e">
        <f t="shared" si="122"/>
        <v>#N/A</v>
      </c>
      <c r="NL55" s="169" t="e">
        <f t="shared" si="114"/>
        <v>#N/A</v>
      </c>
      <c r="NM55" s="169" t="e">
        <f t="shared" si="114"/>
        <v>#N/A</v>
      </c>
      <c r="NN55" s="169" t="e">
        <f t="shared" si="114"/>
        <v>#N/A</v>
      </c>
      <c r="NO55" s="169" t="e">
        <f t="shared" si="114"/>
        <v>#N/A</v>
      </c>
      <c r="NP55" s="169" t="e">
        <f t="shared" si="114"/>
        <v>#N/A</v>
      </c>
      <c r="NQ55" s="169" t="e">
        <f t="shared" si="114"/>
        <v>#N/A</v>
      </c>
      <c r="NR55" s="169" t="e">
        <f t="shared" si="114"/>
        <v>#N/A</v>
      </c>
      <c r="NS55" s="169" t="e">
        <f t="shared" si="114"/>
        <v>#N/A</v>
      </c>
      <c r="NT55" s="169" t="e">
        <f t="shared" si="114"/>
        <v>#N/A</v>
      </c>
      <c r="NU55" s="169" t="e">
        <f t="shared" si="114"/>
        <v>#N/A</v>
      </c>
      <c r="NV55" s="169" t="e">
        <f t="shared" si="114"/>
        <v>#N/A</v>
      </c>
      <c r="NW55" s="169" t="e">
        <f t="shared" si="114"/>
        <v>#N/A</v>
      </c>
      <c r="NX55" s="169" t="e">
        <f t="shared" si="114"/>
        <v>#N/A</v>
      </c>
      <c r="NY55" s="169" t="e">
        <f t="shared" si="114"/>
        <v>#N/A</v>
      </c>
      <c r="NZ55" s="169" t="e">
        <f t="shared" si="114"/>
        <v>#N/A</v>
      </c>
      <c r="OA55" s="169" t="e">
        <f t="shared" si="123"/>
        <v>#N/A</v>
      </c>
      <c r="OB55" s="169" t="e">
        <f t="shared" si="123"/>
        <v>#N/A</v>
      </c>
      <c r="OC55" s="169" t="e">
        <f t="shared" si="124"/>
        <v>#N/A</v>
      </c>
      <c r="OD55" s="169" t="e">
        <f t="shared" si="124"/>
        <v>#N/A</v>
      </c>
      <c r="OE55" s="169" t="e">
        <f t="shared" si="124"/>
        <v>#N/A</v>
      </c>
      <c r="OF55" s="169" t="e">
        <f t="shared" si="124"/>
        <v>#N/A</v>
      </c>
      <c r="OG55" s="169" t="e">
        <f t="shared" si="124"/>
        <v>#N/A</v>
      </c>
      <c r="OH55" s="169" t="e">
        <f t="shared" si="124"/>
        <v>#N/A</v>
      </c>
      <c r="OI55" s="169" t="e">
        <f t="shared" si="124"/>
        <v>#N/A</v>
      </c>
      <c r="OJ55" s="169" t="e">
        <f t="shared" si="124"/>
        <v>#N/A</v>
      </c>
      <c r="OK55" s="169" t="e">
        <f t="shared" si="124"/>
        <v>#N/A</v>
      </c>
      <c r="OL55" s="169" t="e">
        <f t="shared" si="124"/>
        <v>#N/A</v>
      </c>
      <c r="OM55" s="169" t="e">
        <f t="shared" si="124"/>
        <v>#N/A</v>
      </c>
      <c r="ON55" s="169" t="e">
        <f t="shared" si="124"/>
        <v>#N/A</v>
      </c>
      <c r="OO55" s="169" t="e">
        <f t="shared" si="124"/>
        <v>#N/A</v>
      </c>
      <c r="OP55" s="169" t="e">
        <f t="shared" si="124"/>
        <v>#N/A</v>
      </c>
      <c r="OQ55" s="169" t="e">
        <f t="shared" si="124"/>
        <v>#N/A</v>
      </c>
      <c r="OR55" s="169" t="e">
        <f t="shared" si="115"/>
        <v>#N/A</v>
      </c>
      <c r="OS55" s="169" t="e">
        <f t="shared" si="115"/>
        <v>#N/A</v>
      </c>
      <c r="OT55" s="169" t="e">
        <f t="shared" si="115"/>
        <v>#N/A</v>
      </c>
      <c r="OU55" s="169" t="e">
        <f t="shared" si="115"/>
        <v>#N/A</v>
      </c>
      <c r="OV55" s="169" t="e">
        <f t="shared" si="115"/>
        <v>#N/A</v>
      </c>
      <c r="OW55" s="169" t="e">
        <f t="shared" si="115"/>
        <v>#N/A</v>
      </c>
      <c r="OX55" s="169" t="e">
        <f t="shared" si="115"/>
        <v>#N/A</v>
      </c>
      <c r="OY55" s="169" t="e">
        <f t="shared" si="115"/>
        <v>#N/A</v>
      </c>
      <c r="OZ55" s="169" t="e">
        <f t="shared" si="115"/>
        <v>#N/A</v>
      </c>
      <c r="PA55" s="169" t="e">
        <f t="shared" si="115"/>
        <v>#N/A</v>
      </c>
      <c r="PB55" s="169" t="e">
        <f t="shared" si="115"/>
        <v>#N/A</v>
      </c>
      <c r="PC55" s="169" t="e">
        <f t="shared" si="115"/>
        <v>#N/A</v>
      </c>
      <c r="PD55" s="169" t="e">
        <f t="shared" si="115"/>
        <v>#N/A</v>
      </c>
      <c r="PE55" s="169" t="e">
        <f t="shared" si="115"/>
        <v>#N/A</v>
      </c>
      <c r="PF55" s="169" t="e">
        <f t="shared" si="115"/>
        <v>#N/A</v>
      </c>
      <c r="PG55" s="169" t="e">
        <f t="shared" si="115"/>
        <v>#N/A</v>
      </c>
      <c r="PH55" s="169" t="e">
        <f t="shared" si="125"/>
        <v>#N/A</v>
      </c>
      <c r="PI55" s="169" t="e">
        <f t="shared" si="125"/>
        <v>#N/A</v>
      </c>
      <c r="PJ55" s="169" t="e">
        <f t="shared" si="125"/>
        <v>#N/A</v>
      </c>
      <c r="PK55" s="169" t="e">
        <f t="shared" si="125"/>
        <v>#N/A</v>
      </c>
      <c r="PL55" s="169" t="e">
        <f t="shared" si="125"/>
        <v>#N/A</v>
      </c>
      <c r="PM55" s="169" t="e">
        <f t="shared" si="125"/>
        <v>#N/A</v>
      </c>
      <c r="PN55" s="169" t="e">
        <f t="shared" si="125"/>
        <v>#N/A</v>
      </c>
      <c r="PO55" s="169" t="e">
        <f t="shared" si="125"/>
        <v>#N/A</v>
      </c>
    </row>
    <row r="56" spans="1:431" hidden="1" x14ac:dyDescent="0.75">
      <c r="A56" s="370"/>
      <c r="B56" s="376" t="str">
        <f>IF($R56="","",ROUND(_xlfn.NORM.INV(ABS(VLOOKUP($T$1,VLookups!$A$43:$B$44,2,FALSE)-B$2),$N56,$R56),0))</f>
        <v/>
      </c>
      <c r="C56" s="382" t="str">
        <f t="shared" si="36"/>
        <v/>
      </c>
      <c r="D56" s="383" t="str">
        <f t="shared" si="37"/>
        <v/>
      </c>
      <c r="E56" s="109"/>
      <c r="F56" s="117"/>
      <c r="G56" s="122" t="str">
        <f t="shared" si="30"/>
        <v/>
      </c>
      <c r="H56" s="95"/>
      <c r="I56" s="122" t="str">
        <f t="shared" si="31"/>
        <v/>
      </c>
      <c r="J56" s="117"/>
      <c r="K56" s="110"/>
      <c r="L56" s="124" t="str">
        <f t="shared" si="0"/>
        <v/>
      </c>
      <c r="M56" s="124" t="str">
        <f t="shared" si="1"/>
        <v/>
      </c>
      <c r="N56" s="73" t="str">
        <f t="shared" si="32"/>
        <v/>
      </c>
      <c r="O56" s="23"/>
      <c r="P56" s="57"/>
      <c r="Q56" s="304"/>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3"/>
        <v/>
      </c>
      <c r="AD56" s="49" t="str">
        <f t="shared" si="102"/>
        <v/>
      </c>
      <c r="AE56" s="49" t="str">
        <f t="shared" si="102"/>
        <v/>
      </c>
      <c r="AF56" s="49" t="str">
        <f t="shared" si="102"/>
        <v/>
      </c>
      <c r="AG56" s="49" t="str">
        <f t="shared" si="102"/>
        <v/>
      </c>
      <c r="AH56" s="49" t="str">
        <f t="shared" si="102"/>
        <v/>
      </c>
      <c r="AI56" s="49" t="str">
        <f t="shared" si="102"/>
        <v/>
      </c>
      <c r="AJ56" s="49" t="str">
        <f t="shared" si="102"/>
        <v/>
      </c>
      <c r="AK56" s="49" t="str">
        <f t="shared" si="102"/>
        <v/>
      </c>
      <c r="AL56" s="49" t="str">
        <f t="shared" si="102"/>
        <v/>
      </c>
      <c r="AM56" s="49" t="str">
        <f t="shared" si="102"/>
        <v/>
      </c>
      <c r="AN56" s="49" t="str">
        <f t="shared" si="102"/>
        <v/>
      </c>
      <c r="AO56" s="49" t="str">
        <f t="shared" si="102"/>
        <v/>
      </c>
      <c r="AP56" s="49" t="str">
        <f t="shared" si="102"/>
        <v/>
      </c>
      <c r="AQ56" s="49" t="str">
        <f t="shared" si="102"/>
        <v/>
      </c>
      <c r="AR56" s="49" t="str">
        <f t="shared" si="102"/>
        <v/>
      </c>
      <c r="AS56" s="49" t="str">
        <f t="shared" ref="AS56:BH71" si="131">IF(ISNONTEXT($AC56),AT56-$AC56,"")</f>
        <v/>
      </c>
      <c r="AT56" s="49" t="str">
        <f t="shared" si="131"/>
        <v/>
      </c>
      <c r="AU56" s="49" t="str">
        <f t="shared" si="131"/>
        <v/>
      </c>
      <c r="AV56" s="49" t="str">
        <f t="shared" si="131"/>
        <v/>
      </c>
      <c r="AW56" s="49" t="str">
        <f t="shared" si="131"/>
        <v/>
      </c>
      <c r="AX56" s="49" t="str">
        <f t="shared" si="131"/>
        <v/>
      </c>
      <c r="AY56" s="49" t="str">
        <f t="shared" si="131"/>
        <v/>
      </c>
      <c r="AZ56" s="49" t="str">
        <f t="shared" si="131"/>
        <v/>
      </c>
      <c r="BA56" s="49" t="str">
        <f t="shared" si="131"/>
        <v/>
      </c>
      <c r="BB56" s="49" t="str">
        <f t="shared" si="131"/>
        <v/>
      </c>
      <c r="BC56" s="49" t="str">
        <f t="shared" si="131"/>
        <v/>
      </c>
      <c r="BD56" s="49" t="str">
        <f t="shared" si="131"/>
        <v/>
      </c>
      <c r="BE56" s="49" t="str">
        <f t="shared" si="131"/>
        <v/>
      </c>
      <c r="BF56" s="49" t="str">
        <f t="shared" si="131"/>
        <v/>
      </c>
      <c r="BG56" s="49" t="str">
        <f t="shared" si="131"/>
        <v/>
      </c>
      <c r="BH56" s="49" t="str">
        <f t="shared" si="131"/>
        <v/>
      </c>
      <c r="BI56" s="49" t="str">
        <f t="shared" ref="BI56:BX71" si="132">IF(ISNONTEXT($AC56),BJ56-$AC56,"")</f>
        <v/>
      </c>
      <c r="BJ56" s="49" t="str">
        <f t="shared" si="132"/>
        <v/>
      </c>
      <c r="BK56" s="49" t="str">
        <f t="shared" si="132"/>
        <v/>
      </c>
      <c r="BL56" s="49" t="str">
        <f t="shared" si="132"/>
        <v/>
      </c>
      <c r="BM56" s="49" t="str">
        <f t="shared" si="132"/>
        <v/>
      </c>
      <c r="BN56" s="49" t="str">
        <f t="shared" si="132"/>
        <v/>
      </c>
      <c r="BO56" s="49" t="str">
        <f t="shared" si="132"/>
        <v/>
      </c>
      <c r="BP56" s="49" t="str">
        <f t="shared" si="132"/>
        <v/>
      </c>
      <c r="BQ56" s="49" t="str">
        <f t="shared" si="132"/>
        <v/>
      </c>
      <c r="BR56" s="49" t="str">
        <f t="shared" si="132"/>
        <v/>
      </c>
      <c r="BS56" s="49" t="str">
        <f t="shared" si="132"/>
        <v/>
      </c>
      <c r="BT56" s="49" t="str">
        <f t="shared" si="132"/>
        <v/>
      </c>
      <c r="BU56" s="49" t="str">
        <f t="shared" si="132"/>
        <v/>
      </c>
      <c r="BV56" s="49" t="str">
        <f t="shared" si="132"/>
        <v/>
      </c>
      <c r="BW56" s="49" t="str">
        <f t="shared" si="132"/>
        <v/>
      </c>
      <c r="BX56" s="49" t="str">
        <f t="shared" si="132"/>
        <v/>
      </c>
      <c r="BY56" s="49" t="str">
        <f t="shared" si="129"/>
        <v/>
      </c>
      <c r="BZ56" s="49" t="str">
        <f t="shared" si="129"/>
        <v/>
      </c>
      <c r="CA56" s="49" t="str">
        <f t="shared" si="129"/>
        <v/>
      </c>
      <c r="CB56" s="49" t="str">
        <f t="shared" si="129"/>
        <v/>
      </c>
      <c r="CC56" s="49" t="str">
        <f t="shared" si="129"/>
        <v/>
      </c>
      <c r="CD56" s="49" t="str">
        <f t="shared" si="129"/>
        <v/>
      </c>
      <c r="CE56" s="49" t="str">
        <f t="shared" si="129"/>
        <v/>
      </c>
      <c r="CF56" s="49" t="str">
        <f t="shared" si="129"/>
        <v/>
      </c>
      <c r="CG56" s="49" t="str">
        <f t="shared" si="129"/>
        <v/>
      </c>
      <c r="CH56" s="49" t="str">
        <f t="shared" si="129"/>
        <v/>
      </c>
      <c r="CI56" s="49" t="str">
        <f t="shared" si="129"/>
        <v/>
      </c>
      <c r="CJ56" s="49" t="str">
        <f t="shared" si="129"/>
        <v/>
      </c>
      <c r="CK56" s="49" t="str">
        <f t="shared" si="129"/>
        <v/>
      </c>
      <c r="CL56" s="49" t="str">
        <f t="shared" si="129"/>
        <v/>
      </c>
      <c r="CM56" s="49" t="str">
        <f t="shared" si="129"/>
        <v/>
      </c>
      <c r="CN56" s="49" t="str">
        <f t="shared" ref="CN56:DC71" si="133">IF(ISNONTEXT($AC56),CO56-$AC56,"")</f>
        <v/>
      </c>
      <c r="CO56" s="49" t="str">
        <f t="shared" si="133"/>
        <v/>
      </c>
      <c r="CP56" s="49" t="str">
        <f t="shared" si="133"/>
        <v/>
      </c>
      <c r="CQ56" s="49" t="str">
        <f t="shared" si="133"/>
        <v/>
      </c>
      <c r="CR56" s="49" t="str">
        <f t="shared" si="133"/>
        <v/>
      </c>
      <c r="CS56" s="49" t="str">
        <f t="shared" si="133"/>
        <v/>
      </c>
      <c r="CT56" s="49" t="str">
        <f t="shared" si="133"/>
        <v/>
      </c>
      <c r="CU56" s="49" t="str">
        <f t="shared" si="133"/>
        <v/>
      </c>
      <c r="CV56" s="49" t="str">
        <f t="shared" si="133"/>
        <v/>
      </c>
      <c r="CW56" s="49" t="str">
        <f t="shared" si="133"/>
        <v/>
      </c>
      <c r="CX56" s="49" t="str">
        <f t="shared" si="133"/>
        <v/>
      </c>
      <c r="CY56" s="49" t="str">
        <f t="shared" si="133"/>
        <v/>
      </c>
      <c r="CZ56" s="49" t="str">
        <f t="shared" si="133"/>
        <v/>
      </c>
      <c r="DA56" s="49" t="str">
        <f t="shared" si="133"/>
        <v/>
      </c>
      <c r="DB56" s="49" t="str">
        <f t="shared" si="133"/>
        <v/>
      </c>
      <c r="DC56" s="49" t="str">
        <f t="shared" si="133"/>
        <v/>
      </c>
      <c r="DD56" s="49" t="str">
        <f t="shared" ref="DD56:DS71" si="134">IF(ISNONTEXT($AC56),DE56-$AC56,"")</f>
        <v/>
      </c>
      <c r="DE56" s="49" t="str">
        <f t="shared" si="134"/>
        <v/>
      </c>
      <c r="DF56" s="49" t="str">
        <f t="shared" si="134"/>
        <v/>
      </c>
      <c r="DG56" s="49" t="str">
        <f t="shared" si="134"/>
        <v/>
      </c>
      <c r="DH56" s="49" t="str">
        <f t="shared" si="134"/>
        <v/>
      </c>
      <c r="DI56" s="49" t="str">
        <f t="shared" si="134"/>
        <v/>
      </c>
      <c r="DJ56" s="49" t="str">
        <f t="shared" si="134"/>
        <v/>
      </c>
      <c r="DK56" s="49" t="str">
        <f t="shared" si="134"/>
        <v/>
      </c>
      <c r="DL56" s="49" t="str">
        <f t="shared" si="134"/>
        <v/>
      </c>
      <c r="DM56" s="49" t="str">
        <f t="shared" si="134"/>
        <v/>
      </c>
      <c r="DN56" s="49" t="str">
        <f t="shared" si="134"/>
        <v/>
      </c>
      <c r="DO56" s="49" t="str">
        <f t="shared" si="134"/>
        <v/>
      </c>
      <c r="DP56" s="49" t="str">
        <f t="shared" si="134"/>
        <v/>
      </c>
      <c r="DQ56" s="49" t="str">
        <f t="shared" si="134"/>
        <v/>
      </c>
      <c r="DR56" s="49" t="str">
        <f t="shared" si="134"/>
        <v/>
      </c>
      <c r="DS56" s="49" t="str">
        <f t="shared" si="134"/>
        <v/>
      </c>
      <c r="DT56" s="49" t="str">
        <f t="shared" si="130"/>
        <v/>
      </c>
      <c r="DU56" s="49" t="str">
        <f t="shared" si="130"/>
        <v/>
      </c>
      <c r="DV56" s="49" t="str">
        <f t="shared" si="130"/>
        <v/>
      </c>
      <c r="DW56" s="49" t="str">
        <f t="shared" si="130"/>
        <v/>
      </c>
      <c r="DX56" s="49" t="str">
        <f t="shared" si="130"/>
        <v/>
      </c>
      <c r="DY56" s="49" t="str">
        <f t="shared" si="130"/>
        <v/>
      </c>
      <c r="DZ56" s="183" t="str">
        <f t="shared" si="35"/>
        <v/>
      </c>
      <c r="EA56" s="49" t="str">
        <f t="shared" si="127"/>
        <v/>
      </c>
      <c r="EB56" s="49" t="str">
        <f t="shared" si="127"/>
        <v/>
      </c>
      <c r="EC56" s="49" t="str">
        <f t="shared" si="127"/>
        <v/>
      </c>
      <c r="ED56" s="49" t="str">
        <f t="shared" si="127"/>
        <v/>
      </c>
      <c r="EE56" s="49" t="str">
        <f t="shared" si="127"/>
        <v/>
      </c>
      <c r="EF56" s="49" t="str">
        <f t="shared" si="127"/>
        <v/>
      </c>
      <c r="EG56" s="49" t="str">
        <f t="shared" si="127"/>
        <v/>
      </c>
      <c r="EH56" s="49" t="str">
        <f t="shared" si="127"/>
        <v/>
      </c>
      <c r="EI56" s="49" t="str">
        <f t="shared" si="127"/>
        <v/>
      </c>
      <c r="EJ56" s="49" t="str">
        <f t="shared" si="127"/>
        <v/>
      </c>
      <c r="EK56" s="49" t="str">
        <f t="shared" si="127"/>
        <v/>
      </c>
      <c r="EL56" s="49" t="str">
        <f t="shared" si="127"/>
        <v/>
      </c>
      <c r="EM56" s="49" t="str">
        <f t="shared" si="127"/>
        <v/>
      </c>
      <c r="EN56" s="49" t="str">
        <f t="shared" si="127"/>
        <v/>
      </c>
      <c r="EO56" s="49" t="str">
        <f t="shared" si="127"/>
        <v/>
      </c>
      <c r="EP56" s="49" t="str">
        <f t="shared" si="127"/>
        <v/>
      </c>
      <c r="EQ56" s="49" t="str">
        <f t="shared" si="128"/>
        <v/>
      </c>
      <c r="ER56" s="49" t="str">
        <f t="shared" si="128"/>
        <v/>
      </c>
      <c r="ES56" s="49" t="str">
        <f t="shared" si="128"/>
        <v/>
      </c>
      <c r="ET56" s="49" t="str">
        <f t="shared" si="128"/>
        <v/>
      </c>
      <c r="EU56" s="49" t="str">
        <f t="shared" si="128"/>
        <v/>
      </c>
      <c r="EV56" s="49" t="str">
        <f t="shared" si="128"/>
        <v/>
      </c>
      <c r="EW56" s="49" t="str">
        <f t="shared" si="128"/>
        <v/>
      </c>
      <c r="EX56" s="49" t="str">
        <f t="shared" si="128"/>
        <v/>
      </c>
      <c r="EY56" s="49" t="str">
        <f t="shared" si="128"/>
        <v/>
      </c>
      <c r="EZ56" s="49" t="str">
        <f t="shared" si="128"/>
        <v/>
      </c>
      <c r="FA56" s="49" t="str">
        <f t="shared" si="128"/>
        <v/>
      </c>
      <c r="FB56" s="49" t="str">
        <f t="shared" si="128"/>
        <v/>
      </c>
      <c r="FC56" s="49" t="str">
        <f t="shared" si="128"/>
        <v/>
      </c>
      <c r="FD56" s="49" t="str">
        <f t="shared" si="128"/>
        <v/>
      </c>
      <c r="FE56" s="49" t="str">
        <f t="shared" si="126"/>
        <v/>
      </c>
      <c r="FF56" s="49" t="str">
        <f t="shared" si="117"/>
        <v/>
      </c>
      <c r="FG56" s="49" t="str">
        <f t="shared" si="117"/>
        <v/>
      </c>
      <c r="FH56" s="49" t="str">
        <f t="shared" si="117"/>
        <v/>
      </c>
      <c r="FI56" s="49" t="str">
        <f t="shared" si="117"/>
        <v/>
      </c>
      <c r="FJ56" s="49" t="str">
        <f t="shared" si="117"/>
        <v/>
      </c>
      <c r="FK56" s="49" t="str">
        <f t="shared" si="117"/>
        <v/>
      </c>
      <c r="FL56" s="49" t="str">
        <f t="shared" si="117"/>
        <v/>
      </c>
      <c r="FM56" s="49" t="str">
        <f t="shared" si="117"/>
        <v/>
      </c>
      <c r="FN56" s="49" t="str">
        <f t="shared" si="117"/>
        <v/>
      </c>
      <c r="FO56" s="49" t="str">
        <f t="shared" si="117"/>
        <v/>
      </c>
      <c r="FP56" s="49" t="str">
        <f t="shared" si="117"/>
        <v/>
      </c>
      <c r="FQ56" s="49" t="str">
        <f t="shared" si="106"/>
        <v/>
      </c>
      <c r="FR56" s="49" t="str">
        <f t="shared" si="106"/>
        <v/>
      </c>
      <c r="FS56" s="49" t="str">
        <f t="shared" si="106"/>
        <v/>
      </c>
      <c r="FT56" s="49" t="str">
        <f t="shared" si="106"/>
        <v/>
      </c>
      <c r="FU56" s="49" t="str">
        <f t="shared" si="106"/>
        <v/>
      </c>
      <c r="FV56" s="49" t="str">
        <f t="shared" si="106"/>
        <v/>
      </c>
      <c r="FW56" s="49" t="str">
        <f t="shared" si="106"/>
        <v/>
      </c>
      <c r="FX56" s="49" t="str">
        <f t="shared" si="106"/>
        <v/>
      </c>
      <c r="FY56" s="49" t="str">
        <f t="shared" si="106"/>
        <v/>
      </c>
      <c r="FZ56" s="49" t="str">
        <f t="shared" si="106"/>
        <v/>
      </c>
      <c r="GA56" s="49" t="str">
        <f t="shared" si="106"/>
        <v/>
      </c>
      <c r="GB56" s="49" t="str">
        <f t="shared" si="106"/>
        <v/>
      </c>
      <c r="GC56" s="49" t="str">
        <f t="shared" si="106"/>
        <v/>
      </c>
      <c r="GD56" s="49" t="str">
        <f t="shared" si="106"/>
        <v/>
      </c>
      <c r="GE56" s="49" t="str">
        <f t="shared" si="106"/>
        <v/>
      </c>
      <c r="GF56" s="49" t="str">
        <f t="shared" si="106"/>
        <v/>
      </c>
      <c r="GG56" s="49" t="str">
        <f t="shared" si="107"/>
        <v/>
      </c>
      <c r="GH56" s="49" t="str">
        <f t="shared" si="107"/>
        <v/>
      </c>
      <c r="GI56" s="49" t="str">
        <f t="shared" si="107"/>
        <v/>
      </c>
      <c r="GJ56" s="49" t="str">
        <f t="shared" si="107"/>
        <v/>
      </c>
      <c r="GK56" s="49" t="str">
        <f t="shared" si="107"/>
        <v/>
      </c>
      <c r="GL56" s="49" t="str">
        <f t="shared" si="107"/>
        <v/>
      </c>
      <c r="GM56" s="49" t="str">
        <f t="shared" si="107"/>
        <v/>
      </c>
      <c r="GN56" s="49" t="str">
        <f t="shared" si="107"/>
        <v/>
      </c>
      <c r="GO56" s="49" t="str">
        <f t="shared" si="107"/>
        <v/>
      </c>
      <c r="GP56" s="49" t="str">
        <f t="shared" si="107"/>
        <v/>
      </c>
      <c r="GQ56" s="49" t="str">
        <f t="shared" si="107"/>
        <v/>
      </c>
      <c r="GR56" s="49" t="str">
        <f t="shared" si="107"/>
        <v/>
      </c>
      <c r="GS56" s="49" t="str">
        <f t="shared" si="107"/>
        <v/>
      </c>
      <c r="GT56" s="49" t="str">
        <f t="shared" si="107"/>
        <v/>
      </c>
      <c r="GU56" s="49" t="str">
        <f t="shared" si="107"/>
        <v/>
      </c>
      <c r="GV56" s="49" t="str">
        <f t="shared" si="107"/>
        <v/>
      </c>
      <c r="GW56" s="49" t="str">
        <f t="shared" si="108"/>
        <v/>
      </c>
      <c r="GX56" s="49" t="str">
        <f t="shared" si="108"/>
        <v/>
      </c>
      <c r="GY56" s="49" t="str">
        <f t="shared" si="108"/>
        <v/>
      </c>
      <c r="GZ56" s="49" t="str">
        <f t="shared" si="108"/>
        <v/>
      </c>
      <c r="HA56" s="49" t="str">
        <f t="shared" si="108"/>
        <v/>
      </c>
      <c r="HB56" s="49" t="str">
        <f t="shared" si="108"/>
        <v/>
      </c>
      <c r="HC56" s="49" t="str">
        <f t="shared" si="108"/>
        <v/>
      </c>
      <c r="HD56" s="49" t="str">
        <f t="shared" si="108"/>
        <v/>
      </c>
      <c r="HE56" s="49" t="str">
        <f t="shared" si="108"/>
        <v/>
      </c>
      <c r="HF56" s="49" t="str">
        <f t="shared" si="108"/>
        <v/>
      </c>
      <c r="HG56" s="49" t="str">
        <f t="shared" si="108"/>
        <v/>
      </c>
      <c r="HH56" s="49" t="str">
        <f t="shared" si="108"/>
        <v/>
      </c>
      <c r="HI56" s="49" t="str">
        <f t="shared" si="108"/>
        <v/>
      </c>
      <c r="HJ56" s="49" t="str">
        <f t="shared" si="108"/>
        <v/>
      </c>
      <c r="HK56" s="49" t="str">
        <f t="shared" si="108"/>
        <v/>
      </c>
      <c r="HL56" s="49" t="str">
        <f t="shared" si="108"/>
        <v/>
      </c>
      <c r="HM56" s="49" t="str">
        <f t="shared" si="109"/>
        <v/>
      </c>
      <c r="HN56" s="49" t="str">
        <f t="shared" si="109"/>
        <v/>
      </c>
      <c r="HO56" s="49" t="str">
        <f t="shared" si="109"/>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4"/>
        <v>#N/A</v>
      </c>
      <c r="HX56" s="169" t="e">
        <f t="shared" si="104"/>
        <v>#N/A</v>
      </c>
      <c r="HY56" s="169" t="e">
        <f t="shared" si="104"/>
        <v>#N/A</v>
      </c>
      <c r="HZ56" s="169" t="e">
        <f t="shared" si="104"/>
        <v>#N/A</v>
      </c>
      <c r="IA56" s="169" t="e">
        <f t="shared" si="103"/>
        <v>#N/A</v>
      </c>
      <c r="IB56" s="169" t="e">
        <f t="shared" si="103"/>
        <v>#N/A</v>
      </c>
      <c r="IC56" s="169" t="e">
        <f t="shared" si="103"/>
        <v>#N/A</v>
      </c>
      <c r="ID56" s="169" t="e">
        <f t="shared" si="103"/>
        <v>#N/A</v>
      </c>
      <c r="IE56" s="169" t="e">
        <f t="shared" si="103"/>
        <v>#N/A</v>
      </c>
      <c r="IF56" s="169" t="e">
        <f t="shared" si="103"/>
        <v>#N/A</v>
      </c>
      <c r="IG56" s="169" t="e">
        <f t="shared" si="103"/>
        <v>#N/A</v>
      </c>
      <c r="IH56" s="169" t="e">
        <f t="shared" si="103"/>
        <v>#N/A</v>
      </c>
      <c r="II56" s="169" t="e">
        <f t="shared" si="103"/>
        <v>#N/A</v>
      </c>
      <c r="IJ56" s="169" t="e">
        <f t="shared" si="103"/>
        <v>#N/A</v>
      </c>
      <c r="IK56" s="169" t="e">
        <f t="shared" si="103"/>
        <v>#N/A</v>
      </c>
      <c r="IL56" s="169" t="e">
        <f t="shared" si="103"/>
        <v>#N/A</v>
      </c>
      <c r="IM56" s="169" t="e">
        <f t="shared" si="103"/>
        <v>#N/A</v>
      </c>
      <c r="IN56" s="169" t="e">
        <f t="shared" si="103"/>
        <v>#N/A</v>
      </c>
      <c r="IO56" s="169" t="e">
        <f t="shared" si="103"/>
        <v>#N/A</v>
      </c>
      <c r="IP56" s="169" t="e">
        <f t="shared" si="110"/>
        <v>#N/A</v>
      </c>
      <c r="IQ56" s="169" t="e">
        <f t="shared" si="110"/>
        <v>#N/A</v>
      </c>
      <c r="IR56" s="169" t="e">
        <f t="shared" si="110"/>
        <v>#N/A</v>
      </c>
      <c r="IS56" s="169" t="e">
        <f t="shared" si="110"/>
        <v>#N/A</v>
      </c>
      <c r="IT56" s="169" t="e">
        <f t="shared" si="110"/>
        <v>#N/A</v>
      </c>
      <c r="IU56" s="169" t="e">
        <f t="shared" si="110"/>
        <v>#N/A</v>
      </c>
      <c r="IV56" s="169" t="e">
        <f t="shared" si="110"/>
        <v>#N/A</v>
      </c>
      <c r="IW56" s="169" t="e">
        <f t="shared" si="110"/>
        <v>#N/A</v>
      </c>
      <c r="IX56" s="169" t="e">
        <f t="shared" si="110"/>
        <v>#N/A</v>
      </c>
      <c r="IY56" s="169" t="e">
        <f t="shared" si="110"/>
        <v>#N/A</v>
      </c>
      <c r="IZ56" s="169" t="e">
        <f t="shared" si="110"/>
        <v>#N/A</v>
      </c>
      <c r="JA56" s="169" t="e">
        <f t="shared" si="110"/>
        <v>#N/A</v>
      </c>
      <c r="JB56" s="169" t="e">
        <f t="shared" si="110"/>
        <v>#N/A</v>
      </c>
      <c r="JC56" s="169" t="e">
        <f t="shared" si="110"/>
        <v>#N/A</v>
      </c>
      <c r="JD56" s="169" t="e">
        <f t="shared" si="110"/>
        <v>#N/A</v>
      </c>
      <c r="JE56" s="169" t="e">
        <f t="shared" si="118"/>
        <v>#N/A</v>
      </c>
      <c r="JF56" s="169" t="e">
        <f t="shared" si="118"/>
        <v>#N/A</v>
      </c>
      <c r="JG56" s="169" t="e">
        <f t="shared" si="118"/>
        <v>#N/A</v>
      </c>
      <c r="JH56" s="169" t="e">
        <f t="shared" si="118"/>
        <v>#N/A</v>
      </c>
      <c r="JI56" s="169" t="e">
        <f t="shared" si="118"/>
        <v>#N/A</v>
      </c>
      <c r="JJ56" s="169" t="e">
        <f t="shared" si="118"/>
        <v>#N/A</v>
      </c>
      <c r="JK56" s="169" t="e">
        <f t="shared" si="118"/>
        <v>#N/A</v>
      </c>
      <c r="JL56" s="169" t="e">
        <f t="shared" si="118"/>
        <v>#N/A</v>
      </c>
      <c r="JM56" s="169" t="e">
        <f t="shared" si="118"/>
        <v>#N/A</v>
      </c>
      <c r="JN56" s="169" t="e">
        <f t="shared" si="118"/>
        <v>#N/A</v>
      </c>
      <c r="JO56" s="169" t="e">
        <f t="shared" si="118"/>
        <v>#N/A</v>
      </c>
      <c r="JP56" s="169" t="e">
        <f t="shared" si="118"/>
        <v>#N/A</v>
      </c>
      <c r="JQ56" s="169" t="e">
        <f t="shared" si="118"/>
        <v>#N/A</v>
      </c>
      <c r="JR56" s="169" t="e">
        <f t="shared" si="118"/>
        <v>#N/A</v>
      </c>
      <c r="JS56" s="169" t="e">
        <f t="shared" si="118"/>
        <v>#N/A</v>
      </c>
      <c r="JT56" s="169" t="e">
        <f t="shared" si="111"/>
        <v>#N/A</v>
      </c>
      <c r="JU56" s="169" t="e">
        <f t="shared" si="111"/>
        <v>#N/A</v>
      </c>
      <c r="JV56" s="169" t="e">
        <f t="shared" si="111"/>
        <v>#N/A</v>
      </c>
      <c r="JW56" s="169" t="e">
        <f t="shared" si="111"/>
        <v>#N/A</v>
      </c>
      <c r="JX56" s="169" t="e">
        <f t="shared" si="111"/>
        <v>#N/A</v>
      </c>
      <c r="JY56" s="169" t="e">
        <f t="shared" si="111"/>
        <v>#N/A</v>
      </c>
      <c r="JZ56" s="169" t="e">
        <f t="shared" si="111"/>
        <v>#N/A</v>
      </c>
      <c r="KA56" s="169" t="e">
        <f t="shared" si="111"/>
        <v>#N/A</v>
      </c>
      <c r="KB56" s="169" t="e">
        <f t="shared" si="111"/>
        <v>#N/A</v>
      </c>
      <c r="KC56" s="169" t="e">
        <f t="shared" si="111"/>
        <v>#N/A</v>
      </c>
      <c r="KD56" s="169" t="e">
        <f t="shared" si="111"/>
        <v>#N/A</v>
      </c>
      <c r="KE56" s="169" t="e">
        <f t="shared" si="111"/>
        <v>#N/A</v>
      </c>
      <c r="KF56" s="169" t="e">
        <f t="shared" si="111"/>
        <v>#N/A</v>
      </c>
      <c r="KG56" s="169" t="e">
        <f t="shared" si="111"/>
        <v>#N/A</v>
      </c>
      <c r="KH56" s="169" t="e">
        <f t="shared" si="111"/>
        <v>#N/A</v>
      </c>
      <c r="KI56" s="169" t="e">
        <f t="shared" si="111"/>
        <v>#N/A</v>
      </c>
      <c r="KJ56" s="169" t="e">
        <f t="shared" si="119"/>
        <v>#N/A</v>
      </c>
      <c r="KK56" s="169" t="e">
        <f t="shared" si="119"/>
        <v>#N/A</v>
      </c>
      <c r="KL56" s="169" t="e">
        <f t="shared" si="119"/>
        <v>#N/A</v>
      </c>
      <c r="KM56" s="169" t="e">
        <f t="shared" si="119"/>
        <v>#N/A</v>
      </c>
      <c r="KN56" s="169" t="e">
        <f t="shared" si="119"/>
        <v>#N/A</v>
      </c>
      <c r="KO56" s="169" t="e">
        <f t="shared" si="119"/>
        <v>#N/A</v>
      </c>
      <c r="KP56" s="169" t="e">
        <f t="shared" si="119"/>
        <v>#N/A</v>
      </c>
      <c r="KQ56" s="169" t="e">
        <f t="shared" si="119"/>
        <v>#N/A</v>
      </c>
      <c r="KR56" s="169" t="e">
        <f t="shared" si="119"/>
        <v>#N/A</v>
      </c>
      <c r="KS56" s="169" t="e">
        <f t="shared" si="119"/>
        <v>#N/A</v>
      </c>
      <c r="KT56" s="169" t="e">
        <f t="shared" si="119"/>
        <v>#N/A</v>
      </c>
      <c r="KU56" s="169" t="e">
        <f t="shared" si="119"/>
        <v>#N/A</v>
      </c>
      <c r="KV56" s="169" t="e">
        <f t="shared" si="119"/>
        <v>#N/A</v>
      </c>
      <c r="KW56" s="169" t="e">
        <f t="shared" si="119"/>
        <v>#N/A</v>
      </c>
      <c r="KX56" s="169" t="e">
        <f t="shared" si="119"/>
        <v>#N/A</v>
      </c>
      <c r="KY56" s="169" t="e">
        <f t="shared" si="119"/>
        <v>#N/A</v>
      </c>
      <c r="KZ56" s="169" t="e">
        <f t="shared" si="112"/>
        <v>#N/A</v>
      </c>
      <c r="LA56" s="169" t="e">
        <f t="shared" si="112"/>
        <v>#N/A</v>
      </c>
      <c r="LB56" s="169" t="e">
        <f t="shared" si="112"/>
        <v>#N/A</v>
      </c>
      <c r="LC56" s="169" t="e">
        <f t="shared" si="112"/>
        <v>#N/A</v>
      </c>
      <c r="LD56" s="169" t="e">
        <f t="shared" si="112"/>
        <v>#N/A</v>
      </c>
      <c r="LE56" s="169" t="e">
        <f t="shared" si="112"/>
        <v>#N/A</v>
      </c>
      <c r="LF56" s="169" t="e">
        <f t="shared" si="112"/>
        <v>#N/A</v>
      </c>
      <c r="LG56" s="169" t="e">
        <f t="shared" si="112"/>
        <v>#N/A</v>
      </c>
      <c r="LH56" s="169" t="e">
        <f t="shared" si="112"/>
        <v>#N/A</v>
      </c>
      <c r="LI56" s="169" t="e">
        <f t="shared" si="112"/>
        <v>#N/A</v>
      </c>
      <c r="LJ56" s="169" t="e">
        <f t="shared" si="112"/>
        <v>#N/A</v>
      </c>
      <c r="LK56" s="169" t="e">
        <f t="shared" si="112"/>
        <v>#N/A</v>
      </c>
      <c r="LL56" s="169" t="e">
        <f t="shared" si="112"/>
        <v>#N/A</v>
      </c>
      <c r="LM56" s="169" t="e">
        <f t="shared" si="112"/>
        <v>#N/A</v>
      </c>
      <c r="LN56" s="169" t="e">
        <f t="shared" si="112"/>
        <v>#N/A</v>
      </c>
      <c r="LO56" s="169" t="e">
        <f t="shared" si="120"/>
        <v>#N/A</v>
      </c>
      <c r="LP56" s="169" t="e">
        <f t="shared" si="120"/>
        <v>#N/A</v>
      </c>
      <c r="LQ56" s="169" t="e">
        <f t="shared" si="121"/>
        <v>#N/A</v>
      </c>
      <c r="LR56" s="169" t="e">
        <f t="shared" si="121"/>
        <v>#N/A</v>
      </c>
      <c r="LS56" s="169" t="e">
        <f t="shared" si="121"/>
        <v>#N/A</v>
      </c>
      <c r="LT56" s="169" t="e">
        <f t="shared" si="121"/>
        <v>#N/A</v>
      </c>
      <c r="LU56" s="169" t="e">
        <f t="shared" si="121"/>
        <v>#N/A</v>
      </c>
      <c r="LV56" s="169" t="e">
        <f t="shared" si="121"/>
        <v>#N/A</v>
      </c>
      <c r="LW56" s="169" t="e">
        <f t="shared" si="121"/>
        <v>#N/A</v>
      </c>
      <c r="LX56" s="169" t="e">
        <f t="shared" si="121"/>
        <v>#N/A</v>
      </c>
      <c r="LY56" s="169" t="e">
        <f t="shared" si="121"/>
        <v>#N/A</v>
      </c>
      <c r="LZ56" s="169" t="e">
        <f t="shared" si="121"/>
        <v>#N/A</v>
      </c>
      <c r="MA56" s="169" t="e">
        <f t="shared" si="121"/>
        <v>#N/A</v>
      </c>
      <c r="MB56" s="169" t="e">
        <f t="shared" si="121"/>
        <v>#N/A</v>
      </c>
      <c r="MC56" s="169" t="e">
        <f t="shared" si="121"/>
        <v>#N/A</v>
      </c>
      <c r="MD56" s="169" t="e">
        <f t="shared" si="121"/>
        <v>#N/A</v>
      </c>
      <c r="ME56" s="169" t="e">
        <f t="shared" si="121"/>
        <v>#N/A</v>
      </c>
      <c r="MF56" s="169" t="e">
        <f t="shared" si="113"/>
        <v>#N/A</v>
      </c>
      <c r="MG56" s="169" t="e">
        <f t="shared" si="113"/>
        <v>#N/A</v>
      </c>
      <c r="MH56" s="169" t="e">
        <f t="shared" si="113"/>
        <v>#N/A</v>
      </c>
      <c r="MI56" s="169" t="e">
        <f t="shared" si="113"/>
        <v>#N/A</v>
      </c>
      <c r="MJ56" s="169" t="e">
        <f t="shared" si="113"/>
        <v>#N/A</v>
      </c>
      <c r="MK56" s="169" t="e">
        <f t="shared" si="113"/>
        <v>#N/A</v>
      </c>
      <c r="ML56" s="169" t="e">
        <f t="shared" si="113"/>
        <v>#N/A</v>
      </c>
      <c r="MM56" s="169" t="e">
        <f t="shared" si="113"/>
        <v>#N/A</v>
      </c>
      <c r="MN56" s="169" t="e">
        <f t="shared" si="113"/>
        <v>#N/A</v>
      </c>
      <c r="MO56" s="169" t="e">
        <f t="shared" si="113"/>
        <v>#N/A</v>
      </c>
      <c r="MP56" s="169" t="e">
        <f t="shared" si="113"/>
        <v>#N/A</v>
      </c>
      <c r="MQ56" s="169" t="e">
        <f t="shared" si="113"/>
        <v>#N/A</v>
      </c>
      <c r="MR56" s="169" t="e">
        <f t="shared" si="113"/>
        <v>#N/A</v>
      </c>
      <c r="MS56" s="169" t="e">
        <f t="shared" si="113"/>
        <v>#N/A</v>
      </c>
      <c r="MT56" s="169" t="e">
        <f t="shared" si="113"/>
        <v>#N/A</v>
      </c>
      <c r="MU56" s="169" t="e">
        <f t="shared" si="113"/>
        <v>#N/A</v>
      </c>
      <c r="MV56" s="169" t="e">
        <f t="shared" si="122"/>
        <v>#N/A</v>
      </c>
      <c r="MW56" s="169" t="e">
        <f t="shared" si="122"/>
        <v>#N/A</v>
      </c>
      <c r="MX56" s="169" t="e">
        <f t="shared" si="122"/>
        <v>#N/A</v>
      </c>
      <c r="MY56" s="169" t="e">
        <f t="shared" si="122"/>
        <v>#N/A</v>
      </c>
      <c r="MZ56" s="169" t="e">
        <f t="shared" si="122"/>
        <v>#N/A</v>
      </c>
      <c r="NA56" s="169" t="e">
        <f t="shared" si="122"/>
        <v>#N/A</v>
      </c>
      <c r="NB56" s="169" t="e">
        <f t="shared" si="122"/>
        <v>#N/A</v>
      </c>
      <c r="NC56" s="169" t="e">
        <f t="shared" si="122"/>
        <v>#N/A</v>
      </c>
      <c r="ND56" s="169" t="e">
        <f t="shared" si="122"/>
        <v>#N/A</v>
      </c>
      <c r="NE56" s="169" t="e">
        <f t="shared" si="122"/>
        <v>#N/A</v>
      </c>
      <c r="NF56" s="169" t="e">
        <f t="shared" si="122"/>
        <v>#N/A</v>
      </c>
      <c r="NG56" s="169" t="e">
        <f t="shared" si="122"/>
        <v>#N/A</v>
      </c>
      <c r="NH56" s="169" t="e">
        <f t="shared" si="122"/>
        <v>#N/A</v>
      </c>
      <c r="NI56" s="169" t="e">
        <f t="shared" si="122"/>
        <v>#N/A</v>
      </c>
      <c r="NJ56" s="169" t="e">
        <f t="shared" si="122"/>
        <v>#N/A</v>
      </c>
      <c r="NK56" s="169" t="e">
        <f t="shared" si="122"/>
        <v>#N/A</v>
      </c>
      <c r="NL56" s="169" t="e">
        <f t="shared" si="114"/>
        <v>#N/A</v>
      </c>
      <c r="NM56" s="169" t="e">
        <f t="shared" si="114"/>
        <v>#N/A</v>
      </c>
      <c r="NN56" s="169" t="e">
        <f t="shared" si="114"/>
        <v>#N/A</v>
      </c>
      <c r="NO56" s="169" t="e">
        <f t="shared" si="114"/>
        <v>#N/A</v>
      </c>
      <c r="NP56" s="169" t="e">
        <f t="shared" si="114"/>
        <v>#N/A</v>
      </c>
      <c r="NQ56" s="169" t="e">
        <f t="shared" si="114"/>
        <v>#N/A</v>
      </c>
      <c r="NR56" s="169" t="e">
        <f t="shared" si="114"/>
        <v>#N/A</v>
      </c>
      <c r="NS56" s="169" t="e">
        <f t="shared" si="114"/>
        <v>#N/A</v>
      </c>
      <c r="NT56" s="169" t="e">
        <f t="shared" si="114"/>
        <v>#N/A</v>
      </c>
      <c r="NU56" s="169" t="e">
        <f t="shared" si="114"/>
        <v>#N/A</v>
      </c>
      <c r="NV56" s="169" t="e">
        <f t="shared" si="114"/>
        <v>#N/A</v>
      </c>
      <c r="NW56" s="169" t="e">
        <f t="shared" si="114"/>
        <v>#N/A</v>
      </c>
      <c r="NX56" s="169" t="e">
        <f t="shared" si="114"/>
        <v>#N/A</v>
      </c>
      <c r="NY56" s="169" t="e">
        <f t="shared" si="114"/>
        <v>#N/A</v>
      </c>
      <c r="NZ56" s="169" t="e">
        <f t="shared" si="114"/>
        <v>#N/A</v>
      </c>
      <c r="OA56" s="169" t="e">
        <f t="shared" si="123"/>
        <v>#N/A</v>
      </c>
      <c r="OB56" s="169" t="e">
        <f t="shared" si="123"/>
        <v>#N/A</v>
      </c>
      <c r="OC56" s="169" t="e">
        <f t="shared" si="124"/>
        <v>#N/A</v>
      </c>
      <c r="OD56" s="169" t="e">
        <f t="shared" si="124"/>
        <v>#N/A</v>
      </c>
      <c r="OE56" s="169" t="e">
        <f t="shared" si="124"/>
        <v>#N/A</v>
      </c>
      <c r="OF56" s="169" t="e">
        <f t="shared" si="124"/>
        <v>#N/A</v>
      </c>
      <c r="OG56" s="169" t="e">
        <f t="shared" si="124"/>
        <v>#N/A</v>
      </c>
      <c r="OH56" s="169" t="e">
        <f t="shared" si="124"/>
        <v>#N/A</v>
      </c>
      <c r="OI56" s="169" t="e">
        <f t="shared" si="124"/>
        <v>#N/A</v>
      </c>
      <c r="OJ56" s="169" t="e">
        <f t="shared" si="124"/>
        <v>#N/A</v>
      </c>
      <c r="OK56" s="169" t="e">
        <f t="shared" si="124"/>
        <v>#N/A</v>
      </c>
      <c r="OL56" s="169" t="e">
        <f t="shared" si="124"/>
        <v>#N/A</v>
      </c>
      <c r="OM56" s="169" t="e">
        <f t="shared" si="124"/>
        <v>#N/A</v>
      </c>
      <c r="ON56" s="169" t="e">
        <f t="shared" si="124"/>
        <v>#N/A</v>
      </c>
      <c r="OO56" s="169" t="e">
        <f t="shared" si="124"/>
        <v>#N/A</v>
      </c>
      <c r="OP56" s="169" t="e">
        <f t="shared" si="124"/>
        <v>#N/A</v>
      </c>
      <c r="OQ56" s="169" t="e">
        <f t="shared" si="124"/>
        <v>#N/A</v>
      </c>
      <c r="OR56" s="169" t="e">
        <f t="shared" si="115"/>
        <v>#N/A</v>
      </c>
      <c r="OS56" s="169" t="e">
        <f t="shared" si="115"/>
        <v>#N/A</v>
      </c>
      <c r="OT56" s="169" t="e">
        <f t="shared" si="115"/>
        <v>#N/A</v>
      </c>
      <c r="OU56" s="169" t="e">
        <f t="shared" si="115"/>
        <v>#N/A</v>
      </c>
      <c r="OV56" s="169" t="e">
        <f t="shared" si="115"/>
        <v>#N/A</v>
      </c>
      <c r="OW56" s="169" t="e">
        <f t="shared" si="115"/>
        <v>#N/A</v>
      </c>
      <c r="OX56" s="169" t="e">
        <f t="shared" si="115"/>
        <v>#N/A</v>
      </c>
      <c r="OY56" s="169" t="e">
        <f t="shared" si="115"/>
        <v>#N/A</v>
      </c>
      <c r="OZ56" s="169" t="e">
        <f t="shared" si="115"/>
        <v>#N/A</v>
      </c>
      <c r="PA56" s="169" t="e">
        <f t="shared" si="115"/>
        <v>#N/A</v>
      </c>
      <c r="PB56" s="169" t="e">
        <f t="shared" si="115"/>
        <v>#N/A</v>
      </c>
      <c r="PC56" s="169" t="e">
        <f t="shared" si="115"/>
        <v>#N/A</v>
      </c>
      <c r="PD56" s="169" t="e">
        <f t="shared" si="115"/>
        <v>#N/A</v>
      </c>
      <c r="PE56" s="169" t="e">
        <f t="shared" si="115"/>
        <v>#N/A</v>
      </c>
      <c r="PF56" s="169" t="e">
        <f t="shared" si="115"/>
        <v>#N/A</v>
      </c>
      <c r="PG56" s="169" t="e">
        <f t="shared" si="115"/>
        <v>#N/A</v>
      </c>
      <c r="PH56" s="169" t="e">
        <f t="shared" si="125"/>
        <v>#N/A</v>
      </c>
      <c r="PI56" s="169" t="e">
        <f t="shared" si="125"/>
        <v>#N/A</v>
      </c>
      <c r="PJ56" s="169" t="e">
        <f t="shared" si="125"/>
        <v>#N/A</v>
      </c>
      <c r="PK56" s="169" t="e">
        <f t="shared" si="125"/>
        <v>#N/A</v>
      </c>
      <c r="PL56" s="169" t="e">
        <f t="shared" si="125"/>
        <v>#N/A</v>
      </c>
      <c r="PM56" s="169" t="e">
        <f t="shared" si="125"/>
        <v>#N/A</v>
      </c>
      <c r="PN56" s="169" t="e">
        <f t="shared" si="125"/>
        <v>#N/A</v>
      </c>
      <c r="PO56" s="169" t="e">
        <f t="shared" si="125"/>
        <v>#N/A</v>
      </c>
    </row>
    <row r="57" spans="1:431" hidden="1" x14ac:dyDescent="0.75">
      <c r="A57" s="370"/>
      <c r="B57" s="376" t="str">
        <f>IF($R57="","",ROUND(_xlfn.NORM.INV(ABS(VLOOKUP($T$1,VLookups!$A$43:$B$44,2,FALSE)-B$2),$N57,$R57),0))</f>
        <v/>
      </c>
      <c r="C57" s="382" t="str">
        <f t="shared" si="36"/>
        <v/>
      </c>
      <c r="D57" s="383" t="str">
        <f t="shared" si="37"/>
        <v/>
      </c>
      <c r="E57" s="109"/>
      <c r="F57" s="117"/>
      <c r="G57" s="122" t="str">
        <f t="shared" si="30"/>
        <v/>
      </c>
      <c r="H57" s="95"/>
      <c r="I57" s="122" t="str">
        <f t="shared" si="31"/>
        <v/>
      </c>
      <c r="J57" s="117"/>
      <c r="K57" s="110"/>
      <c r="L57" s="124" t="str">
        <f t="shared" si="0"/>
        <v/>
      </c>
      <c r="M57" s="124" t="str">
        <f t="shared" si="1"/>
        <v/>
      </c>
      <c r="N57" s="73" t="str">
        <f t="shared" si="32"/>
        <v/>
      </c>
      <c r="O57" s="23"/>
      <c r="P57" s="57"/>
      <c r="Q57" s="304"/>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3"/>
        <v/>
      </c>
      <c r="AD57" s="49" t="str">
        <f t="shared" ref="AD57:AS72" si="135">IF(ISNONTEXT($AC57),AE57-$AC57,"")</f>
        <v/>
      </c>
      <c r="AE57" s="49" t="str">
        <f t="shared" si="135"/>
        <v/>
      </c>
      <c r="AF57" s="49" t="str">
        <f t="shared" si="135"/>
        <v/>
      </c>
      <c r="AG57" s="49" t="str">
        <f t="shared" si="135"/>
        <v/>
      </c>
      <c r="AH57" s="49" t="str">
        <f t="shared" si="135"/>
        <v/>
      </c>
      <c r="AI57" s="49" t="str">
        <f t="shared" si="135"/>
        <v/>
      </c>
      <c r="AJ57" s="49" t="str">
        <f t="shared" si="135"/>
        <v/>
      </c>
      <c r="AK57" s="49" t="str">
        <f t="shared" si="135"/>
        <v/>
      </c>
      <c r="AL57" s="49" t="str">
        <f t="shared" si="135"/>
        <v/>
      </c>
      <c r="AM57" s="49" t="str">
        <f t="shared" si="135"/>
        <v/>
      </c>
      <c r="AN57" s="49" t="str">
        <f t="shared" si="135"/>
        <v/>
      </c>
      <c r="AO57" s="49" t="str">
        <f t="shared" si="135"/>
        <v/>
      </c>
      <c r="AP57" s="49" t="str">
        <f t="shared" si="135"/>
        <v/>
      </c>
      <c r="AQ57" s="49" t="str">
        <f t="shared" si="135"/>
        <v/>
      </c>
      <c r="AR57" s="49" t="str">
        <f t="shared" si="135"/>
        <v/>
      </c>
      <c r="AS57" s="49" t="str">
        <f t="shared" si="135"/>
        <v/>
      </c>
      <c r="AT57" s="49" t="str">
        <f t="shared" si="131"/>
        <v/>
      </c>
      <c r="AU57" s="49" t="str">
        <f t="shared" si="131"/>
        <v/>
      </c>
      <c r="AV57" s="49" t="str">
        <f t="shared" si="131"/>
        <v/>
      </c>
      <c r="AW57" s="49" t="str">
        <f t="shared" si="131"/>
        <v/>
      </c>
      <c r="AX57" s="49" t="str">
        <f t="shared" si="131"/>
        <v/>
      </c>
      <c r="AY57" s="49" t="str">
        <f t="shared" si="131"/>
        <v/>
      </c>
      <c r="AZ57" s="49" t="str">
        <f t="shared" si="131"/>
        <v/>
      </c>
      <c r="BA57" s="49" t="str">
        <f t="shared" si="131"/>
        <v/>
      </c>
      <c r="BB57" s="49" t="str">
        <f t="shared" si="131"/>
        <v/>
      </c>
      <c r="BC57" s="49" t="str">
        <f t="shared" si="131"/>
        <v/>
      </c>
      <c r="BD57" s="49" t="str">
        <f t="shared" si="131"/>
        <v/>
      </c>
      <c r="BE57" s="49" t="str">
        <f t="shared" si="131"/>
        <v/>
      </c>
      <c r="BF57" s="49" t="str">
        <f t="shared" si="131"/>
        <v/>
      </c>
      <c r="BG57" s="49" t="str">
        <f t="shared" si="131"/>
        <v/>
      </c>
      <c r="BH57" s="49" t="str">
        <f t="shared" si="131"/>
        <v/>
      </c>
      <c r="BI57" s="49" t="str">
        <f t="shared" si="132"/>
        <v/>
      </c>
      <c r="BJ57" s="49" t="str">
        <f t="shared" si="132"/>
        <v/>
      </c>
      <c r="BK57" s="49" t="str">
        <f t="shared" si="132"/>
        <v/>
      </c>
      <c r="BL57" s="49" t="str">
        <f t="shared" si="132"/>
        <v/>
      </c>
      <c r="BM57" s="49" t="str">
        <f t="shared" si="132"/>
        <v/>
      </c>
      <c r="BN57" s="49" t="str">
        <f t="shared" si="132"/>
        <v/>
      </c>
      <c r="BO57" s="49" t="str">
        <f t="shared" si="132"/>
        <v/>
      </c>
      <c r="BP57" s="49" t="str">
        <f t="shared" si="132"/>
        <v/>
      </c>
      <c r="BQ57" s="49" t="str">
        <f t="shared" si="132"/>
        <v/>
      </c>
      <c r="BR57" s="49" t="str">
        <f t="shared" si="132"/>
        <v/>
      </c>
      <c r="BS57" s="49" t="str">
        <f t="shared" si="132"/>
        <v/>
      </c>
      <c r="BT57" s="49" t="str">
        <f t="shared" si="132"/>
        <v/>
      </c>
      <c r="BU57" s="49" t="str">
        <f t="shared" si="132"/>
        <v/>
      </c>
      <c r="BV57" s="49" t="str">
        <f t="shared" si="132"/>
        <v/>
      </c>
      <c r="BW57" s="49" t="str">
        <f t="shared" si="132"/>
        <v/>
      </c>
      <c r="BX57" s="49" t="str">
        <f t="shared" si="132"/>
        <v/>
      </c>
      <c r="BY57" s="49" t="str">
        <f t="shared" si="129"/>
        <v/>
      </c>
      <c r="BZ57" s="49" t="str">
        <f t="shared" si="129"/>
        <v/>
      </c>
      <c r="CA57" s="49" t="str">
        <f t="shared" si="129"/>
        <v/>
      </c>
      <c r="CB57" s="49" t="str">
        <f t="shared" si="129"/>
        <v/>
      </c>
      <c r="CC57" s="49" t="str">
        <f t="shared" si="129"/>
        <v/>
      </c>
      <c r="CD57" s="49" t="str">
        <f t="shared" si="129"/>
        <v/>
      </c>
      <c r="CE57" s="49" t="str">
        <f t="shared" si="129"/>
        <v/>
      </c>
      <c r="CF57" s="49" t="str">
        <f t="shared" si="129"/>
        <v/>
      </c>
      <c r="CG57" s="49" t="str">
        <f t="shared" si="129"/>
        <v/>
      </c>
      <c r="CH57" s="49" t="str">
        <f t="shared" si="129"/>
        <v/>
      </c>
      <c r="CI57" s="49" t="str">
        <f t="shared" si="129"/>
        <v/>
      </c>
      <c r="CJ57" s="49" t="str">
        <f t="shared" si="129"/>
        <v/>
      </c>
      <c r="CK57" s="49" t="str">
        <f t="shared" si="129"/>
        <v/>
      </c>
      <c r="CL57" s="49" t="str">
        <f t="shared" si="129"/>
        <v/>
      </c>
      <c r="CM57" s="49" t="str">
        <f t="shared" si="129"/>
        <v/>
      </c>
      <c r="CN57" s="49" t="str">
        <f t="shared" si="133"/>
        <v/>
      </c>
      <c r="CO57" s="49" t="str">
        <f t="shared" si="133"/>
        <v/>
      </c>
      <c r="CP57" s="49" t="str">
        <f t="shared" si="133"/>
        <v/>
      </c>
      <c r="CQ57" s="49" t="str">
        <f t="shared" si="133"/>
        <v/>
      </c>
      <c r="CR57" s="49" t="str">
        <f t="shared" si="133"/>
        <v/>
      </c>
      <c r="CS57" s="49" t="str">
        <f t="shared" si="133"/>
        <v/>
      </c>
      <c r="CT57" s="49" t="str">
        <f t="shared" si="133"/>
        <v/>
      </c>
      <c r="CU57" s="49" t="str">
        <f t="shared" si="133"/>
        <v/>
      </c>
      <c r="CV57" s="49" t="str">
        <f t="shared" si="133"/>
        <v/>
      </c>
      <c r="CW57" s="49" t="str">
        <f t="shared" si="133"/>
        <v/>
      </c>
      <c r="CX57" s="49" t="str">
        <f t="shared" si="133"/>
        <v/>
      </c>
      <c r="CY57" s="49" t="str">
        <f t="shared" si="133"/>
        <v/>
      </c>
      <c r="CZ57" s="49" t="str">
        <f t="shared" si="133"/>
        <v/>
      </c>
      <c r="DA57" s="49" t="str">
        <f t="shared" si="133"/>
        <v/>
      </c>
      <c r="DB57" s="49" t="str">
        <f t="shared" si="133"/>
        <v/>
      </c>
      <c r="DC57" s="49" t="str">
        <f t="shared" si="133"/>
        <v/>
      </c>
      <c r="DD57" s="49" t="str">
        <f t="shared" si="134"/>
        <v/>
      </c>
      <c r="DE57" s="49" t="str">
        <f t="shared" si="134"/>
        <v/>
      </c>
      <c r="DF57" s="49" t="str">
        <f t="shared" si="134"/>
        <v/>
      </c>
      <c r="DG57" s="49" t="str">
        <f t="shared" si="134"/>
        <v/>
      </c>
      <c r="DH57" s="49" t="str">
        <f t="shared" si="134"/>
        <v/>
      </c>
      <c r="DI57" s="49" t="str">
        <f t="shared" si="134"/>
        <v/>
      </c>
      <c r="DJ57" s="49" t="str">
        <f t="shared" si="134"/>
        <v/>
      </c>
      <c r="DK57" s="49" t="str">
        <f t="shared" si="134"/>
        <v/>
      </c>
      <c r="DL57" s="49" t="str">
        <f t="shared" si="134"/>
        <v/>
      </c>
      <c r="DM57" s="49" t="str">
        <f t="shared" si="134"/>
        <v/>
      </c>
      <c r="DN57" s="49" t="str">
        <f t="shared" si="134"/>
        <v/>
      </c>
      <c r="DO57" s="49" t="str">
        <f t="shared" si="134"/>
        <v/>
      </c>
      <c r="DP57" s="49" t="str">
        <f t="shared" si="134"/>
        <v/>
      </c>
      <c r="DQ57" s="49" t="str">
        <f t="shared" si="134"/>
        <v/>
      </c>
      <c r="DR57" s="49" t="str">
        <f t="shared" si="134"/>
        <v/>
      </c>
      <c r="DS57" s="49" t="str">
        <f t="shared" si="134"/>
        <v/>
      </c>
      <c r="DT57" s="49" t="str">
        <f t="shared" si="130"/>
        <v/>
      </c>
      <c r="DU57" s="49" t="str">
        <f t="shared" si="130"/>
        <v/>
      </c>
      <c r="DV57" s="49" t="str">
        <f t="shared" si="130"/>
        <v/>
      </c>
      <c r="DW57" s="49" t="str">
        <f t="shared" si="130"/>
        <v/>
      </c>
      <c r="DX57" s="49" t="str">
        <f t="shared" si="130"/>
        <v/>
      </c>
      <c r="DY57" s="49" t="str">
        <f t="shared" si="130"/>
        <v/>
      </c>
      <c r="DZ57" s="183" t="str">
        <f t="shared" si="35"/>
        <v/>
      </c>
      <c r="EA57" s="49" t="str">
        <f t="shared" si="127"/>
        <v/>
      </c>
      <c r="EB57" s="49" t="str">
        <f t="shared" si="127"/>
        <v/>
      </c>
      <c r="EC57" s="49" t="str">
        <f t="shared" si="127"/>
        <v/>
      </c>
      <c r="ED57" s="49" t="str">
        <f t="shared" si="127"/>
        <v/>
      </c>
      <c r="EE57" s="49" t="str">
        <f t="shared" si="127"/>
        <v/>
      </c>
      <c r="EF57" s="49" t="str">
        <f t="shared" si="127"/>
        <v/>
      </c>
      <c r="EG57" s="49" t="str">
        <f t="shared" si="127"/>
        <v/>
      </c>
      <c r="EH57" s="49" t="str">
        <f t="shared" si="127"/>
        <v/>
      </c>
      <c r="EI57" s="49" t="str">
        <f t="shared" si="127"/>
        <v/>
      </c>
      <c r="EJ57" s="49" t="str">
        <f t="shared" si="127"/>
        <v/>
      </c>
      <c r="EK57" s="49" t="str">
        <f t="shared" si="127"/>
        <v/>
      </c>
      <c r="EL57" s="49" t="str">
        <f t="shared" si="127"/>
        <v/>
      </c>
      <c r="EM57" s="49" t="str">
        <f t="shared" si="127"/>
        <v/>
      </c>
      <c r="EN57" s="49" t="str">
        <f t="shared" si="127"/>
        <v/>
      </c>
      <c r="EO57" s="49" t="str">
        <f t="shared" si="127"/>
        <v/>
      </c>
      <c r="EP57" s="49" t="str">
        <f t="shared" si="127"/>
        <v/>
      </c>
      <c r="EQ57" s="49" t="str">
        <f t="shared" si="128"/>
        <v/>
      </c>
      <c r="ER57" s="49" t="str">
        <f t="shared" si="128"/>
        <v/>
      </c>
      <c r="ES57" s="49" t="str">
        <f t="shared" si="128"/>
        <v/>
      </c>
      <c r="ET57" s="49" t="str">
        <f t="shared" si="128"/>
        <v/>
      </c>
      <c r="EU57" s="49" t="str">
        <f t="shared" si="128"/>
        <v/>
      </c>
      <c r="EV57" s="49" t="str">
        <f t="shared" si="128"/>
        <v/>
      </c>
      <c r="EW57" s="49" t="str">
        <f t="shared" si="128"/>
        <v/>
      </c>
      <c r="EX57" s="49" t="str">
        <f t="shared" si="128"/>
        <v/>
      </c>
      <c r="EY57" s="49" t="str">
        <f t="shared" si="128"/>
        <v/>
      </c>
      <c r="EZ57" s="49" t="str">
        <f t="shared" si="128"/>
        <v/>
      </c>
      <c r="FA57" s="49" t="str">
        <f t="shared" si="128"/>
        <v/>
      </c>
      <c r="FB57" s="49" t="str">
        <f t="shared" si="128"/>
        <v/>
      </c>
      <c r="FC57" s="49" t="str">
        <f t="shared" si="128"/>
        <v/>
      </c>
      <c r="FD57" s="49" t="str">
        <f t="shared" si="128"/>
        <v/>
      </c>
      <c r="FE57" s="49" t="str">
        <f t="shared" si="126"/>
        <v/>
      </c>
      <c r="FF57" s="49" t="str">
        <f t="shared" si="117"/>
        <v/>
      </c>
      <c r="FG57" s="49" t="str">
        <f t="shared" si="117"/>
        <v/>
      </c>
      <c r="FH57" s="49" t="str">
        <f t="shared" si="117"/>
        <v/>
      </c>
      <c r="FI57" s="49" t="str">
        <f t="shared" si="117"/>
        <v/>
      </c>
      <c r="FJ57" s="49" t="str">
        <f t="shared" si="117"/>
        <v/>
      </c>
      <c r="FK57" s="49" t="str">
        <f t="shared" si="117"/>
        <v/>
      </c>
      <c r="FL57" s="49" t="str">
        <f t="shared" si="117"/>
        <v/>
      </c>
      <c r="FM57" s="49" t="str">
        <f t="shared" si="117"/>
        <v/>
      </c>
      <c r="FN57" s="49" t="str">
        <f t="shared" si="117"/>
        <v/>
      </c>
      <c r="FO57" s="49" t="str">
        <f t="shared" si="117"/>
        <v/>
      </c>
      <c r="FP57" s="49" t="str">
        <f t="shared" si="117"/>
        <v/>
      </c>
      <c r="FQ57" s="49" t="str">
        <f t="shared" si="106"/>
        <v/>
      </c>
      <c r="FR57" s="49" t="str">
        <f t="shared" si="106"/>
        <v/>
      </c>
      <c r="FS57" s="49" t="str">
        <f t="shared" si="106"/>
        <v/>
      </c>
      <c r="FT57" s="49" t="str">
        <f t="shared" si="106"/>
        <v/>
      </c>
      <c r="FU57" s="49" t="str">
        <f t="shared" si="106"/>
        <v/>
      </c>
      <c r="FV57" s="49" t="str">
        <f t="shared" si="106"/>
        <v/>
      </c>
      <c r="FW57" s="49" t="str">
        <f t="shared" si="106"/>
        <v/>
      </c>
      <c r="FX57" s="49" t="str">
        <f t="shared" si="106"/>
        <v/>
      </c>
      <c r="FY57" s="49" t="str">
        <f t="shared" si="106"/>
        <v/>
      </c>
      <c r="FZ57" s="49" t="str">
        <f t="shared" si="106"/>
        <v/>
      </c>
      <c r="GA57" s="49" t="str">
        <f t="shared" si="106"/>
        <v/>
      </c>
      <c r="GB57" s="49" t="str">
        <f t="shared" si="106"/>
        <v/>
      </c>
      <c r="GC57" s="49" t="str">
        <f t="shared" si="106"/>
        <v/>
      </c>
      <c r="GD57" s="49" t="str">
        <f t="shared" si="106"/>
        <v/>
      </c>
      <c r="GE57" s="49" t="str">
        <f t="shared" si="106"/>
        <v/>
      </c>
      <c r="GF57" s="49" t="str">
        <f t="shared" si="106"/>
        <v/>
      </c>
      <c r="GG57" s="49" t="str">
        <f t="shared" si="107"/>
        <v/>
      </c>
      <c r="GH57" s="49" t="str">
        <f t="shared" si="107"/>
        <v/>
      </c>
      <c r="GI57" s="49" t="str">
        <f t="shared" si="107"/>
        <v/>
      </c>
      <c r="GJ57" s="49" t="str">
        <f t="shared" si="107"/>
        <v/>
      </c>
      <c r="GK57" s="49" t="str">
        <f t="shared" si="107"/>
        <v/>
      </c>
      <c r="GL57" s="49" t="str">
        <f t="shared" si="107"/>
        <v/>
      </c>
      <c r="GM57" s="49" t="str">
        <f t="shared" si="107"/>
        <v/>
      </c>
      <c r="GN57" s="49" t="str">
        <f t="shared" si="107"/>
        <v/>
      </c>
      <c r="GO57" s="49" t="str">
        <f t="shared" si="107"/>
        <v/>
      </c>
      <c r="GP57" s="49" t="str">
        <f t="shared" si="107"/>
        <v/>
      </c>
      <c r="GQ57" s="49" t="str">
        <f t="shared" si="107"/>
        <v/>
      </c>
      <c r="GR57" s="49" t="str">
        <f t="shared" si="107"/>
        <v/>
      </c>
      <c r="GS57" s="49" t="str">
        <f t="shared" si="107"/>
        <v/>
      </c>
      <c r="GT57" s="49" t="str">
        <f t="shared" si="107"/>
        <v/>
      </c>
      <c r="GU57" s="49" t="str">
        <f t="shared" si="107"/>
        <v/>
      </c>
      <c r="GV57" s="49" t="str">
        <f t="shared" si="107"/>
        <v/>
      </c>
      <c r="GW57" s="49" t="str">
        <f t="shared" si="108"/>
        <v/>
      </c>
      <c r="GX57" s="49" t="str">
        <f t="shared" si="108"/>
        <v/>
      </c>
      <c r="GY57" s="49" t="str">
        <f t="shared" si="108"/>
        <v/>
      </c>
      <c r="GZ57" s="49" t="str">
        <f t="shared" si="108"/>
        <v/>
      </c>
      <c r="HA57" s="49" t="str">
        <f t="shared" si="108"/>
        <v/>
      </c>
      <c r="HB57" s="49" t="str">
        <f t="shared" si="108"/>
        <v/>
      </c>
      <c r="HC57" s="49" t="str">
        <f t="shared" si="108"/>
        <v/>
      </c>
      <c r="HD57" s="49" t="str">
        <f t="shared" si="108"/>
        <v/>
      </c>
      <c r="HE57" s="49" t="str">
        <f t="shared" si="108"/>
        <v/>
      </c>
      <c r="HF57" s="49" t="str">
        <f t="shared" si="108"/>
        <v/>
      </c>
      <c r="HG57" s="49" t="str">
        <f t="shared" si="108"/>
        <v/>
      </c>
      <c r="HH57" s="49" t="str">
        <f t="shared" si="108"/>
        <v/>
      </c>
      <c r="HI57" s="49" t="str">
        <f t="shared" si="108"/>
        <v/>
      </c>
      <c r="HJ57" s="49" t="str">
        <f t="shared" si="108"/>
        <v/>
      </c>
      <c r="HK57" s="49" t="str">
        <f t="shared" si="108"/>
        <v/>
      </c>
      <c r="HL57" s="49" t="str">
        <f t="shared" si="108"/>
        <v/>
      </c>
      <c r="HM57" s="49" t="str">
        <f t="shared" si="109"/>
        <v/>
      </c>
      <c r="HN57" s="49" t="str">
        <f t="shared" si="109"/>
        <v/>
      </c>
      <c r="HO57" s="49" t="str">
        <f t="shared" si="109"/>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4"/>
        <v>#N/A</v>
      </c>
      <c r="HX57" s="169" t="e">
        <f t="shared" si="104"/>
        <v>#N/A</v>
      </c>
      <c r="HY57" s="169" t="e">
        <f t="shared" si="104"/>
        <v>#N/A</v>
      </c>
      <c r="HZ57" s="169" t="e">
        <f t="shared" si="104"/>
        <v>#N/A</v>
      </c>
      <c r="IA57" s="169" t="e">
        <f t="shared" si="103"/>
        <v>#N/A</v>
      </c>
      <c r="IB57" s="169" t="e">
        <f t="shared" si="103"/>
        <v>#N/A</v>
      </c>
      <c r="IC57" s="169" t="e">
        <f t="shared" si="103"/>
        <v>#N/A</v>
      </c>
      <c r="ID57" s="169" t="e">
        <f t="shared" si="103"/>
        <v>#N/A</v>
      </c>
      <c r="IE57" s="169" t="e">
        <f t="shared" si="103"/>
        <v>#N/A</v>
      </c>
      <c r="IF57" s="169" t="e">
        <f t="shared" si="103"/>
        <v>#N/A</v>
      </c>
      <c r="IG57" s="169" t="e">
        <f t="shared" si="103"/>
        <v>#N/A</v>
      </c>
      <c r="IH57" s="169" t="e">
        <f t="shared" si="103"/>
        <v>#N/A</v>
      </c>
      <c r="II57" s="169" t="e">
        <f t="shared" si="103"/>
        <v>#N/A</v>
      </c>
      <c r="IJ57" s="169" t="e">
        <f t="shared" si="103"/>
        <v>#N/A</v>
      </c>
      <c r="IK57" s="169" t="e">
        <f t="shared" si="103"/>
        <v>#N/A</v>
      </c>
      <c r="IL57" s="169" t="e">
        <f t="shared" si="103"/>
        <v>#N/A</v>
      </c>
      <c r="IM57" s="169" t="e">
        <f t="shared" si="103"/>
        <v>#N/A</v>
      </c>
      <c r="IN57" s="169" t="e">
        <f t="shared" si="103"/>
        <v>#N/A</v>
      </c>
      <c r="IO57" s="169" t="e">
        <f t="shared" si="103"/>
        <v>#N/A</v>
      </c>
      <c r="IP57" s="169" t="e">
        <f t="shared" si="110"/>
        <v>#N/A</v>
      </c>
      <c r="IQ57" s="169" t="e">
        <f t="shared" si="110"/>
        <v>#N/A</v>
      </c>
      <c r="IR57" s="169" t="e">
        <f t="shared" si="110"/>
        <v>#N/A</v>
      </c>
      <c r="IS57" s="169" t="e">
        <f t="shared" si="110"/>
        <v>#N/A</v>
      </c>
      <c r="IT57" s="169" t="e">
        <f t="shared" si="110"/>
        <v>#N/A</v>
      </c>
      <c r="IU57" s="169" t="e">
        <f t="shared" si="110"/>
        <v>#N/A</v>
      </c>
      <c r="IV57" s="169" t="e">
        <f t="shared" si="110"/>
        <v>#N/A</v>
      </c>
      <c r="IW57" s="169" t="e">
        <f t="shared" si="110"/>
        <v>#N/A</v>
      </c>
      <c r="IX57" s="169" t="e">
        <f t="shared" si="110"/>
        <v>#N/A</v>
      </c>
      <c r="IY57" s="169" t="e">
        <f t="shared" si="110"/>
        <v>#N/A</v>
      </c>
      <c r="IZ57" s="169" t="e">
        <f t="shared" si="110"/>
        <v>#N/A</v>
      </c>
      <c r="JA57" s="169" t="e">
        <f t="shared" si="110"/>
        <v>#N/A</v>
      </c>
      <c r="JB57" s="169" t="e">
        <f t="shared" si="110"/>
        <v>#N/A</v>
      </c>
      <c r="JC57" s="169" t="e">
        <f t="shared" si="110"/>
        <v>#N/A</v>
      </c>
      <c r="JD57" s="169" t="e">
        <f t="shared" si="110"/>
        <v>#N/A</v>
      </c>
      <c r="JE57" s="169" t="e">
        <f t="shared" si="118"/>
        <v>#N/A</v>
      </c>
      <c r="JF57" s="169" t="e">
        <f t="shared" si="118"/>
        <v>#N/A</v>
      </c>
      <c r="JG57" s="169" t="e">
        <f t="shared" si="118"/>
        <v>#N/A</v>
      </c>
      <c r="JH57" s="169" t="e">
        <f t="shared" si="118"/>
        <v>#N/A</v>
      </c>
      <c r="JI57" s="169" t="e">
        <f t="shared" si="118"/>
        <v>#N/A</v>
      </c>
      <c r="JJ57" s="169" t="e">
        <f t="shared" si="118"/>
        <v>#N/A</v>
      </c>
      <c r="JK57" s="169" t="e">
        <f t="shared" si="118"/>
        <v>#N/A</v>
      </c>
      <c r="JL57" s="169" t="e">
        <f t="shared" si="118"/>
        <v>#N/A</v>
      </c>
      <c r="JM57" s="169" t="e">
        <f t="shared" si="118"/>
        <v>#N/A</v>
      </c>
      <c r="JN57" s="169" t="e">
        <f t="shared" si="118"/>
        <v>#N/A</v>
      </c>
      <c r="JO57" s="169" t="e">
        <f t="shared" si="118"/>
        <v>#N/A</v>
      </c>
      <c r="JP57" s="169" t="e">
        <f t="shared" si="118"/>
        <v>#N/A</v>
      </c>
      <c r="JQ57" s="169" t="e">
        <f t="shared" si="118"/>
        <v>#N/A</v>
      </c>
      <c r="JR57" s="169" t="e">
        <f t="shared" si="118"/>
        <v>#N/A</v>
      </c>
      <c r="JS57" s="169" t="e">
        <f t="shared" si="118"/>
        <v>#N/A</v>
      </c>
      <c r="JT57" s="169" t="e">
        <f t="shared" si="111"/>
        <v>#N/A</v>
      </c>
      <c r="JU57" s="169" t="e">
        <f t="shared" si="111"/>
        <v>#N/A</v>
      </c>
      <c r="JV57" s="169" t="e">
        <f t="shared" si="111"/>
        <v>#N/A</v>
      </c>
      <c r="JW57" s="169" t="e">
        <f t="shared" si="111"/>
        <v>#N/A</v>
      </c>
      <c r="JX57" s="169" t="e">
        <f t="shared" si="111"/>
        <v>#N/A</v>
      </c>
      <c r="JY57" s="169" t="e">
        <f t="shared" si="111"/>
        <v>#N/A</v>
      </c>
      <c r="JZ57" s="169" t="e">
        <f t="shared" si="111"/>
        <v>#N/A</v>
      </c>
      <c r="KA57" s="169" t="e">
        <f t="shared" si="111"/>
        <v>#N/A</v>
      </c>
      <c r="KB57" s="169" t="e">
        <f t="shared" si="111"/>
        <v>#N/A</v>
      </c>
      <c r="KC57" s="169" t="e">
        <f t="shared" si="111"/>
        <v>#N/A</v>
      </c>
      <c r="KD57" s="169" t="e">
        <f t="shared" si="111"/>
        <v>#N/A</v>
      </c>
      <c r="KE57" s="169" t="e">
        <f t="shared" si="111"/>
        <v>#N/A</v>
      </c>
      <c r="KF57" s="169" t="e">
        <f t="shared" si="111"/>
        <v>#N/A</v>
      </c>
      <c r="KG57" s="169" t="e">
        <f t="shared" si="111"/>
        <v>#N/A</v>
      </c>
      <c r="KH57" s="169" t="e">
        <f t="shared" si="111"/>
        <v>#N/A</v>
      </c>
      <c r="KI57" s="169" t="e">
        <f t="shared" si="111"/>
        <v>#N/A</v>
      </c>
      <c r="KJ57" s="169" t="e">
        <f t="shared" si="119"/>
        <v>#N/A</v>
      </c>
      <c r="KK57" s="169" t="e">
        <f t="shared" si="119"/>
        <v>#N/A</v>
      </c>
      <c r="KL57" s="169" t="e">
        <f t="shared" si="119"/>
        <v>#N/A</v>
      </c>
      <c r="KM57" s="169" t="e">
        <f t="shared" si="119"/>
        <v>#N/A</v>
      </c>
      <c r="KN57" s="169" t="e">
        <f t="shared" si="119"/>
        <v>#N/A</v>
      </c>
      <c r="KO57" s="169" t="e">
        <f t="shared" si="119"/>
        <v>#N/A</v>
      </c>
      <c r="KP57" s="169" t="e">
        <f t="shared" si="119"/>
        <v>#N/A</v>
      </c>
      <c r="KQ57" s="169" t="e">
        <f t="shared" si="119"/>
        <v>#N/A</v>
      </c>
      <c r="KR57" s="169" t="e">
        <f t="shared" si="119"/>
        <v>#N/A</v>
      </c>
      <c r="KS57" s="169" t="e">
        <f t="shared" si="119"/>
        <v>#N/A</v>
      </c>
      <c r="KT57" s="169" t="e">
        <f t="shared" si="119"/>
        <v>#N/A</v>
      </c>
      <c r="KU57" s="169" t="e">
        <f t="shared" si="119"/>
        <v>#N/A</v>
      </c>
      <c r="KV57" s="169" t="e">
        <f t="shared" si="119"/>
        <v>#N/A</v>
      </c>
      <c r="KW57" s="169" t="e">
        <f t="shared" si="119"/>
        <v>#N/A</v>
      </c>
      <c r="KX57" s="169" t="e">
        <f t="shared" si="119"/>
        <v>#N/A</v>
      </c>
      <c r="KY57" s="169" t="e">
        <f t="shared" si="119"/>
        <v>#N/A</v>
      </c>
      <c r="KZ57" s="169" t="e">
        <f t="shared" si="112"/>
        <v>#N/A</v>
      </c>
      <c r="LA57" s="169" t="e">
        <f t="shared" si="112"/>
        <v>#N/A</v>
      </c>
      <c r="LB57" s="169" t="e">
        <f t="shared" si="112"/>
        <v>#N/A</v>
      </c>
      <c r="LC57" s="169" t="e">
        <f t="shared" si="112"/>
        <v>#N/A</v>
      </c>
      <c r="LD57" s="169" t="e">
        <f t="shared" si="112"/>
        <v>#N/A</v>
      </c>
      <c r="LE57" s="169" t="e">
        <f t="shared" si="112"/>
        <v>#N/A</v>
      </c>
      <c r="LF57" s="169" t="e">
        <f t="shared" si="112"/>
        <v>#N/A</v>
      </c>
      <c r="LG57" s="169" t="e">
        <f t="shared" si="112"/>
        <v>#N/A</v>
      </c>
      <c r="LH57" s="169" t="e">
        <f t="shared" si="112"/>
        <v>#N/A</v>
      </c>
      <c r="LI57" s="169" t="e">
        <f t="shared" si="112"/>
        <v>#N/A</v>
      </c>
      <c r="LJ57" s="169" t="e">
        <f t="shared" si="112"/>
        <v>#N/A</v>
      </c>
      <c r="LK57" s="169" t="e">
        <f t="shared" si="112"/>
        <v>#N/A</v>
      </c>
      <c r="LL57" s="169" t="e">
        <f t="shared" si="112"/>
        <v>#N/A</v>
      </c>
      <c r="LM57" s="169" t="e">
        <f t="shared" si="112"/>
        <v>#N/A</v>
      </c>
      <c r="LN57" s="169" t="e">
        <f t="shared" si="112"/>
        <v>#N/A</v>
      </c>
      <c r="LO57" s="169" t="e">
        <f t="shared" si="120"/>
        <v>#N/A</v>
      </c>
      <c r="LP57" s="169" t="e">
        <f t="shared" si="120"/>
        <v>#N/A</v>
      </c>
      <c r="LQ57" s="169" t="e">
        <f t="shared" si="121"/>
        <v>#N/A</v>
      </c>
      <c r="LR57" s="169" t="e">
        <f t="shared" si="121"/>
        <v>#N/A</v>
      </c>
      <c r="LS57" s="169" t="e">
        <f t="shared" si="121"/>
        <v>#N/A</v>
      </c>
      <c r="LT57" s="169" t="e">
        <f t="shared" si="121"/>
        <v>#N/A</v>
      </c>
      <c r="LU57" s="169" t="e">
        <f t="shared" si="121"/>
        <v>#N/A</v>
      </c>
      <c r="LV57" s="169" t="e">
        <f t="shared" si="121"/>
        <v>#N/A</v>
      </c>
      <c r="LW57" s="169" t="e">
        <f t="shared" si="121"/>
        <v>#N/A</v>
      </c>
      <c r="LX57" s="169" t="e">
        <f t="shared" si="121"/>
        <v>#N/A</v>
      </c>
      <c r="LY57" s="169" t="e">
        <f t="shared" si="121"/>
        <v>#N/A</v>
      </c>
      <c r="LZ57" s="169" t="e">
        <f t="shared" si="121"/>
        <v>#N/A</v>
      </c>
      <c r="MA57" s="169" t="e">
        <f t="shared" si="121"/>
        <v>#N/A</v>
      </c>
      <c r="MB57" s="169" t="e">
        <f t="shared" si="121"/>
        <v>#N/A</v>
      </c>
      <c r="MC57" s="169" t="e">
        <f t="shared" si="121"/>
        <v>#N/A</v>
      </c>
      <c r="MD57" s="169" t="e">
        <f t="shared" si="121"/>
        <v>#N/A</v>
      </c>
      <c r="ME57" s="169" t="e">
        <f t="shared" si="121"/>
        <v>#N/A</v>
      </c>
      <c r="MF57" s="169" t="e">
        <f t="shared" si="113"/>
        <v>#N/A</v>
      </c>
      <c r="MG57" s="169" t="e">
        <f t="shared" si="113"/>
        <v>#N/A</v>
      </c>
      <c r="MH57" s="169" t="e">
        <f t="shared" si="113"/>
        <v>#N/A</v>
      </c>
      <c r="MI57" s="169" t="e">
        <f t="shared" si="113"/>
        <v>#N/A</v>
      </c>
      <c r="MJ57" s="169" t="e">
        <f t="shared" si="113"/>
        <v>#N/A</v>
      </c>
      <c r="MK57" s="169" t="e">
        <f t="shared" si="113"/>
        <v>#N/A</v>
      </c>
      <c r="ML57" s="169" t="e">
        <f t="shared" si="113"/>
        <v>#N/A</v>
      </c>
      <c r="MM57" s="169" t="e">
        <f t="shared" si="113"/>
        <v>#N/A</v>
      </c>
      <c r="MN57" s="169" t="e">
        <f t="shared" si="113"/>
        <v>#N/A</v>
      </c>
      <c r="MO57" s="169" t="e">
        <f t="shared" si="113"/>
        <v>#N/A</v>
      </c>
      <c r="MP57" s="169" t="e">
        <f t="shared" si="113"/>
        <v>#N/A</v>
      </c>
      <c r="MQ57" s="169" t="e">
        <f t="shared" si="113"/>
        <v>#N/A</v>
      </c>
      <c r="MR57" s="169" t="e">
        <f t="shared" si="113"/>
        <v>#N/A</v>
      </c>
      <c r="MS57" s="169" t="e">
        <f t="shared" si="113"/>
        <v>#N/A</v>
      </c>
      <c r="MT57" s="169" t="e">
        <f t="shared" si="113"/>
        <v>#N/A</v>
      </c>
      <c r="MU57" s="169" t="e">
        <f t="shared" si="113"/>
        <v>#N/A</v>
      </c>
      <c r="MV57" s="169" t="e">
        <f t="shared" si="122"/>
        <v>#N/A</v>
      </c>
      <c r="MW57" s="169" t="e">
        <f t="shared" si="122"/>
        <v>#N/A</v>
      </c>
      <c r="MX57" s="169" t="e">
        <f t="shared" si="122"/>
        <v>#N/A</v>
      </c>
      <c r="MY57" s="169" t="e">
        <f t="shared" si="122"/>
        <v>#N/A</v>
      </c>
      <c r="MZ57" s="169" t="e">
        <f t="shared" si="122"/>
        <v>#N/A</v>
      </c>
      <c r="NA57" s="169" t="e">
        <f t="shared" si="122"/>
        <v>#N/A</v>
      </c>
      <c r="NB57" s="169" t="e">
        <f t="shared" si="122"/>
        <v>#N/A</v>
      </c>
      <c r="NC57" s="169" t="e">
        <f t="shared" si="122"/>
        <v>#N/A</v>
      </c>
      <c r="ND57" s="169" t="e">
        <f t="shared" si="122"/>
        <v>#N/A</v>
      </c>
      <c r="NE57" s="169" t="e">
        <f t="shared" si="122"/>
        <v>#N/A</v>
      </c>
      <c r="NF57" s="169" t="e">
        <f t="shared" si="122"/>
        <v>#N/A</v>
      </c>
      <c r="NG57" s="169" t="e">
        <f t="shared" si="122"/>
        <v>#N/A</v>
      </c>
      <c r="NH57" s="169" t="e">
        <f t="shared" si="122"/>
        <v>#N/A</v>
      </c>
      <c r="NI57" s="169" t="e">
        <f t="shared" si="122"/>
        <v>#N/A</v>
      </c>
      <c r="NJ57" s="169" t="e">
        <f t="shared" si="122"/>
        <v>#N/A</v>
      </c>
      <c r="NK57" s="169" t="e">
        <f t="shared" si="122"/>
        <v>#N/A</v>
      </c>
      <c r="NL57" s="169" t="e">
        <f t="shared" si="114"/>
        <v>#N/A</v>
      </c>
      <c r="NM57" s="169" t="e">
        <f t="shared" si="114"/>
        <v>#N/A</v>
      </c>
      <c r="NN57" s="169" t="e">
        <f t="shared" si="114"/>
        <v>#N/A</v>
      </c>
      <c r="NO57" s="169" t="e">
        <f t="shared" si="114"/>
        <v>#N/A</v>
      </c>
      <c r="NP57" s="169" t="e">
        <f t="shared" si="114"/>
        <v>#N/A</v>
      </c>
      <c r="NQ57" s="169" t="e">
        <f t="shared" si="114"/>
        <v>#N/A</v>
      </c>
      <c r="NR57" s="169" t="e">
        <f t="shared" si="114"/>
        <v>#N/A</v>
      </c>
      <c r="NS57" s="169" t="e">
        <f t="shared" si="114"/>
        <v>#N/A</v>
      </c>
      <c r="NT57" s="169" t="e">
        <f t="shared" si="114"/>
        <v>#N/A</v>
      </c>
      <c r="NU57" s="169" t="e">
        <f t="shared" si="114"/>
        <v>#N/A</v>
      </c>
      <c r="NV57" s="169" t="e">
        <f t="shared" si="114"/>
        <v>#N/A</v>
      </c>
      <c r="NW57" s="169" t="e">
        <f t="shared" si="114"/>
        <v>#N/A</v>
      </c>
      <c r="NX57" s="169" t="e">
        <f t="shared" si="114"/>
        <v>#N/A</v>
      </c>
      <c r="NY57" s="169" t="e">
        <f t="shared" si="114"/>
        <v>#N/A</v>
      </c>
      <c r="NZ57" s="169" t="e">
        <f t="shared" si="114"/>
        <v>#N/A</v>
      </c>
      <c r="OA57" s="169" t="e">
        <f t="shared" si="123"/>
        <v>#N/A</v>
      </c>
      <c r="OB57" s="169" t="e">
        <f t="shared" si="123"/>
        <v>#N/A</v>
      </c>
      <c r="OC57" s="169" t="e">
        <f t="shared" si="124"/>
        <v>#N/A</v>
      </c>
      <c r="OD57" s="169" t="e">
        <f t="shared" si="124"/>
        <v>#N/A</v>
      </c>
      <c r="OE57" s="169" t="e">
        <f t="shared" si="124"/>
        <v>#N/A</v>
      </c>
      <c r="OF57" s="169" t="e">
        <f t="shared" si="124"/>
        <v>#N/A</v>
      </c>
      <c r="OG57" s="169" t="e">
        <f t="shared" si="124"/>
        <v>#N/A</v>
      </c>
      <c r="OH57" s="169" t="e">
        <f t="shared" si="124"/>
        <v>#N/A</v>
      </c>
      <c r="OI57" s="169" t="e">
        <f t="shared" si="124"/>
        <v>#N/A</v>
      </c>
      <c r="OJ57" s="169" t="e">
        <f t="shared" si="124"/>
        <v>#N/A</v>
      </c>
      <c r="OK57" s="169" t="e">
        <f t="shared" si="124"/>
        <v>#N/A</v>
      </c>
      <c r="OL57" s="169" t="e">
        <f t="shared" si="124"/>
        <v>#N/A</v>
      </c>
      <c r="OM57" s="169" t="e">
        <f t="shared" si="124"/>
        <v>#N/A</v>
      </c>
      <c r="ON57" s="169" t="e">
        <f t="shared" si="124"/>
        <v>#N/A</v>
      </c>
      <c r="OO57" s="169" t="e">
        <f t="shared" si="124"/>
        <v>#N/A</v>
      </c>
      <c r="OP57" s="169" t="e">
        <f t="shared" si="124"/>
        <v>#N/A</v>
      </c>
      <c r="OQ57" s="169" t="e">
        <f t="shared" si="124"/>
        <v>#N/A</v>
      </c>
      <c r="OR57" s="169" t="e">
        <f t="shared" si="115"/>
        <v>#N/A</v>
      </c>
      <c r="OS57" s="169" t="e">
        <f t="shared" si="115"/>
        <v>#N/A</v>
      </c>
      <c r="OT57" s="169" t="e">
        <f t="shared" si="115"/>
        <v>#N/A</v>
      </c>
      <c r="OU57" s="169" t="e">
        <f t="shared" si="115"/>
        <v>#N/A</v>
      </c>
      <c r="OV57" s="169" t="e">
        <f t="shared" si="115"/>
        <v>#N/A</v>
      </c>
      <c r="OW57" s="169" t="e">
        <f t="shared" si="115"/>
        <v>#N/A</v>
      </c>
      <c r="OX57" s="169" t="e">
        <f t="shared" si="115"/>
        <v>#N/A</v>
      </c>
      <c r="OY57" s="169" t="e">
        <f t="shared" si="115"/>
        <v>#N/A</v>
      </c>
      <c r="OZ57" s="169" t="e">
        <f t="shared" si="115"/>
        <v>#N/A</v>
      </c>
      <c r="PA57" s="169" t="e">
        <f t="shared" si="115"/>
        <v>#N/A</v>
      </c>
      <c r="PB57" s="169" t="e">
        <f t="shared" si="115"/>
        <v>#N/A</v>
      </c>
      <c r="PC57" s="169" t="e">
        <f t="shared" si="115"/>
        <v>#N/A</v>
      </c>
      <c r="PD57" s="169" t="e">
        <f t="shared" si="115"/>
        <v>#N/A</v>
      </c>
      <c r="PE57" s="169" t="e">
        <f t="shared" si="115"/>
        <v>#N/A</v>
      </c>
      <c r="PF57" s="169" t="e">
        <f t="shared" si="115"/>
        <v>#N/A</v>
      </c>
      <c r="PG57" s="169" t="e">
        <f t="shared" si="115"/>
        <v>#N/A</v>
      </c>
      <c r="PH57" s="169" t="e">
        <f t="shared" si="125"/>
        <v>#N/A</v>
      </c>
      <c r="PI57" s="169" t="e">
        <f t="shared" si="125"/>
        <v>#N/A</v>
      </c>
      <c r="PJ57" s="169" t="e">
        <f t="shared" si="125"/>
        <v>#N/A</v>
      </c>
      <c r="PK57" s="169" t="e">
        <f t="shared" si="125"/>
        <v>#N/A</v>
      </c>
      <c r="PL57" s="169" t="e">
        <f t="shared" si="125"/>
        <v>#N/A</v>
      </c>
      <c r="PM57" s="169" t="e">
        <f t="shared" si="125"/>
        <v>#N/A</v>
      </c>
      <c r="PN57" s="169" t="e">
        <f t="shared" si="125"/>
        <v>#N/A</v>
      </c>
      <c r="PO57" s="169" t="e">
        <f t="shared" si="125"/>
        <v>#N/A</v>
      </c>
    </row>
    <row r="58" spans="1:431" hidden="1" x14ac:dyDescent="0.75">
      <c r="A58" s="370"/>
      <c r="B58" s="376" t="str">
        <f>IF($R58="","",ROUND(_xlfn.NORM.INV(ABS(VLOOKUP($T$1,VLookups!$A$43:$B$44,2,FALSE)-B$2),$N58,$R58),0))</f>
        <v/>
      </c>
      <c r="C58" s="382" t="str">
        <f t="shared" si="36"/>
        <v/>
      </c>
      <c r="D58" s="383" t="str">
        <f t="shared" si="37"/>
        <v/>
      </c>
      <c r="E58" s="109"/>
      <c r="F58" s="117"/>
      <c r="G58" s="122" t="str">
        <f t="shared" si="30"/>
        <v/>
      </c>
      <c r="H58" s="95"/>
      <c r="I58" s="122" t="str">
        <f t="shared" si="31"/>
        <v/>
      </c>
      <c r="J58" s="117"/>
      <c r="K58" s="110"/>
      <c r="L58" s="124" t="str">
        <f t="shared" si="0"/>
        <v/>
      </c>
      <c r="M58" s="124" t="str">
        <f t="shared" si="1"/>
        <v/>
      </c>
      <c r="N58" s="73" t="str">
        <f t="shared" si="32"/>
        <v/>
      </c>
      <c r="O58" s="23"/>
      <c r="P58" s="57"/>
      <c r="Q58" s="304"/>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3"/>
        <v/>
      </c>
      <c r="AD58" s="49" t="str">
        <f t="shared" si="135"/>
        <v/>
      </c>
      <c r="AE58" s="49" t="str">
        <f t="shared" si="135"/>
        <v/>
      </c>
      <c r="AF58" s="49" t="str">
        <f t="shared" si="135"/>
        <v/>
      </c>
      <c r="AG58" s="49" t="str">
        <f t="shared" si="135"/>
        <v/>
      </c>
      <c r="AH58" s="49" t="str">
        <f t="shared" si="135"/>
        <v/>
      </c>
      <c r="AI58" s="49" t="str">
        <f t="shared" si="135"/>
        <v/>
      </c>
      <c r="AJ58" s="49" t="str">
        <f t="shared" si="135"/>
        <v/>
      </c>
      <c r="AK58" s="49" t="str">
        <f t="shared" si="135"/>
        <v/>
      </c>
      <c r="AL58" s="49" t="str">
        <f t="shared" si="135"/>
        <v/>
      </c>
      <c r="AM58" s="49" t="str">
        <f t="shared" si="135"/>
        <v/>
      </c>
      <c r="AN58" s="49" t="str">
        <f t="shared" si="135"/>
        <v/>
      </c>
      <c r="AO58" s="49" t="str">
        <f t="shared" si="135"/>
        <v/>
      </c>
      <c r="AP58" s="49" t="str">
        <f t="shared" si="135"/>
        <v/>
      </c>
      <c r="AQ58" s="49" t="str">
        <f t="shared" si="135"/>
        <v/>
      </c>
      <c r="AR58" s="49" t="str">
        <f t="shared" si="135"/>
        <v/>
      </c>
      <c r="AS58" s="49" t="str">
        <f t="shared" si="135"/>
        <v/>
      </c>
      <c r="AT58" s="49" t="str">
        <f t="shared" si="131"/>
        <v/>
      </c>
      <c r="AU58" s="49" t="str">
        <f t="shared" si="131"/>
        <v/>
      </c>
      <c r="AV58" s="49" t="str">
        <f t="shared" si="131"/>
        <v/>
      </c>
      <c r="AW58" s="49" t="str">
        <f t="shared" si="131"/>
        <v/>
      </c>
      <c r="AX58" s="49" t="str">
        <f t="shared" si="131"/>
        <v/>
      </c>
      <c r="AY58" s="49" t="str">
        <f t="shared" si="131"/>
        <v/>
      </c>
      <c r="AZ58" s="49" t="str">
        <f t="shared" si="131"/>
        <v/>
      </c>
      <c r="BA58" s="49" t="str">
        <f t="shared" si="131"/>
        <v/>
      </c>
      <c r="BB58" s="49" t="str">
        <f t="shared" si="131"/>
        <v/>
      </c>
      <c r="BC58" s="49" t="str">
        <f t="shared" si="131"/>
        <v/>
      </c>
      <c r="BD58" s="49" t="str">
        <f t="shared" si="131"/>
        <v/>
      </c>
      <c r="BE58" s="49" t="str">
        <f t="shared" si="131"/>
        <v/>
      </c>
      <c r="BF58" s="49" t="str">
        <f t="shared" si="131"/>
        <v/>
      </c>
      <c r="BG58" s="49" t="str">
        <f t="shared" si="131"/>
        <v/>
      </c>
      <c r="BH58" s="49" t="str">
        <f t="shared" si="131"/>
        <v/>
      </c>
      <c r="BI58" s="49" t="str">
        <f t="shared" si="132"/>
        <v/>
      </c>
      <c r="BJ58" s="49" t="str">
        <f t="shared" si="132"/>
        <v/>
      </c>
      <c r="BK58" s="49" t="str">
        <f t="shared" si="132"/>
        <v/>
      </c>
      <c r="BL58" s="49" t="str">
        <f t="shared" si="132"/>
        <v/>
      </c>
      <c r="BM58" s="49" t="str">
        <f t="shared" si="132"/>
        <v/>
      </c>
      <c r="BN58" s="49" t="str">
        <f t="shared" si="132"/>
        <v/>
      </c>
      <c r="BO58" s="49" t="str">
        <f t="shared" si="132"/>
        <v/>
      </c>
      <c r="BP58" s="49" t="str">
        <f t="shared" si="132"/>
        <v/>
      </c>
      <c r="BQ58" s="49" t="str">
        <f t="shared" si="132"/>
        <v/>
      </c>
      <c r="BR58" s="49" t="str">
        <f t="shared" si="132"/>
        <v/>
      </c>
      <c r="BS58" s="49" t="str">
        <f t="shared" si="132"/>
        <v/>
      </c>
      <c r="BT58" s="49" t="str">
        <f t="shared" si="132"/>
        <v/>
      </c>
      <c r="BU58" s="49" t="str">
        <f t="shared" si="132"/>
        <v/>
      </c>
      <c r="BV58" s="49" t="str">
        <f t="shared" si="132"/>
        <v/>
      </c>
      <c r="BW58" s="49" t="str">
        <f t="shared" si="132"/>
        <v/>
      </c>
      <c r="BX58" s="49" t="str">
        <f t="shared" si="132"/>
        <v/>
      </c>
      <c r="BY58" s="49" t="str">
        <f t="shared" si="129"/>
        <v/>
      </c>
      <c r="BZ58" s="49" t="str">
        <f t="shared" si="129"/>
        <v/>
      </c>
      <c r="CA58" s="49" t="str">
        <f t="shared" si="129"/>
        <v/>
      </c>
      <c r="CB58" s="49" t="str">
        <f t="shared" si="129"/>
        <v/>
      </c>
      <c r="CC58" s="49" t="str">
        <f t="shared" si="129"/>
        <v/>
      </c>
      <c r="CD58" s="49" t="str">
        <f t="shared" si="129"/>
        <v/>
      </c>
      <c r="CE58" s="49" t="str">
        <f t="shared" si="129"/>
        <v/>
      </c>
      <c r="CF58" s="49" t="str">
        <f t="shared" si="129"/>
        <v/>
      </c>
      <c r="CG58" s="49" t="str">
        <f t="shared" si="129"/>
        <v/>
      </c>
      <c r="CH58" s="49" t="str">
        <f t="shared" si="129"/>
        <v/>
      </c>
      <c r="CI58" s="49" t="str">
        <f t="shared" si="129"/>
        <v/>
      </c>
      <c r="CJ58" s="49" t="str">
        <f t="shared" si="129"/>
        <v/>
      </c>
      <c r="CK58" s="49" t="str">
        <f t="shared" si="129"/>
        <v/>
      </c>
      <c r="CL58" s="49" t="str">
        <f t="shared" si="129"/>
        <v/>
      </c>
      <c r="CM58" s="49" t="str">
        <f t="shared" si="129"/>
        <v/>
      </c>
      <c r="CN58" s="49" t="str">
        <f t="shared" si="133"/>
        <v/>
      </c>
      <c r="CO58" s="49" t="str">
        <f t="shared" si="133"/>
        <v/>
      </c>
      <c r="CP58" s="49" t="str">
        <f t="shared" si="133"/>
        <v/>
      </c>
      <c r="CQ58" s="49" t="str">
        <f t="shared" si="133"/>
        <v/>
      </c>
      <c r="CR58" s="49" t="str">
        <f t="shared" si="133"/>
        <v/>
      </c>
      <c r="CS58" s="49" t="str">
        <f t="shared" si="133"/>
        <v/>
      </c>
      <c r="CT58" s="49" t="str">
        <f t="shared" si="133"/>
        <v/>
      </c>
      <c r="CU58" s="49" t="str">
        <f t="shared" si="133"/>
        <v/>
      </c>
      <c r="CV58" s="49" t="str">
        <f t="shared" si="133"/>
        <v/>
      </c>
      <c r="CW58" s="49" t="str">
        <f t="shared" si="133"/>
        <v/>
      </c>
      <c r="CX58" s="49" t="str">
        <f t="shared" si="133"/>
        <v/>
      </c>
      <c r="CY58" s="49" t="str">
        <f t="shared" si="133"/>
        <v/>
      </c>
      <c r="CZ58" s="49" t="str">
        <f t="shared" si="133"/>
        <v/>
      </c>
      <c r="DA58" s="49" t="str">
        <f t="shared" si="133"/>
        <v/>
      </c>
      <c r="DB58" s="49" t="str">
        <f t="shared" si="133"/>
        <v/>
      </c>
      <c r="DC58" s="49" t="str">
        <f t="shared" si="133"/>
        <v/>
      </c>
      <c r="DD58" s="49" t="str">
        <f t="shared" si="134"/>
        <v/>
      </c>
      <c r="DE58" s="49" t="str">
        <f t="shared" si="134"/>
        <v/>
      </c>
      <c r="DF58" s="49" t="str">
        <f t="shared" si="134"/>
        <v/>
      </c>
      <c r="DG58" s="49" t="str">
        <f t="shared" si="134"/>
        <v/>
      </c>
      <c r="DH58" s="49" t="str">
        <f t="shared" si="134"/>
        <v/>
      </c>
      <c r="DI58" s="49" t="str">
        <f t="shared" si="134"/>
        <v/>
      </c>
      <c r="DJ58" s="49" t="str">
        <f t="shared" si="134"/>
        <v/>
      </c>
      <c r="DK58" s="49" t="str">
        <f t="shared" si="134"/>
        <v/>
      </c>
      <c r="DL58" s="49" t="str">
        <f t="shared" si="134"/>
        <v/>
      </c>
      <c r="DM58" s="49" t="str">
        <f t="shared" si="134"/>
        <v/>
      </c>
      <c r="DN58" s="49" t="str">
        <f t="shared" si="134"/>
        <v/>
      </c>
      <c r="DO58" s="49" t="str">
        <f t="shared" si="134"/>
        <v/>
      </c>
      <c r="DP58" s="49" t="str">
        <f t="shared" si="134"/>
        <v/>
      </c>
      <c r="DQ58" s="49" t="str">
        <f t="shared" si="134"/>
        <v/>
      </c>
      <c r="DR58" s="49" t="str">
        <f t="shared" si="134"/>
        <v/>
      </c>
      <c r="DS58" s="49" t="str">
        <f t="shared" si="134"/>
        <v/>
      </c>
      <c r="DT58" s="49" t="str">
        <f t="shared" si="130"/>
        <v/>
      </c>
      <c r="DU58" s="49" t="str">
        <f t="shared" si="130"/>
        <v/>
      </c>
      <c r="DV58" s="49" t="str">
        <f t="shared" si="130"/>
        <v/>
      </c>
      <c r="DW58" s="49" t="str">
        <f t="shared" si="130"/>
        <v/>
      </c>
      <c r="DX58" s="49" t="str">
        <f t="shared" si="130"/>
        <v/>
      </c>
      <c r="DY58" s="49" t="str">
        <f t="shared" si="130"/>
        <v/>
      </c>
      <c r="DZ58" s="183" t="str">
        <f t="shared" si="35"/>
        <v/>
      </c>
      <c r="EA58" s="49" t="str">
        <f t="shared" si="127"/>
        <v/>
      </c>
      <c r="EB58" s="49" t="str">
        <f t="shared" si="127"/>
        <v/>
      </c>
      <c r="EC58" s="49" t="str">
        <f t="shared" si="127"/>
        <v/>
      </c>
      <c r="ED58" s="49" t="str">
        <f t="shared" si="127"/>
        <v/>
      </c>
      <c r="EE58" s="49" t="str">
        <f t="shared" si="127"/>
        <v/>
      </c>
      <c r="EF58" s="49" t="str">
        <f t="shared" si="127"/>
        <v/>
      </c>
      <c r="EG58" s="49" t="str">
        <f t="shared" si="127"/>
        <v/>
      </c>
      <c r="EH58" s="49" t="str">
        <f t="shared" si="127"/>
        <v/>
      </c>
      <c r="EI58" s="49" t="str">
        <f t="shared" si="127"/>
        <v/>
      </c>
      <c r="EJ58" s="49" t="str">
        <f t="shared" si="127"/>
        <v/>
      </c>
      <c r="EK58" s="49" t="str">
        <f t="shared" si="127"/>
        <v/>
      </c>
      <c r="EL58" s="49" t="str">
        <f t="shared" si="127"/>
        <v/>
      </c>
      <c r="EM58" s="49" t="str">
        <f t="shared" si="127"/>
        <v/>
      </c>
      <c r="EN58" s="49" t="str">
        <f t="shared" si="127"/>
        <v/>
      </c>
      <c r="EO58" s="49" t="str">
        <f t="shared" si="127"/>
        <v/>
      </c>
      <c r="EP58" s="49" t="str">
        <f t="shared" si="127"/>
        <v/>
      </c>
      <c r="EQ58" s="49" t="str">
        <f t="shared" si="128"/>
        <v/>
      </c>
      <c r="ER58" s="49" t="str">
        <f t="shared" si="128"/>
        <v/>
      </c>
      <c r="ES58" s="49" t="str">
        <f t="shared" si="128"/>
        <v/>
      </c>
      <c r="ET58" s="49" t="str">
        <f t="shared" si="128"/>
        <v/>
      </c>
      <c r="EU58" s="49" t="str">
        <f t="shared" si="128"/>
        <v/>
      </c>
      <c r="EV58" s="49" t="str">
        <f t="shared" si="128"/>
        <v/>
      </c>
      <c r="EW58" s="49" t="str">
        <f t="shared" si="128"/>
        <v/>
      </c>
      <c r="EX58" s="49" t="str">
        <f t="shared" si="128"/>
        <v/>
      </c>
      <c r="EY58" s="49" t="str">
        <f t="shared" si="128"/>
        <v/>
      </c>
      <c r="EZ58" s="49" t="str">
        <f t="shared" si="128"/>
        <v/>
      </c>
      <c r="FA58" s="49" t="str">
        <f t="shared" si="128"/>
        <v/>
      </c>
      <c r="FB58" s="49" t="str">
        <f t="shared" si="128"/>
        <v/>
      </c>
      <c r="FC58" s="49" t="str">
        <f t="shared" si="128"/>
        <v/>
      </c>
      <c r="FD58" s="49" t="str">
        <f t="shared" si="128"/>
        <v/>
      </c>
      <c r="FE58" s="49" t="str">
        <f t="shared" si="126"/>
        <v/>
      </c>
      <c r="FF58" s="49" t="str">
        <f t="shared" si="117"/>
        <v/>
      </c>
      <c r="FG58" s="49" t="str">
        <f t="shared" si="117"/>
        <v/>
      </c>
      <c r="FH58" s="49" t="str">
        <f t="shared" si="117"/>
        <v/>
      </c>
      <c r="FI58" s="49" t="str">
        <f t="shared" si="117"/>
        <v/>
      </c>
      <c r="FJ58" s="49" t="str">
        <f t="shared" si="117"/>
        <v/>
      </c>
      <c r="FK58" s="49" t="str">
        <f t="shared" si="117"/>
        <v/>
      </c>
      <c r="FL58" s="49" t="str">
        <f t="shared" si="117"/>
        <v/>
      </c>
      <c r="FM58" s="49" t="str">
        <f t="shared" si="117"/>
        <v/>
      </c>
      <c r="FN58" s="49" t="str">
        <f t="shared" si="117"/>
        <v/>
      </c>
      <c r="FO58" s="49" t="str">
        <f t="shared" si="117"/>
        <v/>
      </c>
      <c r="FP58" s="49" t="str">
        <f t="shared" si="117"/>
        <v/>
      </c>
      <c r="FQ58" s="49" t="str">
        <f t="shared" si="106"/>
        <v/>
      </c>
      <c r="FR58" s="49" t="str">
        <f t="shared" si="106"/>
        <v/>
      </c>
      <c r="FS58" s="49" t="str">
        <f t="shared" si="106"/>
        <v/>
      </c>
      <c r="FT58" s="49" t="str">
        <f t="shared" si="106"/>
        <v/>
      </c>
      <c r="FU58" s="49" t="str">
        <f t="shared" si="106"/>
        <v/>
      </c>
      <c r="FV58" s="49" t="str">
        <f t="shared" si="106"/>
        <v/>
      </c>
      <c r="FW58" s="49" t="str">
        <f t="shared" si="106"/>
        <v/>
      </c>
      <c r="FX58" s="49" t="str">
        <f t="shared" si="106"/>
        <v/>
      </c>
      <c r="FY58" s="49" t="str">
        <f t="shared" si="106"/>
        <v/>
      </c>
      <c r="FZ58" s="49" t="str">
        <f t="shared" si="106"/>
        <v/>
      </c>
      <c r="GA58" s="49" t="str">
        <f t="shared" si="106"/>
        <v/>
      </c>
      <c r="GB58" s="49" t="str">
        <f t="shared" si="106"/>
        <v/>
      </c>
      <c r="GC58" s="49" t="str">
        <f t="shared" si="106"/>
        <v/>
      </c>
      <c r="GD58" s="49" t="str">
        <f t="shared" si="106"/>
        <v/>
      </c>
      <c r="GE58" s="49" t="str">
        <f t="shared" si="106"/>
        <v/>
      </c>
      <c r="GF58" s="49" t="str">
        <f t="shared" si="106"/>
        <v/>
      </c>
      <c r="GG58" s="49" t="str">
        <f t="shared" si="107"/>
        <v/>
      </c>
      <c r="GH58" s="49" t="str">
        <f t="shared" si="107"/>
        <v/>
      </c>
      <c r="GI58" s="49" t="str">
        <f t="shared" si="107"/>
        <v/>
      </c>
      <c r="GJ58" s="49" t="str">
        <f t="shared" si="107"/>
        <v/>
      </c>
      <c r="GK58" s="49" t="str">
        <f t="shared" si="107"/>
        <v/>
      </c>
      <c r="GL58" s="49" t="str">
        <f t="shared" si="107"/>
        <v/>
      </c>
      <c r="GM58" s="49" t="str">
        <f t="shared" si="107"/>
        <v/>
      </c>
      <c r="GN58" s="49" t="str">
        <f t="shared" si="107"/>
        <v/>
      </c>
      <c r="GO58" s="49" t="str">
        <f t="shared" si="107"/>
        <v/>
      </c>
      <c r="GP58" s="49" t="str">
        <f t="shared" si="107"/>
        <v/>
      </c>
      <c r="GQ58" s="49" t="str">
        <f t="shared" si="107"/>
        <v/>
      </c>
      <c r="GR58" s="49" t="str">
        <f t="shared" si="107"/>
        <v/>
      </c>
      <c r="GS58" s="49" t="str">
        <f t="shared" si="107"/>
        <v/>
      </c>
      <c r="GT58" s="49" t="str">
        <f t="shared" si="107"/>
        <v/>
      </c>
      <c r="GU58" s="49" t="str">
        <f t="shared" si="107"/>
        <v/>
      </c>
      <c r="GV58" s="49" t="str">
        <f t="shared" si="107"/>
        <v/>
      </c>
      <c r="GW58" s="49" t="str">
        <f t="shared" si="108"/>
        <v/>
      </c>
      <c r="GX58" s="49" t="str">
        <f t="shared" si="108"/>
        <v/>
      </c>
      <c r="GY58" s="49" t="str">
        <f t="shared" si="108"/>
        <v/>
      </c>
      <c r="GZ58" s="49" t="str">
        <f t="shared" si="108"/>
        <v/>
      </c>
      <c r="HA58" s="49" t="str">
        <f t="shared" si="108"/>
        <v/>
      </c>
      <c r="HB58" s="49" t="str">
        <f t="shared" si="108"/>
        <v/>
      </c>
      <c r="HC58" s="49" t="str">
        <f t="shared" si="108"/>
        <v/>
      </c>
      <c r="HD58" s="49" t="str">
        <f t="shared" si="108"/>
        <v/>
      </c>
      <c r="HE58" s="49" t="str">
        <f t="shared" si="108"/>
        <v/>
      </c>
      <c r="HF58" s="49" t="str">
        <f t="shared" si="108"/>
        <v/>
      </c>
      <c r="HG58" s="49" t="str">
        <f t="shared" si="108"/>
        <v/>
      </c>
      <c r="HH58" s="49" t="str">
        <f t="shared" si="108"/>
        <v/>
      </c>
      <c r="HI58" s="49" t="str">
        <f t="shared" si="108"/>
        <v/>
      </c>
      <c r="HJ58" s="49" t="str">
        <f t="shared" si="108"/>
        <v/>
      </c>
      <c r="HK58" s="49" t="str">
        <f t="shared" si="108"/>
        <v/>
      </c>
      <c r="HL58" s="49" t="str">
        <f t="shared" si="108"/>
        <v/>
      </c>
      <c r="HM58" s="49" t="str">
        <f t="shared" si="109"/>
        <v/>
      </c>
      <c r="HN58" s="49" t="str">
        <f t="shared" si="109"/>
        <v/>
      </c>
      <c r="HO58" s="49" t="str">
        <f t="shared" si="109"/>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4"/>
        <v>#N/A</v>
      </c>
      <c r="HX58" s="169" t="e">
        <f t="shared" si="104"/>
        <v>#N/A</v>
      </c>
      <c r="HY58" s="169" t="e">
        <f t="shared" si="104"/>
        <v>#N/A</v>
      </c>
      <c r="HZ58" s="169" t="e">
        <f t="shared" si="104"/>
        <v>#N/A</v>
      </c>
      <c r="IA58" s="169" t="e">
        <f t="shared" si="103"/>
        <v>#N/A</v>
      </c>
      <c r="IB58" s="169" t="e">
        <f t="shared" si="103"/>
        <v>#N/A</v>
      </c>
      <c r="IC58" s="169" t="e">
        <f t="shared" si="103"/>
        <v>#N/A</v>
      </c>
      <c r="ID58" s="169" t="e">
        <f t="shared" si="103"/>
        <v>#N/A</v>
      </c>
      <c r="IE58" s="169" t="e">
        <f t="shared" si="103"/>
        <v>#N/A</v>
      </c>
      <c r="IF58" s="169" t="e">
        <f t="shared" si="103"/>
        <v>#N/A</v>
      </c>
      <c r="IG58" s="169" t="e">
        <f t="shared" si="103"/>
        <v>#N/A</v>
      </c>
      <c r="IH58" s="169" t="e">
        <f t="shared" si="103"/>
        <v>#N/A</v>
      </c>
      <c r="II58" s="169" t="e">
        <f t="shared" si="103"/>
        <v>#N/A</v>
      </c>
      <c r="IJ58" s="169" t="e">
        <f t="shared" si="103"/>
        <v>#N/A</v>
      </c>
      <c r="IK58" s="169" t="e">
        <f t="shared" si="103"/>
        <v>#N/A</v>
      </c>
      <c r="IL58" s="169" t="e">
        <f t="shared" si="103"/>
        <v>#N/A</v>
      </c>
      <c r="IM58" s="169" t="e">
        <f t="shared" si="103"/>
        <v>#N/A</v>
      </c>
      <c r="IN58" s="169" t="e">
        <f t="shared" si="103"/>
        <v>#N/A</v>
      </c>
      <c r="IO58" s="169" t="e">
        <f t="shared" si="103"/>
        <v>#N/A</v>
      </c>
      <c r="IP58" s="169" t="e">
        <f t="shared" si="110"/>
        <v>#N/A</v>
      </c>
      <c r="IQ58" s="169" t="e">
        <f t="shared" si="110"/>
        <v>#N/A</v>
      </c>
      <c r="IR58" s="169" t="e">
        <f t="shared" si="110"/>
        <v>#N/A</v>
      </c>
      <c r="IS58" s="169" t="e">
        <f t="shared" si="110"/>
        <v>#N/A</v>
      </c>
      <c r="IT58" s="169" t="e">
        <f t="shared" si="110"/>
        <v>#N/A</v>
      </c>
      <c r="IU58" s="169" t="e">
        <f t="shared" si="110"/>
        <v>#N/A</v>
      </c>
      <c r="IV58" s="169" t="e">
        <f t="shared" si="110"/>
        <v>#N/A</v>
      </c>
      <c r="IW58" s="169" t="e">
        <f t="shared" si="110"/>
        <v>#N/A</v>
      </c>
      <c r="IX58" s="169" t="e">
        <f t="shared" si="110"/>
        <v>#N/A</v>
      </c>
      <c r="IY58" s="169" t="e">
        <f t="shared" si="110"/>
        <v>#N/A</v>
      </c>
      <c r="IZ58" s="169" t="e">
        <f t="shared" si="110"/>
        <v>#N/A</v>
      </c>
      <c r="JA58" s="169" t="e">
        <f t="shared" si="110"/>
        <v>#N/A</v>
      </c>
      <c r="JB58" s="169" t="e">
        <f t="shared" si="110"/>
        <v>#N/A</v>
      </c>
      <c r="JC58" s="169" t="e">
        <f t="shared" si="110"/>
        <v>#N/A</v>
      </c>
      <c r="JD58" s="169" t="e">
        <f t="shared" si="110"/>
        <v>#N/A</v>
      </c>
      <c r="JE58" s="169" t="e">
        <f t="shared" si="118"/>
        <v>#N/A</v>
      </c>
      <c r="JF58" s="169" t="e">
        <f t="shared" si="118"/>
        <v>#N/A</v>
      </c>
      <c r="JG58" s="169" t="e">
        <f t="shared" si="118"/>
        <v>#N/A</v>
      </c>
      <c r="JH58" s="169" t="e">
        <f t="shared" si="118"/>
        <v>#N/A</v>
      </c>
      <c r="JI58" s="169" t="e">
        <f t="shared" si="118"/>
        <v>#N/A</v>
      </c>
      <c r="JJ58" s="169" t="e">
        <f t="shared" si="118"/>
        <v>#N/A</v>
      </c>
      <c r="JK58" s="169" t="e">
        <f t="shared" si="118"/>
        <v>#N/A</v>
      </c>
      <c r="JL58" s="169" t="e">
        <f t="shared" si="118"/>
        <v>#N/A</v>
      </c>
      <c r="JM58" s="169" t="e">
        <f t="shared" si="118"/>
        <v>#N/A</v>
      </c>
      <c r="JN58" s="169" t="e">
        <f t="shared" si="118"/>
        <v>#N/A</v>
      </c>
      <c r="JO58" s="169" t="e">
        <f t="shared" si="118"/>
        <v>#N/A</v>
      </c>
      <c r="JP58" s="169" t="e">
        <f t="shared" si="118"/>
        <v>#N/A</v>
      </c>
      <c r="JQ58" s="169" t="e">
        <f t="shared" si="118"/>
        <v>#N/A</v>
      </c>
      <c r="JR58" s="169" t="e">
        <f t="shared" si="118"/>
        <v>#N/A</v>
      </c>
      <c r="JS58" s="169" t="e">
        <f t="shared" si="118"/>
        <v>#N/A</v>
      </c>
      <c r="JT58" s="169" t="e">
        <f t="shared" si="111"/>
        <v>#N/A</v>
      </c>
      <c r="JU58" s="169" t="e">
        <f t="shared" si="111"/>
        <v>#N/A</v>
      </c>
      <c r="JV58" s="169" t="e">
        <f t="shared" si="111"/>
        <v>#N/A</v>
      </c>
      <c r="JW58" s="169" t="e">
        <f t="shared" si="111"/>
        <v>#N/A</v>
      </c>
      <c r="JX58" s="169" t="e">
        <f t="shared" si="111"/>
        <v>#N/A</v>
      </c>
      <c r="JY58" s="169" t="e">
        <f t="shared" si="111"/>
        <v>#N/A</v>
      </c>
      <c r="JZ58" s="169" t="e">
        <f t="shared" si="111"/>
        <v>#N/A</v>
      </c>
      <c r="KA58" s="169" t="e">
        <f t="shared" si="111"/>
        <v>#N/A</v>
      </c>
      <c r="KB58" s="169" t="e">
        <f t="shared" si="111"/>
        <v>#N/A</v>
      </c>
      <c r="KC58" s="169" t="e">
        <f t="shared" si="111"/>
        <v>#N/A</v>
      </c>
      <c r="KD58" s="169" t="e">
        <f t="shared" si="111"/>
        <v>#N/A</v>
      </c>
      <c r="KE58" s="169" t="e">
        <f t="shared" si="111"/>
        <v>#N/A</v>
      </c>
      <c r="KF58" s="169" t="e">
        <f t="shared" si="111"/>
        <v>#N/A</v>
      </c>
      <c r="KG58" s="169" t="e">
        <f t="shared" si="111"/>
        <v>#N/A</v>
      </c>
      <c r="KH58" s="169" t="e">
        <f t="shared" si="111"/>
        <v>#N/A</v>
      </c>
      <c r="KI58" s="169" t="e">
        <f t="shared" si="111"/>
        <v>#N/A</v>
      </c>
      <c r="KJ58" s="169" t="e">
        <f t="shared" si="119"/>
        <v>#N/A</v>
      </c>
      <c r="KK58" s="169" t="e">
        <f t="shared" si="119"/>
        <v>#N/A</v>
      </c>
      <c r="KL58" s="169" t="e">
        <f t="shared" si="119"/>
        <v>#N/A</v>
      </c>
      <c r="KM58" s="169" t="e">
        <f t="shared" si="119"/>
        <v>#N/A</v>
      </c>
      <c r="KN58" s="169" t="e">
        <f t="shared" si="119"/>
        <v>#N/A</v>
      </c>
      <c r="KO58" s="169" t="e">
        <f t="shared" si="119"/>
        <v>#N/A</v>
      </c>
      <c r="KP58" s="169" t="e">
        <f t="shared" si="119"/>
        <v>#N/A</v>
      </c>
      <c r="KQ58" s="169" t="e">
        <f t="shared" si="119"/>
        <v>#N/A</v>
      </c>
      <c r="KR58" s="169" t="e">
        <f t="shared" si="119"/>
        <v>#N/A</v>
      </c>
      <c r="KS58" s="169" t="e">
        <f t="shared" si="119"/>
        <v>#N/A</v>
      </c>
      <c r="KT58" s="169" t="e">
        <f t="shared" si="119"/>
        <v>#N/A</v>
      </c>
      <c r="KU58" s="169" t="e">
        <f t="shared" si="119"/>
        <v>#N/A</v>
      </c>
      <c r="KV58" s="169" t="e">
        <f t="shared" si="119"/>
        <v>#N/A</v>
      </c>
      <c r="KW58" s="169" t="e">
        <f t="shared" si="119"/>
        <v>#N/A</v>
      </c>
      <c r="KX58" s="169" t="e">
        <f t="shared" si="119"/>
        <v>#N/A</v>
      </c>
      <c r="KY58" s="169" t="e">
        <f t="shared" si="119"/>
        <v>#N/A</v>
      </c>
      <c r="KZ58" s="169" t="e">
        <f t="shared" si="112"/>
        <v>#N/A</v>
      </c>
      <c r="LA58" s="169" t="e">
        <f t="shared" si="112"/>
        <v>#N/A</v>
      </c>
      <c r="LB58" s="169" t="e">
        <f t="shared" si="112"/>
        <v>#N/A</v>
      </c>
      <c r="LC58" s="169" t="e">
        <f t="shared" si="112"/>
        <v>#N/A</v>
      </c>
      <c r="LD58" s="169" t="e">
        <f t="shared" si="112"/>
        <v>#N/A</v>
      </c>
      <c r="LE58" s="169" t="e">
        <f t="shared" si="112"/>
        <v>#N/A</v>
      </c>
      <c r="LF58" s="169" t="e">
        <f t="shared" si="112"/>
        <v>#N/A</v>
      </c>
      <c r="LG58" s="169" t="e">
        <f t="shared" si="112"/>
        <v>#N/A</v>
      </c>
      <c r="LH58" s="169" t="e">
        <f t="shared" si="112"/>
        <v>#N/A</v>
      </c>
      <c r="LI58" s="169" t="e">
        <f t="shared" si="112"/>
        <v>#N/A</v>
      </c>
      <c r="LJ58" s="169" t="e">
        <f t="shared" si="112"/>
        <v>#N/A</v>
      </c>
      <c r="LK58" s="169" t="e">
        <f t="shared" si="112"/>
        <v>#N/A</v>
      </c>
      <c r="LL58" s="169" t="e">
        <f t="shared" si="112"/>
        <v>#N/A</v>
      </c>
      <c r="LM58" s="169" t="e">
        <f t="shared" si="112"/>
        <v>#N/A</v>
      </c>
      <c r="LN58" s="169" t="e">
        <f t="shared" si="112"/>
        <v>#N/A</v>
      </c>
      <c r="LO58" s="169" t="e">
        <f t="shared" si="120"/>
        <v>#N/A</v>
      </c>
      <c r="LP58" s="169" t="e">
        <f t="shared" si="120"/>
        <v>#N/A</v>
      </c>
      <c r="LQ58" s="169" t="e">
        <f t="shared" si="121"/>
        <v>#N/A</v>
      </c>
      <c r="LR58" s="169" t="e">
        <f t="shared" si="121"/>
        <v>#N/A</v>
      </c>
      <c r="LS58" s="169" t="e">
        <f t="shared" si="121"/>
        <v>#N/A</v>
      </c>
      <c r="LT58" s="169" t="e">
        <f t="shared" si="121"/>
        <v>#N/A</v>
      </c>
      <c r="LU58" s="169" t="e">
        <f t="shared" si="121"/>
        <v>#N/A</v>
      </c>
      <c r="LV58" s="169" t="e">
        <f t="shared" si="121"/>
        <v>#N/A</v>
      </c>
      <c r="LW58" s="169" t="e">
        <f t="shared" si="121"/>
        <v>#N/A</v>
      </c>
      <c r="LX58" s="169" t="e">
        <f t="shared" si="121"/>
        <v>#N/A</v>
      </c>
      <c r="LY58" s="169" t="e">
        <f t="shared" si="121"/>
        <v>#N/A</v>
      </c>
      <c r="LZ58" s="169" t="e">
        <f t="shared" si="121"/>
        <v>#N/A</v>
      </c>
      <c r="MA58" s="169" t="e">
        <f t="shared" si="121"/>
        <v>#N/A</v>
      </c>
      <c r="MB58" s="169" t="e">
        <f t="shared" si="121"/>
        <v>#N/A</v>
      </c>
      <c r="MC58" s="169" t="e">
        <f t="shared" si="121"/>
        <v>#N/A</v>
      </c>
      <c r="MD58" s="169" t="e">
        <f t="shared" si="121"/>
        <v>#N/A</v>
      </c>
      <c r="ME58" s="169" t="e">
        <f t="shared" si="121"/>
        <v>#N/A</v>
      </c>
      <c r="MF58" s="169" t="e">
        <f t="shared" si="113"/>
        <v>#N/A</v>
      </c>
      <c r="MG58" s="169" t="e">
        <f t="shared" si="113"/>
        <v>#N/A</v>
      </c>
      <c r="MH58" s="169" t="e">
        <f t="shared" si="113"/>
        <v>#N/A</v>
      </c>
      <c r="MI58" s="169" t="e">
        <f t="shared" si="113"/>
        <v>#N/A</v>
      </c>
      <c r="MJ58" s="169" t="e">
        <f t="shared" si="113"/>
        <v>#N/A</v>
      </c>
      <c r="MK58" s="169" t="e">
        <f t="shared" si="113"/>
        <v>#N/A</v>
      </c>
      <c r="ML58" s="169" t="e">
        <f t="shared" si="113"/>
        <v>#N/A</v>
      </c>
      <c r="MM58" s="169" t="e">
        <f t="shared" si="113"/>
        <v>#N/A</v>
      </c>
      <c r="MN58" s="169" t="e">
        <f t="shared" si="113"/>
        <v>#N/A</v>
      </c>
      <c r="MO58" s="169" t="e">
        <f t="shared" si="113"/>
        <v>#N/A</v>
      </c>
      <c r="MP58" s="169" t="e">
        <f t="shared" si="113"/>
        <v>#N/A</v>
      </c>
      <c r="MQ58" s="169" t="e">
        <f t="shared" si="113"/>
        <v>#N/A</v>
      </c>
      <c r="MR58" s="169" t="e">
        <f t="shared" si="113"/>
        <v>#N/A</v>
      </c>
      <c r="MS58" s="169" t="e">
        <f t="shared" si="113"/>
        <v>#N/A</v>
      </c>
      <c r="MT58" s="169" t="e">
        <f t="shared" si="113"/>
        <v>#N/A</v>
      </c>
      <c r="MU58" s="169" t="e">
        <f t="shared" si="113"/>
        <v>#N/A</v>
      </c>
      <c r="MV58" s="169" t="e">
        <f t="shared" si="122"/>
        <v>#N/A</v>
      </c>
      <c r="MW58" s="169" t="e">
        <f t="shared" si="122"/>
        <v>#N/A</v>
      </c>
      <c r="MX58" s="169" t="e">
        <f t="shared" si="122"/>
        <v>#N/A</v>
      </c>
      <c r="MY58" s="169" t="e">
        <f t="shared" si="122"/>
        <v>#N/A</v>
      </c>
      <c r="MZ58" s="169" t="e">
        <f t="shared" si="122"/>
        <v>#N/A</v>
      </c>
      <c r="NA58" s="169" t="e">
        <f t="shared" si="122"/>
        <v>#N/A</v>
      </c>
      <c r="NB58" s="169" t="e">
        <f t="shared" si="122"/>
        <v>#N/A</v>
      </c>
      <c r="NC58" s="169" t="e">
        <f t="shared" si="122"/>
        <v>#N/A</v>
      </c>
      <c r="ND58" s="169" t="e">
        <f t="shared" si="122"/>
        <v>#N/A</v>
      </c>
      <c r="NE58" s="169" t="e">
        <f t="shared" si="122"/>
        <v>#N/A</v>
      </c>
      <c r="NF58" s="169" t="e">
        <f t="shared" si="122"/>
        <v>#N/A</v>
      </c>
      <c r="NG58" s="169" t="e">
        <f t="shared" si="122"/>
        <v>#N/A</v>
      </c>
      <c r="NH58" s="169" t="e">
        <f t="shared" si="122"/>
        <v>#N/A</v>
      </c>
      <c r="NI58" s="169" t="e">
        <f t="shared" si="122"/>
        <v>#N/A</v>
      </c>
      <c r="NJ58" s="169" t="e">
        <f t="shared" si="122"/>
        <v>#N/A</v>
      </c>
      <c r="NK58" s="169" t="e">
        <f t="shared" si="122"/>
        <v>#N/A</v>
      </c>
      <c r="NL58" s="169" t="e">
        <f t="shared" si="114"/>
        <v>#N/A</v>
      </c>
      <c r="NM58" s="169" t="e">
        <f t="shared" si="114"/>
        <v>#N/A</v>
      </c>
      <c r="NN58" s="169" t="e">
        <f t="shared" si="114"/>
        <v>#N/A</v>
      </c>
      <c r="NO58" s="169" t="e">
        <f t="shared" si="114"/>
        <v>#N/A</v>
      </c>
      <c r="NP58" s="169" t="e">
        <f t="shared" si="114"/>
        <v>#N/A</v>
      </c>
      <c r="NQ58" s="169" t="e">
        <f t="shared" si="114"/>
        <v>#N/A</v>
      </c>
      <c r="NR58" s="169" t="e">
        <f t="shared" si="114"/>
        <v>#N/A</v>
      </c>
      <c r="NS58" s="169" t="e">
        <f t="shared" si="114"/>
        <v>#N/A</v>
      </c>
      <c r="NT58" s="169" t="e">
        <f t="shared" si="114"/>
        <v>#N/A</v>
      </c>
      <c r="NU58" s="169" t="e">
        <f t="shared" si="114"/>
        <v>#N/A</v>
      </c>
      <c r="NV58" s="169" t="e">
        <f t="shared" si="114"/>
        <v>#N/A</v>
      </c>
      <c r="NW58" s="169" t="e">
        <f t="shared" si="114"/>
        <v>#N/A</v>
      </c>
      <c r="NX58" s="169" t="e">
        <f t="shared" si="114"/>
        <v>#N/A</v>
      </c>
      <c r="NY58" s="169" t="e">
        <f t="shared" si="114"/>
        <v>#N/A</v>
      </c>
      <c r="NZ58" s="169" t="e">
        <f t="shared" si="114"/>
        <v>#N/A</v>
      </c>
      <c r="OA58" s="169" t="e">
        <f t="shared" si="123"/>
        <v>#N/A</v>
      </c>
      <c r="OB58" s="169" t="e">
        <f t="shared" si="123"/>
        <v>#N/A</v>
      </c>
      <c r="OC58" s="169" t="e">
        <f t="shared" si="124"/>
        <v>#N/A</v>
      </c>
      <c r="OD58" s="169" t="e">
        <f t="shared" si="124"/>
        <v>#N/A</v>
      </c>
      <c r="OE58" s="169" t="e">
        <f t="shared" si="124"/>
        <v>#N/A</v>
      </c>
      <c r="OF58" s="169" t="e">
        <f t="shared" si="124"/>
        <v>#N/A</v>
      </c>
      <c r="OG58" s="169" t="e">
        <f t="shared" si="124"/>
        <v>#N/A</v>
      </c>
      <c r="OH58" s="169" t="e">
        <f t="shared" si="124"/>
        <v>#N/A</v>
      </c>
      <c r="OI58" s="169" t="e">
        <f t="shared" si="124"/>
        <v>#N/A</v>
      </c>
      <c r="OJ58" s="169" t="e">
        <f t="shared" si="124"/>
        <v>#N/A</v>
      </c>
      <c r="OK58" s="169" t="e">
        <f t="shared" si="124"/>
        <v>#N/A</v>
      </c>
      <c r="OL58" s="169" t="e">
        <f t="shared" si="124"/>
        <v>#N/A</v>
      </c>
      <c r="OM58" s="169" t="e">
        <f t="shared" si="124"/>
        <v>#N/A</v>
      </c>
      <c r="ON58" s="169" t="e">
        <f t="shared" si="124"/>
        <v>#N/A</v>
      </c>
      <c r="OO58" s="169" t="e">
        <f t="shared" si="124"/>
        <v>#N/A</v>
      </c>
      <c r="OP58" s="169" t="e">
        <f t="shared" si="124"/>
        <v>#N/A</v>
      </c>
      <c r="OQ58" s="169" t="e">
        <f t="shared" si="124"/>
        <v>#N/A</v>
      </c>
      <c r="OR58" s="169" t="e">
        <f t="shared" si="115"/>
        <v>#N/A</v>
      </c>
      <c r="OS58" s="169" t="e">
        <f t="shared" si="115"/>
        <v>#N/A</v>
      </c>
      <c r="OT58" s="169" t="e">
        <f t="shared" si="115"/>
        <v>#N/A</v>
      </c>
      <c r="OU58" s="169" t="e">
        <f t="shared" si="115"/>
        <v>#N/A</v>
      </c>
      <c r="OV58" s="169" t="e">
        <f t="shared" si="115"/>
        <v>#N/A</v>
      </c>
      <c r="OW58" s="169" t="e">
        <f t="shared" si="115"/>
        <v>#N/A</v>
      </c>
      <c r="OX58" s="169" t="e">
        <f t="shared" si="115"/>
        <v>#N/A</v>
      </c>
      <c r="OY58" s="169" t="e">
        <f t="shared" si="115"/>
        <v>#N/A</v>
      </c>
      <c r="OZ58" s="169" t="e">
        <f t="shared" si="115"/>
        <v>#N/A</v>
      </c>
      <c r="PA58" s="169" t="e">
        <f t="shared" si="115"/>
        <v>#N/A</v>
      </c>
      <c r="PB58" s="169" t="e">
        <f t="shared" si="115"/>
        <v>#N/A</v>
      </c>
      <c r="PC58" s="169" t="e">
        <f t="shared" si="115"/>
        <v>#N/A</v>
      </c>
      <c r="PD58" s="169" t="e">
        <f t="shared" si="115"/>
        <v>#N/A</v>
      </c>
      <c r="PE58" s="169" t="e">
        <f t="shared" si="115"/>
        <v>#N/A</v>
      </c>
      <c r="PF58" s="169" t="e">
        <f t="shared" si="115"/>
        <v>#N/A</v>
      </c>
      <c r="PG58" s="169" t="e">
        <f t="shared" si="115"/>
        <v>#N/A</v>
      </c>
      <c r="PH58" s="169" t="e">
        <f t="shared" si="125"/>
        <v>#N/A</v>
      </c>
      <c r="PI58" s="169" t="e">
        <f t="shared" si="125"/>
        <v>#N/A</v>
      </c>
      <c r="PJ58" s="169" t="e">
        <f t="shared" si="125"/>
        <v>#N/A</v>
      </c>
      <c r="PK58" s="169" t="e">
        <f t="shared" si="125"/>
        <v>#N/A</v>
      </c>
      <c r="PL58" s="169" t="e">
        <f t="shared" si="125"/>
        <v>#N/A</v>
      </c>
      <c r="PM58" s="169" t="e">
        <f t="shared" si="125"/>
        <v>#N/A</v>
      </c>
      <c r="PN58" s="169" t="e">
        <f t="shared" si="125"/>
        <v>#N/A</v>
      </c>
      <c r="PO58" s="169" t="e">
        <f t="shared" si="125"/>
        <v>#N/A</v>
      </c>
    </row>
    <row r="59" spans="1:431" hidden="1" x14ac:dyDescent="0.75">
      <c r="A59" s="370"/>
      <c r="B59" s="376" t="str">
        <f>IF($R59="","",ROUND(_xlfn.NORM.INV(ABS(VLOOKUP($T$1,VLookups!$A$43:$B$44,2,FALSE)-B$2),$N59,$R59),0))</f>
        <v/>
      </c>
      <c r="C59" s="382" t="str">
        <f t="shared" si="36"/>
        <v/>
      </c>
      <c r="D59" s="383" t="str">
        <f t="shared" si="37"/>
        <v/>
      </c>
      <c r="E59" s="109"/>
      <c r="F59" s="117"/>
      <c r="G59" s="122" t="str">
        <f t="shared" si="30"/>
        <v/>
      </c>
      <c r="H59" s="95"/>
      <c r="I59" s="122" t="str">
        <f t="shared" si="31"/>
        <v/>
      </c>
      <c r="J59" s="117"/>
      <c r="K59" s="110"/>
      <c r="L59" s="124" t="str">
        <f t="shared" si="0"/>
        <v/>
      </c>
      <c r="M59" s="124" t="str">
        <f t="shared" si="1"/>
        <v/>
      </c>
      <c r="N59" s="73" t="str">
        <f t="shared" si="32"/>
        <v/>
      </c>
      <c r="O59" s="23"/>
      <c r="P59" s="57"/>
      <c r="Q59" s="304"/>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3"/>
        <v/>
      </c>
      <c r="AD59" s="49" t="str">
        <f t="shared" si="135"/>
        <v/>
      </c>
      <c r="AE59" s="49" t="str">
        <f t="shared" si="135"/>
        <v/>
      </c>
      <c r="AF59" s="49" t="str">
        <f t="shared" si="135"/>
        <v/>
      </c>
      <c r="AG59" s="49" t="str">
        <f t="shared" si="135"/>
        <v/>
      </c>
      <c r="AH59" s="49" t="str">
        <f t="shared" si="135"/>
        <v/>
      </c>
      <c r="AI59" s="49" t="str">
        <f t="shared" si="135"/>
        <v/>
      </c>
      <c r="AJ59" s="49" t="str">
        <f t="shared" si="135"/>
        <v/>
      </c>
      <c r="AK59" s="49" t="str">
        <f t="shared" si="135"/>
        <v/>
      </c>
      <c r="AL59" s="49" t="str">
        <f t="shared" si="135"/>
        <v/>
      </c>
      <c r="AM59" s="49" t="str">
        <f t="shared" si="135"/>
        <v/>
      </c>
      <c r="AN59" s="49" t="str">
        <f t="shared" si="135"/>
        <v/>
      </c>
      <c r="AO59" s="49" t="str">
        <f t="shared" si="135"/>
        <v/>
      </c>
      <c r="AP59" s="49" t="str">
        <f t="shared" si="135"/>
        <v/>
      </c>
      <c r="AQ59" s="49" t="str">
        <f t="shared" si="135"/>
        <v/>
      </c>
      <c r="AR59" s="49" t="str">
        <f t="shared" si="135"/>
        <v/>
      </c>
      <c r="AS59" s="49" t="str">
        <f t="shared" si="135"/>
        <v/>
      </c>
      <c r="AT59" s="49" t="str">
        <f t="shared" si="131"/>
        <v/>
      </c>
      <c r="AU59" s="49" t="str">
        <f t="shared" si="131"/>
        <v/>
      </c>
      <c r="AV59" s="49" t="str">
        <f t="shared" si="131"/>
        <v/>
      </c>
      <c r="AW59" s="49" t="str">
        <f t="shared" si="131"/>
        <v/>
      </c>
      <c r="AX59" s="49" t="str">
        <f t="shared" si="131"/>
        <v/>
      </c>
      <c r="AY59" s="49" t="str">
        <f t="shared" si="131"/>
        <v/>
      </c>
      <c r="AZ59" s="49" t="str">
        <f t="shared" si="131"/>
        <v/>
      </c>
      <c r="BA59" s="49" t="str">
        <f t="shared" si="131"/>
        <v/>
      </c>
      <c r="BB59" s="49" t="str">
        <f t="shared" si="131"/>
        <v/>
      </c>
      <c r="BC59" s="49" t="str">
        <f t="shared" si="131"/>
        <v/>
      </c>
      <c r="BD59" s="49" t="str">
        <f t="shared" si="131"/>
        <v/>
      </c>
      <c r="BE59" s="49" t="str">
        <f t="shared" si="131"/>
        <v/>
      </c>
      <c r="BF59" s="49" t="str">
        <f t="shared" si="131"/>
        <v/>
      </c>
      <c r="BG59" s="49" t="str">
        <f t="shared" si="131"/>
        <v/>
      </c>
      <c r="BH59" s="49" t="str">
        <f t="shared" si="131"/>
        <v/>
      </c>
      <c r="BI59" s="49" t="str">
        <f t="shared" si="132"/>
        <v/>
      </c>
      <c r="BJ59" s="49" t="str">
        <f t="shared" si="132"/>
        <v/>
      </c>
      <c r="BK59" s="49" t="str">
        <f t="shared" si="132"/>
        <v/>
      </c>
      <c r="BL59" s="49" t="str">
        <f t="shared" si="132"/>
        <v/>
      </c>
      <c r="BM59" s="49" t="str">
        <f t="shared" si="132"/>
        <v/>
      </c>
      <c r="BN59" s="49" t="str">
        <f t="shared" si="132"/>
        <v/>
      </c>
      <c r="BO59" s="49" t="str">
        <f t="shared" si="132"/>
        <v/>
      </c>
      <c r="BP59" s="49" t="str">
        <f t="shared" si="132"/>
        <v/>
      </c>
      <c r="BQ59" s="49" t="str">
        <f t="shared" si="132"/>
        <v/>
      </c>
      <c r="BR59" s="49" t="str">
        <f t="shared" si="132"/>
        <v/>
      </c>
      <c r="BS59" s="49" t="str">
        <f t="shared" si="132"/>
        <v/>
      </c>
      <c r="BT59" s="49" t="str">
        <f t="shared" si="132"/>
        <v/>
      </c>
      <c r="BU59" s="49" t="str">
        <f t="shared" si="132"/>
        <v/>
      </c>
      <c r="BV59" s="49" t="str">
        <f t="shared" si="132"/>
        <v/>
      </c>
      <c r="BW59" s="49" t="str">
        <f t="shared" si="132"/>
        <v/>
      </c>
      <c r="BX59" s="49" t="str">
        <f t="shared" si="132"/>
        <v/>
      </c>
      <c r="BY59" s="49" t="str">
        <f t="shared" si="129"/>
        <v/>
      </c>
      <c r="BZ59" s="49" t="str">
        <f t="shared" si="129"/>
        <v/>
      </c>
      <c r="CA59" s="49" t="str">
        <f t="shared" si="129"/>
        <v/>
      </c>
      <c r="CB59" s="49" t="str">
        <f t="shared" si="129"/>
        <v/>
      </c>
      <c r="CC59" s="49" t="str">
        <f t="shared" si="129"/>
        <v/>
      </c>
      <c r="CD59" s="49" t="str">
        <f t="shared" si="129"/>
        <v/>
      </c>
      <c r="CE59" s="49" t="str">
        <f t="shared" si="129"/>
        <v/>
      </c>
      <c r="CF59" s="49" t="str">
        <f t="shared" si="129"/>
        <v/>
      </c>
      <c r="CG59" s="49" t="str">
        <f t="shared" si="129"/>
        <v/>
      </c>
      <c r="CH59" s="49" t="str">
        <f t="shared" si="129"/>
        <v/>
      </c>
      <c r="CI59" s="49" t="str">
        <f t="shared" si="129"/>
        <v/>
      </c>
      <c r="CJ59" s="49" t="str">
        <f t="shared" si="129"/>
        <v/>
      </c>
      <c r="CK59" s="49" t="str">
        <f t="shared" si="129"/>
        <v/>
      </c>
      <c r="CL59" s="49" t="str">
        <f t="shared" si="129"/>
        <v/>
      </c>
      <c r="CM59" s="49" t="str">
        <f t="shared" si="129"/>
        <v/>
      </c>
      <c r="CN59" s="49" t="str">
        <f t="shared" si="133"/>
        <v/>
      </c>
      <c r="CO59" s="49" t="str">
        <f t="shared" si="133"/>
        <v/>
      </c>
      <c r="CP59" s="49" t="str">
        <f t="shared" si="133"/>
        <v/>
      </c>
      <c r="CQ59" s="49" t="str">
        <f t="shared" si="133"/>
        <v/>
      </c>
      <c r="CR59" s="49" t="str">
        <f t="shared" si="133"/>
        <v/>
      </c>
      <c r="CS59" s="49" t="str">
        <f t="shared" si="133"/>
        <v/>
      </c>
      <c r="CT59" s="49" t="str">
        <f t="shared" si="133"/>
        <v/>
      </c>
      <c r="CU59" s="49" t="str">
        <f t="shared" si="133"/>
        <v/>
      </c>
      <c r="CV59" s="49" t="str">
        <f t="shared" si="133"/>
        <v/>
      </c>
      <c r="CW59" s="49" t="str">
        <f t="shared" si="133"/>
        <v/>
      </c>
      <c r="CX59" s="49" t="str">
        <f t="shared" si="133"/>
        <v/>
      </c>
      <c r="CY59" s="49" t="str">
        <f t="shared" si="133"/>
        <v/>
      </c>
      <c r="CZ59" s="49" t="str">
        <f t="shared" si="133"/>
        <v/>
      </c>
      <c r="DA59" s="49" t="str">
        <f t="shared" si="133"/>
        <v/>
      </c>
      <c r="DB59" s="49" t="str">
        <f t="shared" si="133"/>
        <v/>
      </c>
      <c r="DC59" s="49" t="str">
        <f t="shared" si="133"/>
        <v/>
      </c>
      <c r="DD59" s="49" t="str">
        <f t="shared" si="134"/>
        <v/>
      </c>
      <c r="DE59" s="49" t="str">
        <f t="shared" si="134"/>
        <v/>
      </c>
      <c r="DF59" s="49" t="str">
        <f t="shared" si="134"/>
        <v/>
      </c>
      <c r="DG59" s="49" t="str">
        <f t="shared" si="134"/>
        <v/>
      </c>
      <c r="DH59" s="49" t="str">
        <f t="shared" si="134"/>
        <v/>
      </c>
      <c r="DI59" s="49" t="str">
        <f t="shared" si="134"/>
        <v/>
      </c>
      <c r="DJ59" s="49" t="str">
        <f t="shared" si="134"/>
        <v/>
      </c>
      <c r="DK59" s="49" t="str">
        <f t="shared" si="134"/>
        <v/>
      </c>
      <c r="DL59" s="49" t="str">
        <f t="shared" si="134"/>
        <v/>
      </c>
      <c r="DM59" s="49" t="str">
        <f t="shared" si="134"/>
        <v/>
      </c>
      <c r="DN59" s="49" t="str">
        <f t="shared" si="134"/>
        <v/>
      </c>
      <c r="DO59" s="49" t="str">
        <f t="shared" si="134"/>
        <v/>
      </c>
      <c r="DP59" s="49" t="str">
        <f t="shared" si="134"/>
        <v/>
      </c>
      <c r="DQ59" s="49" t="str">
        <f t="shared" si="134"/>
        <v/>
      </c>
      <c r="DR59" s="49" t="str">
        <f t="shared" si="134"/>
        <v/>
      </c>
      <c r="DS59" s="49" t="str">
        <f t="shared" si="134"/>
        <v/>
      </c>
      <c r="DT59" s="49" t="str">
        <f t="shared" si="130"/>
        <v/>
      </c>
      <c r="DU59" s="49" t="str">
        <f t="shared" si="130"/>
        <v/>
      </c>
      <c r="DV59" s="49" t="str">
        <f t="shared" si="130"/>
        <v/>
      </c>
      <c r="DW59" s="49" t="str">
        <f t="shared" si="130"/>
        <v/>
      </c>
      <c r="DX59" s="49" t="str">
        <f t="shared" si="130"/>
        <v/>
      </c>
      <c r="DY59" s="49" t="str">
        <f t="shared" si="130"/>
        <v/>
      </c>
      <c r="DZ59" s="183" t="str">
        <f t="shared" si="35"/>
        <v/>
      </c>
      <c r="EA59" s="49" t="str">
        <f t="shared" si="127"/>
        <v/>
      </c>
      <c r="EB59" s="49" t="str">
        <f t="shared" si="127"/>
        <v/>
      </c>
      <c r="EC59" s="49" t="str">
        <f t="shared" si="127"/>
        <v/>
      </c>
      <c r="ED59" s="49" t="str">
        <f t="shared" si="127"/>
        <v/>
      </c>
      <c r="EE59" s="49" t="str">
        <f t="shared" si="127"/>
        <v/>
      </c>
      <c r="EF59" s="49" t="str">
        <f t="shared" si="127"/>
        <v/>
      </c>
      <c r="EG59" s="49" t="str">
        <f t="shared" si="127"/>
        <v/>
      </c>
      <c r="EH59" s="49" t="str">
        <f t="shared" si="127"/>
        <v/>
      </c>
      <c r="EI59" s="49" t="str">
        <f t="shared" si="127"/>
        <v/>
      </c>
      <c r="EJ59" s="49" t="str">
        <f t="shared" si="127"/>
        <v/>
      </c>
      <c r="EK59" s="49" t="str">
        <f t="shared" si="127"/>
        <v/>
      </c>
      <c r="EL59" s="49" t="str">
        <f t="shared" si="127"/>
        <v/>
      </c>
      <c r="EM59" s="49" t="str">
        <f t="shared" si="127"/>
        <v/>
      </c>
      <c r="EN59" s="49" t="str">
        <f t="shared" si="127"/>
        <v/>
      </c>
      <c r="EO59" s="49" t="str">
        <f t="shared" si="127"/>
        <v/>
      </c>
      <c r="EP59" s="49" t="str">
        <f t="shared" si="127"/>
        <v/>
      </c>
      <c r="EQ59" s="49" t="str">
        <f t="shared" si="128"/>
        <v/>
      </c>
      <c r="ER59" s="49" t="str">
        <f t="shared" si="128"/>
        <v/>
      </c>
      <c r="ES59" s="49" t="str">
        <f t="shared" si="128"/>
        <v/>
      </c>
      <c r="ET59" s="49" t="str">
        <f t="shared" si="128"/>
        <v/>
      </c>
      <c r="EU59" s="49" t="str">
        <f t="shared" si="128"/>
        <v/>
      </c>
      <c r="EV59" s="49" t="str">
        <f t="shared" si="128"/>
        <v/>
      </c>
      <c r="EW59" s="49" t="str">
        <f t="shared" si="128"/>
        <v/>
      </c>
      <c r="EX59" s="49" t="str">
        <f t="shared" si="128"/>
        <v/>
      </c>
      <c r="EY59" s="49" t="str">
        <f t="shared" si="128"/>
        <v/>
      </c>
      <c r="EZ59" s="49" t="str">
        <f t="shared" si="128"/>
        <v/>
      </c>
      <c r="FA59" s="49" t="str">
        <f t="shared" si="128"/>
        <v/>
      </c>
      <c r="FB59" s="49" t="str">
        <f t="shared" si="128"/>
        <v/>
      </c>
      <c r="FC59" s="49" t="str">
        <f t="shared" si="128"/>
        <v/>
      </c>
      <c r="FD59" s="49" t="str">
        <f t="shared" si="128"/>
        <v/>
      </c>
      <c r="FE59" s="49" t="str">
        <f t="shared" si="126"/>
        <v/>
      </c>
      <c r="FF59" s="49" t="str">
        <f t="shared" si="117"/>
        <v/>
      </c>
      <c r="FG59" s="49" t="str">
        <f t="shared" si="117"/>
        <v/>
      </c>
      <c r="FH59" s="49" t="str">
        <f t="shared" si="117"/>
        <v/>
      </c>
      <c r="FI59" s="49" t="str">
        <f t="shared" si="117"/>
        <v/>
      </c>
      <c r="FJ59" s="49" t="str">
        <f t="shared" si="117"/>
        <v/>
      </c>
      <c r="FK59" s="49" t="str">
        <f t="shared" si="117"/>
        <v/>
      </c>
      <c r="FL59" s="49" t="str">
        <f t="shared" si="117"/>
        <v/>
      </c>
      <c r="FM59" s="49" t="str">
        <f t="shared" si="117"/>
        <v/>
      </c>
      <c r="FN59" s="49" t="str">
        <f t="shared" si="117"/>
        <v/>
      </c>
      <c r="FO59" s="49" t="str">
        <f t="shared" si="117"/>
        <v/>
      </c>
      <c r="FP59" s="49" t="str">
        <f t="shared" si="117"/>
        <v/>
      </c>
      <c r="FQ59" s="49" t="str">
        <f t="shared" si="106"/>
        <v/>
      </c>
      <c r="FR59" s="49" t="str">
        <f t="shared" si="106"/>
        <v/>
      </c>
      <c r="FS59" s="49" t="str">
        <f t="shared" si="106"/>
        <v/>
      </c>
      <c r="FT59" s="49" t="str">
        <f t="shared" si="106"/>
        <v/>
      </c>
      <c r="FU59" s="49" t="str">
        <f t="shared" si="106"/>
        <v/>
      </c>
      <c r="FV59" s="49" t="str">
        <f t="shared" si="106"/>
        <v/>
      </c>
      <c r="FW59" s="49" t="str">
        <f t="shared" si="106"/>
        <v/>
      </c>
      <c r="FX59" s="49" t="str">
        <f t="shared" si="106"/>
        <v/>
      </c>
      <c r="FY59" s="49" t="str">
        <f t="shared" si="106"/>
        <v/>
      </c>
      <c r="FZ59" s="49" t="str">
        <f t="shared" si="106"/>
        <v/>
      </c>
      <c r="GA59" s="49" t="str">
        <f t="shared" si="106"/>
        <v/>
      </c>
      <c r="GB59" s="49" t="str">
        <f t="shared" si="106"/>
        <v/>
      </c>
      <c r="GC59" s="49" t="str">
        <f t="shared" si="106"/>
        <v/>
      </c>
      <c r="GD59" s="49" t="str">
        <f t="shared" si="106"/>
        <v/>
      </c>
      <c r="GE59" s="49" t="str">
        <f t="shared" si="106"/>
        <v/>
      </c>
      <c r="GF59" s="49" t="str">
        <f t="shared" si="106"/>
        <v/>
      </c>
      <c r="GG59" s="49" t="str">
        <f t="shared" si="107"/>
        <v/>
      </c>
      <c r="GH59" s="49" t="str">
        <f t="shared" si="107"/>
        <v/>
      </c>
      <c r="GI59" s="49" t="str">
        <f t="shared" si="107"/>
        <v/>
      </c>
      <c r="GJ59" s="49" t="str">
        <f t="shared" si="107"/>
        <v/>
      </c>
      <c r="GK59" s="49" t="str">
        <f t="shared" si="107"/>
        <v/>
      </c>
      <c r="GL59" s="49" t="str">
        <f t="shared" si="107"/>
        <v/>
      </c>
      <c r="GM59" s="49" t="str">
        <f t="shared" si="107"/>
        <v/>
      </c>
      <c r="GN59" s="49" t="str">
        <f t="shared" si="107"/>
        <v/>
      </c>
      <c r="GO59" s="49" t="str">
        <f t="shared" si="107"/>
        <v/>
      </c>
      <c r="GP59" s="49" t="str">
        <f t="shared" si="107"/>
        <v/>
      </c>
      <c r="GQ59" s="49" t="str">
        <f t="shared" si="107"/>
        <v/>
      </c>
      <c r="GR59" s="49" t="str">
        <f t="shared" si="107"/>
        <v/>
      </c>
      <c r="GS59" s="49" t="str">
        <f t="shared" si="107"/>
        <v/>
      </c>
      <c r="GT59" s="49" t="str">
        <f t="shared" si="107"/>
        <v/>
      </c>
      <c r="GU59" s="49" t="str">
        <f t="shared" si="107"/>
        <v/>
      </c>
      <c r="GV59" s="49" t="str">
        <f t="shared" si="107"/>
        <v/>
      </c>
      <c r="GW59" s="49" t="str">
        <f t="shared" si="108"/>
        <v/>
      </c>
      <c r="GX59" s="49" t="str">
        <f t="shared" si="108"/>
        <v/>
      </c>
      <c r="GY59" s="49" t="str">
        <f t="shared" si="108"/>
        <v/>
      </c>
      <c r="GZ59" s="49" t="str">
        <f t="shared" si="108"/>
        <v/>
      </c>
      <c r="HA59" s="49" t="str">
        <f t="shared" si="108"/>
        <v/>
      </c>
      <c r="HB59" s="49" t="str">
        <f t="shared" si="108"/>
        <v/>
      </c>
      <c r="HC59" s="49" t="str">
        <f t="shared" si="108"/>
        <v/>
      </c>
      <c r="HD59" s="49" t="str">
        <f t="shared" si="108"/>
        <v/>
      </c>
      <c r="HE59" s="49" t="str">
        <f t="shared" si="108"/>
        <v/>
      </c>
      <c r="HF59" s="49" t="str">
        <f t="shared" si="108"/>
        <v/>
      </c>
      <c r="HG59" s="49" t="str">
        <f t="shared" si="108"/>
        <v/>
      </c>
      <c r="HH59" s="49" t="str">
        <f t="shared" si="108"/>
        <v/>
      </c>
      <c r="HI59" s="49" t="str">
        <f t="shared" si="108"/>
        <v/>
      </c>
      <c r="HJ59" s="49" t="str">
        <f t="shared" si="108"/>
        <v/>
      </c>
      <c r="HK59" s="49" t="str">
        <f t="shared" si="108"/>
        <v/>
      </c>
      <c r="HL59" s="49" t="str">
        <f t="shared" si="108"/>
        <v/>
      </c>
      <c r="HM59" s="49" t="str">
        <f t="shared" si="109"/>
        <v/>
      </c>
      <c r="HN59" s="49" t="str">
        <f t="shared" si="109"/>
        <v/>
      </c>
      <c r="HO59" s="49" t="str">
        <f t="shared" si="109"/>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4"/>
        <v>#N/A</v>
      </c>
      <c r="HX59" s="169" t="e">
        <f t="shared" si="104"/>
        <v>#N/A</v>
      </c>
      <c r="HY59" s="169" t="e">
        <f t="shared" si="104"/>
        <v>#N/A</v>
      </c>
      <c r="HZ59" s="169" t="e">
        <f t="shared" si="104"/>
        <v>#N/A</v>
      </c>
      <c r="IA59" s="169" t="e">
        <f t="shared" si="103"/>
        <v>#N/A</v>
      </c>
      <c r="IB59" s="169" t="e">
        <f t="shared" si="103"/>
        <v>#N/A</v>
      </c>
      <c r="IC59" s="169" t="e">
        <f t="shared" si="103"/>
        <v>#N/A</v>
      </c>
      <c r="ID59" s="169" t="e">
        <f t="shared" si="103"/>
        <v>#N/A</v>
      </c>
      <c r="IE59" s="169" t="e">
        <f t="shared" si="103"/>
        <v>#N/A</v>
      </c>
      <c r="IF59" s="169" t="e">
        <f t="shared" si="103"/>
        <v>#N/A</v>
      </c>
      <c r="IG59" s="169" t="e">
        <f t="shared" si="103"/>
        <v>#N/A</v>
      </c>
      <c r="IH59" s="169" t="e">
        <f t="shared" si="103"/>
        <v>#N/A</v>
      </c>
      <c r="II59" s="169" t="e">
        <f t="shared" si="103"/>
        <v>#N/A</v>
      </c>
      <c r="IJ59" s="169" t="e">
        <f t="shared" si="103"/>
        <v>#N/A</v>
      </c>
      <c r="IK59" s="169" t="e">
        <f t="shared" si="103"/>
        <v>#N/A</v>
      </c>
      <c r="IL59" s="169" t="e">
        <f t="shared" si="103"/>
        <v>#N/A</v>
      </c>
      <c r="IM59" s="169" t="e">
        <f t="shared" si="103"/>
        <v>#N/A</v>
      </c>
      <c r="IN59" s="169" t="e">
        <f t="shared" si="103"/>
        <v>#N/A</v>
      </c>
      <c r="IO59" s="169" t="e">
        <f t="shared" si="103"/>
        <v>#N/A</v>
      </c>
      <c r="IP59" s="169" t="e">
        <f t="shared" si="110"/>
        <v>#N/A</v>
      </c>
      <c r="IQ59" s="169" t="e">
        <f t="shared" si="110"/>
        <v>#N/A</v>
      </c>
      <c r="IR59" s="169" t="e">
        <f t="shared" si="110"/>
        <v>#N/A</v>
      </c>
      <c r="IS59" s="169" t="e">
        <f t="shared" si="110"/>
        <v>#N/A</v>
      </c>
      <c r="IT59" s="169" t="e">
        <f t="shared" si="110"/>
        <v>#N/A</v>
      </c>
      <c r="IU59" s="169" t="e">
        <f t="shared" si="110"/>
        <v>#N/A</v>
      </c>
      <c r="IV59" s="169" t="e">
        <f t="shared" si="110"/>
        <v>#N/A</v>
      </c>
      <c r="IW59" s="169" t="e">
        <f t="shared" si="110"/>
        <v>#N/A</v>
      </c>
      <c r="IX59" s="169" t="e">
        <f t="shared" si="110"/>
        <v>#N/A</v>
      </c>
      <c r="IY59" s="169" t="e">
        <f t="shared" si="110"/>
        <v>#N/A</v>
      </c>
      <c r="IZ59" s="169" t="e">
        <f t="shared" si="110"/>
        <v>#N/A</v>
      </c>
      <c r="JA59" s="169" t="e">
        <f t="shared" si="110"/>
        <v>#N/A</v>
      </c>
      <c r="JB59" s="169" t="e">
        <f t="shared" si="110"/>
        <v>#N/A</v>
      </c>
      <c r="JC59" s="169" t="e">
        <f t="shared" si="110"/>
        <v>#N/A</v>
      </c>
      <c r="JD59" s="169" t="e">
        <f t="shared" si="110"/>
        <v>#N/A</v>
      </c>
      <c r="JE59" s="169" t="e">
        <f t="shared" si="118"/>
        <v>#N/A</v>
      </c>
      <c r="JF59" s="169" t="e">
        <f t="shared" si="118"/>
        <v>#N/A</v>
      </c>
      <c r="JG59" s="169" t="e">
        <f t="shared" si="118"/>
        <v>#N/A</v>
      </c>
      <c r="JH59" s="169" t="e">
        <f t="shared" si="118"/>
        <v>#N/A</v>
      </c>
      <c r="JI59" s="169" t="e">
        <f t="shared" si="118"/>
        <v>#N/A</v>
      </c>
      <c r="JJ59" s="169" t="e">
        <f t="shared" si="118"/>
        <v>#N/A</v>
      </c>
      <c r="JK59" s="169" t="e">
        <f t="shared" si="118"/>
        <v>#N/A</v>
      </c>
      <c r="JL59" s="169" t="e">
        <f t="shared" si="118"/>
        <v>#N/A</v>
      </c>
      <c r="JM59" s="169" t="e">
        <f t="shared" si="118"/>
        <v>#N/A</v>
      </c>
      <c r="JN59" s="169" t="e">
        <f t="shared" si="118"/>
        <v>#N/A</v>
      </c>
      <c r="JO59" s="169" t="e">
        <f t="shared" si="118"/>
        <v>#N/A</v>
      </c>
      <c r="JP59" s="169" t="e">
        <f t="shared" si="118"/>
        <v>#N/A</v>
      </c>
      <c r="JQ59" s="169" t="e">
        <f t="shared" si="118"/>
        <v>#N/A</v>
      </c>
      <c r="JR59" s="169" t="e">
        <f t="shared" si="118"/>
        <v>#N/A</v>
      </c>
      <c r="JS59" s="169" t="e">
        <f t="shared" si="118"/>
        <v>#N/A</v>
      </c>
      <c r="JT59" s="169" t="e">
        <f t="shared" si="111"/>
        <v>#N/A</v>
      </c>
      <c r="JU59" s="169" t="e">
        <f t="shared" si="111"/>
        <v>#N/A</v>
      </c>
      <c r="JV59" s="169" t="e">
        <f t="shared" si="111"/>
        <v>#N/A</v>
      </c>
      <c r="JW59" s="169" t="e">
        <f t="shared" si="111"/>
        <v>#N/A</v>
      </c>
      <c r="JX59" s="169" t="e">
        <f t="shared" si="111"/>
        <v>#N/A</v>
      </c>
      <c r="JY59" s="169" t="e">
        <f t="shared" si="111"/>
        <v>#N/A</v>
      </c>
      <c r="JZ59" s="169" t="e">
        <f t="shared" si="111"/>
        <v>#N/A</v>
      </c>
      <c r="KA59" s="169" t="e">
        <f t="shared" si="111"/>
        <v>#N/A</v>
      </c>
      <c r="KB59" s="169" t="e">
        <f t="shared" si="111"/>
        <v>#N/A</v>
      </c>
      <c r="KC59" s="169" t="e">
        <f t="shared" si="111"/>
        <v>#N/A</v>
      </c>
      <c r="KD59" s="169" t="e">
        <f t="shared" si="111"/>
        <v>#N/A</v>
      </c>
      <c r="KE59" s="169" t="e">
        <f t="shared" si="111"/>
        <v>#N/A</v>
      </c>
      <c r="KF59" s="169" t="e">
        <f t="shared" si="111"/>
        <v>#N/A</v>
      </c>
      <c r="KG59" s="169" t="e">
        <f t="shared" si="111"/>
        <v>#N/A</v>
      </c>
      <c r="KH59" s="169" t="e">
        <f t="shared" si="111"/>
        <v>#N/A</v>
      </c>
      <c r="KI59" s="169" t="e">
        <f t="shared" si="111"/>
        <v>#N/A</v>
      </c>
      <c r="KJ59" s="169" t="e">
        <f t="shared" si="119"/>
        <v>#N/A</v>
      </c>
      <c r="KK59" s="169" t="e">
        <f t="shared" si="119"/>
        <v>#N/A</v>
      </c>
      <c r="KL59" s="169" t="e">
        <f t="shared" si="119"/>
        <v>#N/A</v>
      </c>
      <c r="KM59" s="169" t="e">
        <f t="shared" si="119"/>
        <v>#N/A</v>
      </c>
      <c r="KN59" s="169" t="e">
        <f t="shared" si="119"/>
        <v>#N/A</v>
      </c>
      <c r="KO59" s="169" t="e">
        <f t="shared" si="119"/>
        <v>#N/A</v>
      </c>
      <c r="KP59" s="169" t="e">
        <f t="shared" si="119"/>
        <v>#N/A</v>
      </c>
      <c r="KQ59" s="169" t="e">
        <f t="shared" si="119"/>
        <v>#N/A</v>
      </c>
      <c r="KR59" s="169" t="e">
        <f t="shared" si="119"/>
        <v>#N/A</v>
      </c>
      <c r="KS59" s="169" t="e">
        <f t="shared" si="119"/>
        <v>#N/A</v>
      </c>
      <c r="KT59" s="169" t="e">
        <f t="shared" si="119"/>
        <v>#N/A</v>
      </c>
      <c r="KU59" s="169" t="e">
        <f t="shared" si="119"/>
        <v>#N/A</v>
      </c>
      <c r="KV59" s="169" t="e">
        <f t="shared" si="119"/>
        <v>#N/A</v>
      </c>
      <c r="KW59" s="169" t="e">
        <f t="shared" si="119"/>
        <v>#N/A</v>
      </c>
      <c r="KX59" s="169" t="e">
        <f t="shared" si="119"/>
        <v>#N/A</v>
      </c>
      <c r="KY59" s="169" t="e">
        <f t="shared" si="119"/>
        <v>#N/A</v>
      </c>
      <c r="KZ59" s="169" t="e">
        <f t="shared" si="112"/>
        <v>#N/A</v>
      </c>
      <c r="LA59" s="169" t="e">
        <f t="shared" si="112"/>
        <v>#N/A</v>
      </c>
      <c r="LB59" s="169" t="e">
        <f t="shared" si="112"/>
        <v>#N/A</v>
      </c>
      <c r="LC59" s="169" t="e">
        <f t="shared" si="112"/>
        <v>#N/A</v>
      </c>
      <c r="LD59" s="169" t="e">
        <f t="shared" si="112"/>
        <v>#N/A</v>
      </c>
      <c r="LE59" s="169" t="e">
        <f t="shared" si="112"/>
        <v>#N/A</v>
      </c>
      <c r="LF59" s="169" t="e">
        <f t="shared" si="112"/>
        <v>#N/A</v>
      </c>
      <c r="LG59" s="169" t="e">
        <f t="shared" si="112"/>
        <v>#N/A</v>
      </c>
      <c r="LH59" s="169" t="e">
        <f t="shared" si="112"/>
        <v>#N/A</v>
      </c>
      <c r="LI59" s="169" t="e">
        <f t="shared" si="112"/>
        <v>#N/A</v>
      </c>
      <c r="LJ59" s="169" t="e">
        <f t="shared" si="112"/>
        <v>#N/A</v>
      </c>
      <c r="LK59" s="169" t="e">
        <f t="shared" si="112"/>
        <v>#N/A</v>
      </c>
      <c r="LL59" s="169" t="e">
        <f t="shared" si="112"/>
        <v>#N/A</v>
      </c>
      <c r="LM59" s="169" t="e">
        <f t="shared" si="112"/>
        <v>#N/A</v>
      </c>
      <c r="LN59" s="169" t="e">
        <f t="shared" si="112"/>
        <v>#N/A</v>
      </c>
      <c r="LO59" s="169" t="e">
        <f t="shared" si="120"/>
        <v>#N/A</v>
      </c>
      <c r="LP59" s="169" t="e">
        <f t="shared" si="120"/>
        <v>#N/A</v>
      </c>
      <c r="LQ59" s="169" t="e">
        <f t="shared" si="121"/>
        <v>#N/A</v>
      </c>
      <c r="LR59" s="169" t="e">
        <f t="shared" si="121"/>
        <v>#N/A</v>
      </c>
      <c r="LS59" s="169" t="e">
        <f t="shared" si="121"/>
        <v>#N/A</v>
      </c>
      <c r="LT59" s="169" t="e">
        <f t="shared" si="121"/>
        <v>#N/A</v>
      </c>
      <c r="LU59" s="169" t="e">
        <f t="shared" si="121"/>
        <v>#N/A</v>
      </c>
      <c r="LV59" s="169" t="e">
        <f t="shared" si="121"/>
        <v>#N/A</v>
      </c>
      <c r="LW59" s="169" t="e">
        <f t="shared" si="121"/>
        <v>#N/A</v>
      </c>
      <c r="LX59" s="169" t="e">
        <f t="shared" si="121"/>
        <v>#N/A</v>
      </c>
      <c r="LY59" s="169" t="e">
        <f t="shared" si="121"/>
        <v>#N/A</v>
      </c>
      <c r="LZ59" s="169" t="e">
        <f t="shared" si="121"/>
        <v>#N/A</v>
      </c>
      <c r="MA59" s="169" t="e">
        <f t="shared" si="121"/>
        <v>#N/A</v>
      </c>
      <c r="MB59" s="169" t="e">
        <f t="shared" si="121"/>
        <v>#N/A</v>
      </c>
      <c r="MC59" s="169" t="e">
        <f t="shared" si="121"/>
        <v>#N/A</v>
      </c>
      <c r="MD59" s="169" t="e">
        <f t="shared" si="121"/>
        <v>#N/A</v>
      </c>
      <c r="ME59" s="169" t="e">
        <f t="shared" si="121"/>
        <v>#N/A</v>
      </c>
      <c r="MF59" s="169" t="e">
        <f t="shared" si="113"/>
        <v>#N/A</v>
      </c>
      <c r="MG59" s="169" t="e">
        <f t="shared" si="113"/>
        <v>#N/A</v>
      </c>
      <c r="MH59" s="169" t="e">
        <f t="shared" si="113"/>
        <v>#N/A</v>
      </c>
      <c r="MI59" s="169" t="e">
        <f t="shared" si="113"/>
        <v>#N/A</v>
      </c>
      <c r="MJ59" s="169" t="e">
        <f t="shared" si="113"/>
        <v>#N/A</v>
      </c>
      <c r="MK59" s="169" t="e">
        <f t="shared" si="113"/>
        <v>#N/A</v>
      </c>
      <c r="ML59" s="169" t="e">
        <f t="shared" si="113"/>
        <v>#N/A</v>
      </c>
      <c r="MM59" s="169" t="e">
        <f t="shared" si="113"/>
        <v>#N/A</v>
      </c>
      <c r="MN59" s="169" t="e">
        <f t="shared" si="113"/>
        <v>#N/A</v>
      </c>
      <c r="MO59" s="169" t="e">
        <f t="shared" si="113"/>
        <v>#N/A</v>
      </c>
      <c r="MP59" s="169" t="e">
        <f t="shared" si="113"/>
        <v>#N/A</v>
      </c>
      <c r="MQ59" s="169" t="e">
        <f t="shared" si="113"/>
        <v>#N/A</v>
      </c>
      <c r="MR59" s="169" t="e">
        <f t="shared" si="113"/>
        <v>#N/A</v>
      </c>
      <c r="MS59" s="169" t="e">
        <f t="shared" si="113"/>
        <v>#N/A</v>
      </c>
      <c r="MT59" s="169" t="e">
        <f t="shared" si="113"/>
        <v>#N/A</v>
      </c>
      <c r="MU59" s="169" t="e">
        <f t="shared" si="113"/>
        <v>#N/A</v>
      </c>
      <c r="MV59" s="169" t="e">
        <f t="shared" si="122"/>
        <v>#N/A</v>
      </c>
      <c r="MW59" s="169" t="e">
        <f t="shared" si="122"/>
        <v>#N/A</v>
      </c>
      <c r="MX59" s="169" t="e">
        <f t="shared" si="122"/>
        <v>#N/A</v>
      </c>
      <c r="MY59" s="169" t="e">
        <f t="shared" si="122"/>
        <v>#N/A</v>
      </c>
      <c r="MZ59" s="169" t="e">
        <f t="shared" si="122"/>
        <v>#N/A</v>
      </c>
      <c r="NA59" s="169" t="e">
        <f t="shared" si="122"/>
        <v>#N/A</v>
      </c>
      <c r="NB59" s="169" t="e">
        <f t="shared" si="122"/>
        <v>#N/A</v>
      </c>
      <c r="NC59" s="169" t="e">
        <f t="shared" si="122"/>
        <v>#N/A</v>
      </c>
      <c r="ND59" s="169" t="e">
        <f t="shared" si="122"/>
        <v>#N/A</v>
      </c>
      <c r="NE59" s="169" t="e">
        <f t="shared" si="122"/>
        <v>#N/A</v>
      </c>
      <c r="NF59" s="169" t="e">
        <f t="shared" si="122"/>
        <v>#N/A</v>
      </c>
      <c r="NG59" s="169" t="e">
        <f t="shared" si="122"/>
        <v>#N/A</v>
      </c>
      <c r="NH59" s="169" t="e">
        <f t="shared" si="122"/>
        <v>#N/A</v>
      </c>
      <c r="NI59" s="169" t="e">
        <f t="shared" si="122"/>
        <v>#N/A</v>
      </c>
      <c r="NJ59" s="169" t="e">
        <f t="shared" si="122"/>
        <v>#N/A</v>
      </c>
      <c r="NK59" s="169" t="e">
        <f t="shared" si="122"/>
        <v>#N/A</v>
      </c>
      <c r="NL59" s="169" t="e">
        <f t="shared" si="114"/>
        <v>#N/A</v>
      </c>
      <c r="NM59" s="169" t="e">
        <f t="shared" si="114"/>
        <v>#N/A</v>
      </c>
      <c r="NN59" s="169" t="e">
        <f t="shared" si="114"/>
        <v>#N/A</v>
      </c>
      <c r="NO59" s="169" t="e">
        <f t="shared" si="114"/>
        <v>#N/A</v>
      </c>
      <c r="NP59" s="169" t="e">
        <f t="shared" si="114"/>
        <v>#N/A</v>
      </c>
      <c r="NQ59" s="169" t="e">
        <f t="shared" si="114"/>
        <v>#N/A</v>
      </c>
      <c r="NR59" s="169" t="e">
        <f t="shared" si="114"/>
        <v>#N/A</v>
      </c>
      <c r="NS59" s="169" t="e">
        <f t="shared" si="114"/>
        <v>#N/A</v>
      </c>
      <c r="NT59" s="169" t="e">
        <f t="shared" si="114"/>
        <v>#N/A</v>
      </c>
      <c r="NU59" s="169" t="e">
        <f t="shared" si="114"/>
        <v>#N/A</v>
      </c>
      <c r="NV59" s="169" t="e">
        <f t="shared" si="114"/>
        <v>#N/A</v>
      </c>
      <c r="NW59" s="169" t="e">
        <f t="shared" si="114"/>
        <v>#N/A</v>
      </c>
      <c r="NX59" s="169" t="e">
        <f t="shared" si="114"/>
        <v>#N/A</v>
      </c>
      <c r="NY59" s="169" t="e">
        <f t="shared" si="114"/>
        <v>#N/A</v>
      </c>
      <c r="NZ59" s="169" t="e">
        <f t="shared" si="114"/>
        <v>#N/A</v>
      </c>
      <c r="OA59" s="169" t="e">
        <f t="shared" si="123"/>
        <v>#N/A</v>
      </c>
      <c r="OB59" s="169" t="e">
        <f t="shared" si="123"/>
        <v>#N/A</v>
      </c>
      <c r="OC59" s="169" t="e">
        <f t="shared" si="124"/>
        <v>#N/A</v>
      </c>
      <c r="OD59" s="169" t="e">
        <f t="shared" si="124"/>
        <v>#N/A</v>
      </c>
      <c r="OE59" s="169" t="e">
        <f t="shared" si="124"/>
        <v>#N/A</v>
      </c>
      <c r="OF59" s="169" t="e">
        <f t="shared" si="124"/>
        <v>#N/A</v>
      </c>
      <c r="OG59" s="169" t="e">
        <f t="shared" si="124"/>
        <v>#N/A</v>
      </c>
      <c r="OH59" s="169" t="e">
        <f t="shared" si="124"/>
        <v>#N/A</v>
      </c>
      <c r="OI59" s="169" t="e">
        <f t="shared" si="124"/>
        <v>#N/A</v>
      </c>
      <c r="OJ59" s="169" t="e">
        <f t="shared" si="124"/>
        <v>#N/A</v>
      </c>
      <c r="OK59" s="169" t="e">
        <f t="shared" si="124"/>
        <v>#N/A</v>
      </c>
      <c r="OL59" s="169" t="e">
        <f t="shared" si="124"/>
        <v>#N/A</v>
      </c>
      <c r="OM59" s="169" t="e">
        <f t="shared" si="124"/>
        <v>#N/A</v>
      </c>
      <c r="ON59" s="169" t="e">
        <f t="shared" si="124"/>
        <v>#N/A</v>
      </c>
      <c r="OO59" s="169" t="e">
        <f t="shared" si="124"/>
        <v>#N/A</v>
      </c>
      <c r="OP59" s="169" t="e">
        <f t="shared" si="124"/>
        <v>#N/A</v>
      </c>
      <c r="OQ59" s="169" t="e">
        <f t="shared" si="124"/>
        <v>#N/A</v>
      </c>
      <c r="OR59" s="169" t="e">
        <f t="shared" si="115"/>
        <v>#N/A</v>
      </c>
      <c r="OS59" s="169" t="e">
        <f t="shared" si="115"/>
        <v>#N/A</v>
      </c>
      <c r="OT59" s="169" t="e">
        <f t="shared" si="115"/>
        <v>#N/A</v>
      </c>
      <c r="OU59" s="169" t="e">
        <f t="shared" si="115"/>
        <v>#N/A</v>
      </c>
      <c r="OV59" s="169" t="e">
        <f t="shared" si="115"/>
        <v>#N/A</v>
      </c>
      <c r="OW59" s="169" t="e">
        <f t="shared" si="115"/>
        <v>#N/A</v>
      </c>
      <c r="OX59" s="169" t="e">
        <f t="shared" si="115"/>
        <v>#N/A</v>
      </c>
      <c r="OY59" s="169" t="e">
        <f t="shared" si="115"/>
        <v>#N/A</v>
      </c>
      <c r="OZ59" s="169" t="e">
        <f t="shared" si="115"/>
        <v>#N/A</v>
      </c>
      <c r="PA59" s="169" t="e">
        <f t="shared" si="115"/>
        <v>#N/A</v>
      </c>
      <c r="PB59" s="169" t="e">
        <f t="shared" si="115"/>
        <v>#N/A</v>
      </c>
      <c r="PC59" s="169" t="e">
        <f t="shared" si="115"/>
        <v>#N/A</v>
      </c>
      <c r="PD59" s="169" t="e">
        <f t="shared" si="115"/>
        <v>#N/A</v>
      </c>
      <c r="PE59" s="169" t="e">
        <f t="shared" si="115"/>
        <v>#N/A</v>
      </c>
      <c r="PF59" s="169" t="e">
        <f t="shared" si="115"/>
        <v>#N/A</v>
      </c>
      <c r="PG59" s="169" t="e">
        <f t="shared" si="115"/>
        <v>#N/A</v>
      </c>
      <c r="PH59" s="169" t="e">
        <f t="shared" si="125"/>
        <v>#N/A</v>
      </c>
      <c r="PI59" s="169" t="e">
        <f t="shared" si="125"/>
        <v>#N/A</v>
      </c>
      <c r="PJ59" s="169" t="e">
        <f t="shared" si="125"/>
        <v>#N/A</v>
      </c>
      <c r="PK59" s="169" t="e">
        <f t="shared" si="125"/>
        <v>#N/A</v>
      </c>
      <c r="PL59" s="169" t="e">
        <f t="shared" si="125"/>
        <v>#N/A</v>
      </c>
      <c r="PM59" s="169" t="e">
        <f t="shared" si="125"/>
        <v>#N/A</v>
      </c>
      <c r="PN59" s="169" t="e">
        <f t="shared" si="125"/>
        <v>#N/A</v>
      </c>
      <c r="PO59" s="169" t="e">
        <f t="shared" si="125"/>
        <v>#N/A</v>
      </c>
    </row>
    <row r="60" spans="1:431" hidden="1" x14ac:dyDescent="0.75">
      <c r="A60" s="370"/>
      <c r="B60" s="376" t="str">
        <f>IF($R60="","",ROUND(_xlfn.NORM.INV(ABS(VLOOKUP($T$1,VLookups!$A$43:$B$44,2,FALSE)-B$2),$N60,$R60),0))</f>
        <v/>
      </c>
      <c r="C60" s="382" t="str">
        <f t="shared" si="36"/>
        <v/>
      </c>
      <c r="D60" s="383" t="str">
        <f t="shared" si="37"/>
        <v/>
      </c>
      <c r="E60" s="109"/>
      <c r="F60" s="117"/>
      <c r="G60" s="122" t="str">
        <f t="shared" si="30"/>
        <v/>
      </c>
      <c r="H60" s="95"/>
      <c r="I60" s="122" t="str">
        <f t="shared" si="31"/>
        <v/>
      </c>
      <c r="J60" s="117"/>
      <c r="K60" s="110"/>
      <c r="L60" s="124" t="str">
        <f t="shared" si="0"/>
        <v/>
      </c>
      <c r="M60" s="124" t="str">
        <f t="shared" si="1"/>
        <v/>
      </c>
      <c r="N60" s="73" t="str">
        <f t="shared" si="32"/>
        <v/>
      </c>
      <c r="O60" s="23"/>
      <c r="P60" s="57"/>
      <c r="Q60" s="304"/>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3"/>
        <v/>
      </c>
      <c r="AD60" s="49" t="str">
        <f t="shared" si="135"/>
        <v/>
      </c>
      <c r="AE60" s="49" t="str">
        <f t="shared" si="135"/>
        <v/>
      </c>
      <c r="AF60" s="49" t="str">
        <f t="shared" si="135"/>
        <v/>
      </c>
      <c r="AG60" s="49" t="str">
        <f t="shared" si="135"/>
        <v/>
      </c>
      <c r="AH60" s="49" t="str">
        <f t="shared" si="135"/>
        <v/>
      </c>
      <c r="AI60" s="49" t="str">
        <f t="shared" si="135"/>
        <v/>
      </c>
      <c r="AJ60" s="49" t="str">
        <f t="shared" si="135"/>
        <v/>
      </c>
      <c r="AK60" s="49" t="str">
        <f t="shared" si="135"/>
        <v/>
      </c>
      <c r="AL60" s="49" t="str">
        <f t="shared" si="135"/>
        <v/>
      </c>
      <c r="AM60" s="49" t="str">
        <f t="shared" si="135"/>
        <v/>
      </c>
      <c r="AN60" s="49" t="str">
        <f t="shared" si="135"/>
        <v/>
      </c>
      <c r="AO60" s="49" t="str">
        <f t="shared" si="135"/>
        <v/>
      </c>
      <c r="AP60" s="49" t="str">
        <f t="shared" si="135"/>
        <v/>
      </c>
      <c r="AQ60" s="49" t="str">
        <f t="shared" si="135"/>
        <v/>
      </c>
      <c r="AR60" s="49" t="str">
        <f t="shared" si="135"/>
        <v/>
      </c>
      <c r="AS60" s="49" t="str">
        <f t="shared" si="135"/>
        <v/>
      </c>
      <c r="AT60" s="49" t="str">
        <f t="shared" si="131"/>
        <v/>
      </c>
      <c r="AU60" s="49" t="str">
        <f t="shared" si="131"/>
        <v/>
      </c>
      <c r="AV60" s="49" t="str">
        <f t="shared" si="131"/>
        <v/>
      </c>
      <c r="AW60" s="49" t="str">
        <f t="shared" si="131"/>
        <v/>
      </c>
      <c r="AX60" s="49" t="str">
        <f t="shared" si="131"/>
        <v/>
      </c>
      <c r="AY60" s="49" t="str">
        <f t="shared" si="131"/>
        <v/>
      </c>
      <c r="AZ60" s="49" t="str">
        <f t="shared" si="131"/>
        <v/>
      </c>
      <c r="BA60" s="49" t="str">
        <f t="shared" si="131"/>
        <v/>
      </c>
      <c r="BB60" s="49" t="str">
        <f t="shared" si="131"/>
        <v/>
      </c>
      <c r="BC60" s="49" t="str">
        <f t="shared" si="131"/>
        <v/>
      </c>
      <c r="BD60" s="49" t="str">
        <f t="shared" si="131"/>
        <v/>
      </c>
      <c r="BE60" s="49" t="str">
        <f t="shared" si="131"/>
        <v/>
      </c>
      <c r="BF60" s="49" t="str">
        <f t="shared" si="131"/>
        <v/>
      </c>
      <c r="BG60" s="49" t="str">
        <f t="shared" si="131"/>
        <v/>
      </c>
      <c r="BH60" s="49" t="str">
        <f t="shared" si="131"/>
        <v/>
      </c>
      <c r="BI60" s="49" t="str">
        <f t="shared" si="132"/>
        <v/>
      </c>
      <c r="BJ60" s="49" t="str">
        <f t="shared" si="132"/>
        <v/>
      </c>
      <c r="BK60" s="49" t="str">
        <f t="shared" si="132"/>
        <v/>
      </c>
      <c r="BL60" s="49" t="str">
        <f t="shared" si="132"/>
        <v/>
      </c>
      <c r="BM60" s="49" t="str">
        <f t="shared" si="132"/>
        <v/>
      </c>
      <c r="BN60" s="49" t="str">
        <f t="shared" si="132"/>
        <v/>
      </c>
      <c r="BO60" s="49" t="str">
        <f t="shared" si="132"/>
        <v/>
      </c>
      <c r="BP60" s="49" t="str">
        <f t="shared" si="132"/>
        <v/>
      </c>
      <c r="BQ60" s="49" t="str">
        <f t="shared" si="132"/>
        <v/>
      </c>
      <c r="BR60" s="49" t="str">
        <f t="shared" si="132"/>
        <v/>
      </c>
      <c r="BS60" s="49" t="str">
        <f t="shared" si="132"/>
        <v/>
      </c>
      <c r="BT60" s="49" t="str">
        <f t="shared" si="132"/>
        <v/>
      </c>
      <c r="BU60" s="49" t="str">
        <f t="shared" si="132"/>
        <v/>
      </c>
      <c r="BV60" s="49" t="str">
        <f t="shared" si="132"/>
        <v/>
      </c>
      <c r="BW60" s="49" t="str">
        <f t="shared" si="132"/>
        <v/>
      </c>
      <c r="BX60" s="49" t="str">
        <f t="shared" si="132"/>
        <v/>
      </c>
      <c r="BY60" s="49" t="str">
        <f t="shared" si="129"/>
        <v/>
      </c>
      <c r="BZ60" s="49" t="str">
        <f t="shared" si="129"/>
        <v/>
      </c>
      <c r="CA60" s="49" t="str">
        <f t="shared" si="129"/>
        <v/>
      </c>
      <c r="CB60" s="49" t="str">
        <f t="shared" si="129"/>
        <v/>
      </c>
      <c r="CC60" s="49" t="str">
        <f t="shared" si="129"/>
        <v/>
      </c>
      <c r="CD60" s="49" t="str">
        <f t="shared" si="129"/>
        <v/>
      </c>
      <c r="CE60" s="49" t="str">
        <f t="shared" si="129"/>
        <v/>
      </c>
      <c r="CF60" s="49" t="str">
        <f t="shared" si="129"/>
        <v/>
      </c>
      <c r="CG60" s="49" t="str">
        <f t="shared" si="129"/>
        <v/>
      </c>
      <c r="CH60" s="49" t="str">
        <f t="shared" si="129"/>
        <v/>
      </c>
      <c r="CI60" s="49" t="str">
        <f t="shared" si="129"/>
        <v/>
      </c>
      <c r="CJ60" s="49" t="str">
        <f t="shared" si="129"/>
        <v/>
      </c>
      <c r="CK60" s="49" t="str">
        <f t="shared" si="129"/>
        <v/>
      </c>
      <c r="CL60" s="49" t="str">
        <f t="shared" si="129"/>
        <v/>
      </c>
      <c r="CM60" s="49" t="str">
        <f t="shared" si="129"/>
        <v/>
      </c>
      <c r="CN60" s="49" t="str">
        <f t="shared" si="133"/>
        <v/>
      </c>
      <c r="CO60" s="49" t="str">
        <f t="shared" si="133"/>
        <v/>
      </c>
      <c r="CP60" s="49" t="str">
        <f t="shared" si="133"/>
        <v/>
      </c>
      <c r="CQ60" s="49" t="str">
        <f t="shared" si="133"/>
        <v/>
      </c>
      <c r="CR60" s="49" t="str">
        <f t="shared" si="133"/>
        <v/>
      </c>
      <c r="CS60" s="49" t="str">
        <f t="shared" si="133"/>
        <v/>
      </c>
      <c r="CT60" s="49" t="str">
        <f t="shared" si="133"/>
        <v/>
      </c>
      <c r="CU60" s="49" t="str">
        <f t="shared" si="133"/>
        <v/>
      </c>
      <c r="CV60" s="49" t="str">
        <f t="shared" si="133"/>
        <v/>
      </c>
      <c r="CW60" s="49" t="str">
        <f t="shared" si="133"/>
        <v/>
      </c>
      <c r="CX60" s="49" t="str">
        <f t="shared" si="133"/>
        <v/>
      </c>
      <c r="CY60" s="49" t="str">
        <f t="shared" si="133"/>
        <v/>
      </c>
      <c r="CZ60" s="49" t="str">
        <f t="shared" si="133"/>
        <v/>
      </c>
      <c r="DA60" s="49" t="str">
        <f t="shared" si="133"/>
        <v/>
      </c>
      <c r="DB60" s="49" t="str">
        <f t="shared" si="133"/>
        <v/>
      </c>
      <c r="DC60" s="49" t="str">
        <f t="shared" si="133"/>
        <v/>
      </c>
      <c r="DD60" s="49" t="str">
        <f t="shared" si="134"/>
        <v/>
      </c>
      <c r="DE60" s="49" t="str">
        <f t="shared" si="134"/>
        <v/>
      </c>
      <c r="DF60" s="49" t="str">
        <f t="shared" si="134"/>
        <v/>
      </c>
      <c r="DG60" s="49" t="str">
        <f t="shared" si="134"/>
        <v/>
      </c>
      <c r="DH60" s="49" t="str">
        <f t="shared" si="134"/>
        <v/>
      </c>
      <c r="DI60" s="49" t="str">
        <f t="shared" si="134"/>
        <v/>
      </c>
      <c r="DJ60" s="49" t="str">
        <f t="shared" si="134"/>
        <v/>
      </c>
      <c r="DK60" s="49" t="str">
        <f t="shared" si="134"/>
        <v/>
      </c>
      <c r="DL60" s="49" t="str">
        <f t="shared" si="134"/>
        <v/>
      </c>
      <c r="DM60" s="49" t="str">
        <f t="shared" si="134"/>
        <v/>
      </c>
      <c r="DN60" s="49" t="str">
        <f t="shared" si="134"/>
        <v/>
      </c>
      <c r="DO60" s="49" t="str">
        <f t="shared" si="134"/>
        <v/>
      </c>
      <c r="DP60" s="49" t="str">
        <f t="shared" si="134"/>
        <v/>
      </c>
      <c r="DQ60" s="49" t="str">
        <f t="shared" si="134"/>
        <v/>
      </c>
      <c r="DR60" s="49" t="str">
        <f t="shared" si="134"/>
        <v/>
      </c>
      <c r="DS60" s="49" t="str">
        <f t="shared" si="134"/>
        <v/>
      </c>
      <c r="DT60" s="49" t="str">
        <f t="shared" si="130"/>
        <v/>
      </c>
      <c r="DU60" s="49" t="str">
        <f t="shared" si="130"/>
        <v/>
      </c>
      <c r="DV60" s="49" t="str">
        <f t="shared" si="130"/>
        <v/>
      </c>
      <c r="DW60" s="49" t="str">
        <f t="shared" si="130"/>
        <v/>
      </c>
      <c r="DX60" s="49" t="str">
        <f t="shared" si="130"/>
        <v/>
      </c>
      <c r="DY60" s="49" t="str">
        <f t="shared" si="130"/>
        <v/>
      </c>
      <c r="DZ60" s="183" t="str">
        <f t="shared" si="35"/>
        <v/>
      </c>
      <c r="EA60" s="49" t="str">
        <f t="shared" si="127"/>
        <v/>
      </c>
      <c r="EB60" s="49" t="str">
        <f t="shared" si="127"/>
        <v/>
      </c>
      <c r="EC60" s="49" t="str">
        <f t="shared" si="127"/>
        <v/>
      </c>
      <c r="ED60" s="49" t="str">
        <f t="shared" si="127"/>
        <v/>
      </c>
      <c r="EE60" s="49" t="str">
        <f t="shared" si="127"/>
        <v/>
      </c>
      <c r="EF60" s="49" t="str">
        <f t="shared" si="127"/>
        <v/>
      </c>
      <c r="EG60" s="49" t="str">
        <f t="shared" si="127"/>
        <v/>
      </c>
      <c r="EH60" s="49" t="str">
        <f t="shared" si="127"/>
        <v/>
      </c>
      <c r="EI60" s="49" t="str">
        <f t="shared" si="127"/>
        <v/>
      </c>
      <c r="EJ60" s="49" t="str">
        <f t="shared" si="127"/>
        <v/>
      </c>
      <c r="EK60" s="49" t="str">
        <f t="shared" si="127"/>
        <v/>
      </c>
      <c r="EL60" s="49" t="str">
        <f t="shared" si="127"/>
        <v/>
      </c>
      <c r="EM60" s="49" t="str">
        <f t="shared" si="127"/>
        <v/>
      </c>
      <c r="EN60" s="49" t="str">
        <f t="shared" si="127"/>
        <v/>
      </c>
      <c r="EO60" s="49" t="str">
        <f t="shared" si="127"/>
        <v/>
      </c>
      <c r="EP60" s="49" t="str">
        <f t="shared" si="127"/>
        <v/>
      </c>
      <c r="EQ60" s="49" t="str">
        <f t="shared" si="128"/>
        <v/>
      </c>
      <c r="ER60" s="49" t="str">
        <f t="shared" si="128"/>
        <v/>
      </c>
      <c r="ES60" s="49" t="str">
        <f t="shared" si="128"/>
        <v/>
      </c>
      <c r="ET60" s="49" t="str">
        <f t="shared" si="128"/>
        <v/>
      </c>
      <c r="EU60" s="49" t="str">
        <f t="shared" si="128"/>
        <v/>
      </c>
      <c r="EV60" s="49" t="str">
        <f t="shared" si="128"/>
        <v/>
      </c>
      <c r="EW60" s="49" t="str">
        <f t="shared" si="128"/>
        <v/>
      </c>
      <c r="EX60" s="49" t="str">
        <f t="shared" si="128"/>
        <v/>
      </c>
      <c r="EY60" s="49" t="str">
        <f t="shared" si="128"/>
        <v/>
      </c>
      <c r="EZ60" s="49" t="str">
        <f t="shared" si="128"/>
        <v/>
      </c>
      <c r="FA60" s="49" t="str">
        <f t="shared" si="128"/>
        <v/>
      </c>
      <c r="FB60" s="49" t="str">
        <f t="shared" si="128"/>
        <v/>
      </c>
      <c r="FC60" s="49" t="str">
        <f t="shared" si="128"/>
        <v/>
      </c>
      <c r="FD60" s="49" t="str">
        <f t="shared" si="128"/>
        <v/>
      </c>
      <c r="FE60" s="49" t="str">
        <f t="shared" si="126"/>
        <v/>
      </c>
      <c r="FF60" s="49" t="str">
        <f t="shared" si="117"/>
        <v/>
      </c>
      <c r="FG60" s="49" t="str">
        <f t="shared" si="117"/>
        <v/>
      </c>
      <c r="FH60" s="49" t="str">
        <f t="shared" si="117"/>
        <v/>
      </c>
      <c r="FI60" s="49" t="str">
        <f t="shared" si="117"/>
        <v/>
      </c>
      <c r="FJ60" s="49" t="str">
        <f t="shared" si="117"/>
        <v/>
      </c>
      <c r="FK60" s="49" t="str">
        <f t="shared" si="117"/>
        <v/>
      </c>
      <c r="FL60" s="49" t="str">
        <f t="shared" si="117"/>
        <v/>
      </c>
      <c r="FM60" s="49" t="str">
        <f t="shared" si="117"/>
        <v/>
      </c>
      <c r="FN60" s="49" t="str">
        <f t="shared" si="117"/>
        <v/>
      </c>
      <c r="FO60" s="49" t="str">
        <f t="shared" si="117"/>
        <v/>
      </c>
      <c r="FP60" s="49" t="str">
        <f t="shared" si="117"/>
        <v/>
      </c>
      <c r="FQ60" s="49" t="str">
        <f t="shared" si="106"/>
        <v/>
      </c>
      <c r="FR60" s="49" t="str">
        <f t="shared" si="106"/>
        <v/>
      </c>
      <c r="FS60" s="49" t="str">
        <f t="shared" si="106"/>
        <v/>
      </c>
      <c r="FT60" s="49" t="str">
        <f t="shared" si="106"/>
        <v/>
      </c>
      <c r="FU60" s="49" t="str">
        <f t="shared" si="106"/>
        <v/>
      </c>
      <c r="FV60" s="49" t="str">
        <f t="shared" si="106"/>
        <v/>
      </c>
      <c r="FW60" s="49" t="str">
        <f t="shared" si="106"/>
        <v/>
      </c>
      <c r="FX60" s="49" t="str">
        <f t="shared" si="106"/>
        <v/>
      </c>
      <c r="FY60" s="49" t="str">
        <f t="shared" si="106"/>
        <v/>
      </c>
      <c r="FZ60" s="49" t="str">
        <f t="shared" si="106"/>
        <v/>
      </c>
      <c r="GA60" s="49" t="str">
        <f t="shared" si="106"/>
        <v/>
      </c>
      <c r="GB60" s="49" t="str">
        <f t="shared" si="106"/>
        <v/>
      </c>
      <c r="GC60" s="49" t="str">
        <f t="shared" si="106"/>
        <v/>
      </c>
      <c r="GD60" s="49" t="str">
        <f t="shared" si="106"/>
        <v/>
      </c>
      <c r="GE60" s="49" t="str">
        <f t="shared" si="106"/>
        <v/>
      </c>
      <c r="GF60" s="49" t="str">
        <f t="shared" si="106"/>
        <v/>
      </c>
      <c r="GG60" s="49" t="str">
        <f t="shared" si="107"/>
        <v/>
      </c>
      <c r="GH60" s="49" t="str">
        <f t="shared" si="107"/>
        <v/>
      </c>
      <c r="GI60" s="49" t="str">
        <f t="shared" si="107"/>
        <v/>
      </c>
      <c r="GJ60" s="49" t="str">
        <f t="shared" si="107"/>
        <v/>
      </c>
      <c r="GK60" s="49" t="str">
        <f t="shared" si="107"/>
        <v/>
      </c>
      <c r="GL60" s="49" t="str">
        <f t="shared" si="107"/>
        <v/>
      </c>
      <c r="GM60" s="49" t="str">
        <f t="shared" si="107"/>
        <v/>
      </c>
      <c r="GN60" s="49" t="str">
        <f t="shared" si="107"/>
        <v/>
      </c>
      <c r="GO60" s="49" t="str">
        <f t="shared" si="107"/>
        <v/>
      </c>
      <c r="GP60" s="49" t="str">
        <f t="shared" si="107"/>
        <v/>
      </c>
      <c r="GQ60" s="49" t="str">
        <f t="shared" si="107"/>
        <v/>
      </c>
      <c r="GR60" s="49" t="str">
        <f t="shared" si="107"/>
        <v/>
      </c>
      <c r="GS60" s="49" t="str">
        <f t="shared" si="107"/>
        <v/>
      </c>
      <c r="GT60" s="49" t="str">
        <f t="shared" si="107"/>
        <v/>
      </c>
      <c r="GU60" s="49" t="str">
        <f t="shared" si="107"/>
        <v/>
      </c>
      <c r="GV60" s="49" t="str">
        <f t="shared" si="107"/>
        <v/>
      </c>
      <c r="GW60" s="49" t="str">
        <f t="shared" si="108"/>
        <v/>
      </c>
      <c r="GX60" s="49" t="str">
        <f t="shared" si="108"/>
        <v/>
      </c>
      <c r="GY60" s="49" t="str">
        <f t="shared" si="108"/>
        <v/>
      </c>
      <c r="GZ60" s="49" t="str">
        <f t="shared" si="108"/>
        <v/>
      </c>
      <c r="HA60" s="49" t="str">
        <f t="shared" si="108"/>
        <v/>
      </c>
      <c r="HB60" s="49" t="str">
        <f t="shared" si="108"/>
        <v/>
      </c>
      <c r="HC60" s="49" t="str">
        <f t="shared" si="108"/>
        <v/>
      </c>
      <c r="HD60" s="49" t="str">
        <f t="shared" si="108"/>
        <v/>
      </c>
      <c r="HE60" s="49" t="str">
        <f t="shared" si="108"/>
        <v/>
      </c>
      <c r="HF60" s="49" t="str">
        <f t="shared" si="108"/>
        <v/>
      </c>
      <c r="HG60" s="49" t="str">
        <f t="shared" si="108"/>
        <v/>
      </c>
      <c r="HH60" s="49" t="str">
        <f t="shared" si="108"/>
        <v/>
      </c>
      <c r="HI60" s="49" t="str">
        <f t="shared" si="108"/>
        <v/>
      </c>
      <c r="HJ60" s="49" t="str">
        <f t="shared" si="108"/>
        <v/>
      </c>
      <c r="HK60" s="49" t="str">
        <f t="shared" si="108"/>
        <v/>
      </c>
      <c r="HL60" s="49" t="str">
        <f t="shared" si="108"/>
        <v/>
      </c>
      <c r="HM60" s="49" t="str">
        <f t="shared" si="109"/>
        <v/>
      </c>
      <c r="HN60" s="49" t="str">
        <f t="shared" si="109"/>
        <v/>
      </c>
      <c r="HO60" s="49" t="str">
        <f t="shared" si="109"/>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4"/>
        <v>#N/A</v>
      </c>
      <c r="HX60" s="169" t="e">
        <f t="shared" si="104"/>
        <v>#N/A</v>
      </c>
      <c r="HY60" s="169" t="e">
        <f t="shared" si="104"/>
        <v>#N/A</v>
      </c>
      <c r="HZ60" s="169" t="e">
        <f t="shared" si="104"/>
        <v>#N/A</v>
      </c>
      <c r="IA60" s="169" t="e">
        <f t="shared" si="103"/>
        <v>#N/A</v>
      </c>
      <c r="IB60" s="169" t="e">
        <f t="shared" si="103"/>
        <v>#N/A</v>
      </c>
      <c r="IC60" s="169" t="e">
        <f t="shared" si="103"/>
        <v>#N/A</v>
      </c>
      <c r="ID60" s="169" t="e">
        <f t="shared" si="103"/>
        <v>#N/A</v>
      </c>
      <c r="IE60" s="169" t="e">
        <f t="shared" si="103"/>
        <v>#N/A</v>
      </c>
      <c r="IF60" s="169" t="e">
        <f t="shared" si="103"/>
        <v>#N/A</v>
      </c>
      <c r="IG60" s="169" t="e">
        <f t="shared" si="103"/>
        <v>#N/A</v>
      </c>
      <c r="IH60" s="169" t="e">
        <f t="shared" si="103"/>
        <v>#N/A</v>
      </c>
      <c r="II60" s="169" t="e">
        <f t="shared" si="103"/>
        <v>#N/A</v>
      </c>
      <c r="IJ60" s="169" t="e">
        <f t="shared" si="103"/>
        <v>#N/A</v>
      </c>
      <c r="IK60" s="169" t="e">
        <f t="shared" si="103"/>
        <v>#N/A</v>
      </c>
      <c r="IL60" s="169" t="e">
        <f t="shared" si="103"/>
        <v>#N/A</v>
      </c>
      <c r="IM60" s="169" t="e">
        <f t="shared" si="103"/>
        <v>#N/A</v>
      </c>
      <c r="IN60" s="169" t="e">
        <f t="shared" si="103"/>
        <v>#N/A</v>
      </c>
      <c r="IO60" s="169" t="e">
        <f t="shared" si="103"/>
        <v>#N/A</v>
      </c>
      <c r="IP60" s="169" t="e">
        <f t="shared" si="110"/>
        <v>#N/A</v>
      </c>
      <c r="IQ60" s="169" t="e">
        <f t="shared" si="110"/>
        <v>#N/A</v>
      </c>
      <c r="IR60" s="169" t="e">
        <f t="shared" si="110"/>
        <v>#N/A</v>
      </c>
      <c r="IS60" s="169" t="e">
        <f t="shared" si="110"/>
        <v>#N/A</v>
      </c>
      <c r="IT60" s="169" t="e">
        <f t="shared" si="110"/>
        <v>#N/A</v>
      </c>
      <c r="IU60" s="169" t="e">
        <f t="shared" si="110"/>
        <v>#N/A</v>
      </c>
      <c r="IV60" s="169" t="e">
        <f t="shared" si="110"/>
        <v>#N/A</v>
      </c>
      <c r="IW60" s="169" t="e">
        <f t="shared" si="110"/>
        <v>#N/A</v>
      </c>
      <c r="IX60" s="169" t="e">
        <f t="shared" si="110"/>
        <v>#N/A</v>
      </c>
      <c r="IY60" s="169" t="e">
        <f t="shared" si="110"/>
        <v>#N/A</v>
      </c>
      <c r="IZ60" s="169" t="e">
        <f t="shared" si="110"/>
        <v>#N/A</v>
      </c>
      <c r="JA60" s="169" t="e">
        <f t="shared" si="110"/>
        <v>#N/A</v>
      </c>
      <c r="JB60" s="169" t="e">
        <f t="shared" si="110"/>
        <v>#N/A</v>
      </c>
      <c r="JC60" s="169" t="e">
        <f t="shared" si="110"/>
        <v>#N/A</v>
      </c>
      <c r="JD60" s="169" t="e">
        <f t="shared" si="110"/>
        <v>#N/A</v>
      </c>
      <c r="JE60" s="169" t="e">
        <f t="shared" si="118"/>
        <v>#N/A</v>
      </c>
      <c r="JF60" s="169" t="e">
        <f t="shared" si="118"/>
        <v>#N/A</v>
      </c>
      <c r="JG60" s="169" t="e">
        <f t="shared" si="118"/>
        <v>#N/A</v>
      </c>
      <c r="JH60" s="169" t="e">
        <f t="shared" si="118"/>
        <v>#N/A</v>
      </c>
      <c r="JI60" s="169" t="e">
        <f t="shared" si="118"/>
        <v>#N/A</v>
      </c>
      <c r="JJ60" s="169" t="e">
        <f t="shared" si="118"/>
        <v>#N/A</v>
      </c>
      <c r="JK60" s="169" t="e">
        <f t="shared" si="118"/>
        <v>#N/A</v>
      </c>
      <c r="JL60" s="169" t="e">
        <f t="shared" si="118"/>
        <v>#N/A</v>
      </c>
      <c r="JM60" s="169" t="e">
        <f t="shared" si="118"/>
        <v>#N/A</v>
      </c>
      <c r="JN60" s="169" t="e">
        <f t="shared" si="118"/>
        <v>#N/A</v>
      </c>
      <c r="JO60" s="169" t="e">
        <f t="shared" si="118"/>
        <v>#N/A</v>
      </c>
      <c r="JP60" s="169" t="e">
        <f t="shared" si="118"/>
        <v>#N/A</v>
      </c>
      <c r="JQ60" s="169" t="e">
        <f t="shared" si="118"/>
        <v>#N/A</v>
      </c>
      <c r="JR60" s="169" t="e">
        <f t="shared" si="118"/>
        <v>#N/A</v>
      </c>
      <c r="JS60" s="169" t="e">
        <f t="shared" si="118"/>
        <v>#N/A</v>
      </c>
      <c r="JT60" s="169" t="e">
        <f t="shared" si="111"/>
        <v>#N/A</v>
      </c>
      <c r="JU60" s="169" t="e">
        <f t="shared" si="111"/>
        <v>#N/A</v>
      </c>
      <c r="JV60" s="169" t="e">
        <f t="shared" si="111"/>
        <v>#N/A</v>
      </c>
      <c r="JW60" s="169" t="e">
        <f t="shared" si="111"/>
        <v>#N/A</v>
      </c>
      <c r="JX60" s="169" t="e">
        <f t="shared" si="111"/>
        <v>#N/A</v>
      </c>
      <c r="JY60" s="169" t="e">
        <f t="shared" si="111"/>
        <v>#N/A</v>
      </c>
      <c r="JZ60" s="169" t="e">
        <f t="shared" si="111"/>
        <v>#N/A</v>
      </c>
      <c r="KA60" s="169" t="e">
        <f t="shared" si="111"/>
        <v>#N/A</v>
      </c>
      <c r="KB60" s="169" t="e">
        <f t="shared" si="111"/>
        <v>#N/A</v>
      </c>
      <c r="KC60" s="169" t="e">
        <f t="shared" si="111"/>
        <v>#N/A</v>
      </c>
      <c r="KD60" s="169" t="e">
        <f t="shared" si="111"/>
        <v>#N/A</v>
      </c>
      <c r="KE60" s="169" t="e">
        <f t="shared" si="111"/>
        <v>#N/A</v>
      </c>
      <c r="KF60" s="169" t="e">
        <f t="shared" si="111"/>
        <v>#N/A</v>
      </c>
      <c r="KG60" s="169" t="e">
        <f t="shared" si="111"/>
        <v>#N/A</v>
      </c>
      <c r="KH60" s="169" t="e">
        <f t="shared" si="111"/>
        <v>#N/A</v>
      </c>
      <c r="KI60" s="169" t="e">
        <f t="shared" si="111"/>
        <v>#N/A</v>
      </c>
      <c r="KJ60" s="169" t="e">
        <f t="shared" si="119"/>
        <v>#N/A</v>
      </c>
      <c r="KK60" s="169" t="e">
        <f t="shared" si="119"/>
        <v>#N/A</v>
      </c>
      <c r="KL60" s="169" t="e">
        <f t="shared" si="119"/>
        <v>#N/A</v>
      </c>
      <c r="KM60" s="169" t="e">
        <f t="shared" si="119"/>
        <v>#N/A</v>
      </c>
      <c r="KN60" s="169" t="e">
        <f t="shared" si="119"/>
        <v>#N/A</v>
      </c>
      <c r="KO60" s="169" t="e">
        <f t="shared" si="119"/>
        <v>#N/A</v>
      </c>
      <c r="KP60" s="169" t="e">
        <f t="shared" si="119"/>
        <v>#N/A</v>
      </c>
      <c r="KQ60" s="169" t="e">
        <f t="shared" si="119"/>
        <v>#N/A</v>
      </c>
      <c r="KR60" s="169" t="e">
        <f t="shared" si="119"/>
        <v>#N/A</v>
      </c>
      <c r="KS60" s="169" t="e">
        <f t="shared" si="119"/>
        <v>#N/A</v>
      </c>
      <c r="KT60" s="169" t="e">
        <f t="shared" si="119"/>
        <v>#N/A</v>
      </c>
      <c r="KU60" s="169" t="e">
        <f t="shared" si="119"/>
        <v>#N/A</v>
      </c>
      <c r="KV60" s="169" t="e">
        <f t="shared" si="119"/>
        <v>#N/A</v>
      </c>
      <c r="KW60" s="169" t="e">
        <f t="shared" si="119"/>
        <v>#N/A</v>
      </c>
      <c r="KX60" s="169" t="e">
        <f t="shared" si="119"/>
        <v>#N/A</v>
      </c>
      <c r="KY60" s="169" t="e">
        <f t="shared" si="119"/>
        <v>#N/A</v>
      </c>
      <c r="KZ60" s="169" t="e">
        <f t="shared" si="112"/>
        <v>#N/A</v>
      </c>
      <c r="LA60" s="169" t="e">
        <f t="shared" si="112"/>
        <v>#N/A</v>
      </c>
      <c r="LB60" s="169" t="e">
        <f t="shared" si="112"/>
        <v>#N/A</v>
      </c>
      <c r="LC60" s="169" t="e">
        <f t="shared" si="112"/>
        <v>#N/A</v>
      </c>
      <c r="LD60" s="169" t="e">
        <f t="shared" si="112"/>
        <v>#N/A</v>
      </c>
      <c r="LE60" s="169" t="e">
        <f t="shared" si="112"/>
        <v>#N/A</v>
      </c>
      <c r="LF60" s="169" t="e">
        <f t="shared" si="112"/>
        <v>#N/A</v>
      </c>
      <c r="LG60" s="169" t="e">
        <f t="shared" si="112"/>
        <v>#N/A</v>
      </c>
      <c r="LH60" s="169" t="e">
        <f t="shared" si="112"/>
        <v>#N/A</v>
      </c>
      <c r="LI60" s="169" t="e">
        <f t="shared" si="112"/>
        <v>#N/A</v>
      </c>
      <c r="LJ60" s="169" t="e">
        <f t="shared" si="112"/>
        <v>#N/A</v>
      </c>
      <c r="LK60" s="169" t="e">
        <f t="shared" si="112"/>
        <v>#N/A</v>
      </c>
      <c r="LL60" s="169" t="e">
        <f t="shared" si="112"/>
        <v>#N/A</v>
      </c>
      <c r="LM60" s="169" t="e">
        <f t="shared" si="112"/>
        <v>#N/A</v>
      </c>
      <c r="LN60" s="169" t="e">
        <f t="shared" si="112"/>
        <v>#N/A</v>
      </c>
      <c r="LO60" s="169" t="e">
        <f t="shared" si="120"/>
        <v>#N/A</v>
      </c>
      <c r="LP60" s="169" t="e">
        <f t="shared" si="120"/>
        <v>#N/A</v>
      </c>
      <c r="LQ60" s="169" t="e">
        <f t="shared" si="121"/>
        <v>#N/A</v>
      </c>
      <c r="LR60" s="169" t="e">
        <f t="shared" si="121"/>
        <v>#N/A</v>
      </c>
      <c r="LS60" s="169" t="e">
        <f t="shared" si="121"/>
        <v>#N/A</v>
      </c>
      <c r="LT60" s="169" t="e">
        <f t="shared" si="121"/>
        <v>#N/A</v>
      </c>
      <c r="LU60" s="169" t="e">
        <f t="shared" si="121"/>
        <v>#N/A</v>
      </c>
      <c r="LV60" s="169" t="e">
        <f t="shared" si="121"/>
        <v>#N/A</v>
      </c>
      <c r="LW60" s="169" t="e">
        <f t="shared" si="121"/>
        <v>#N/A</v>
      </c>
      <c r="LX60" s="169" t="e">
        <f t="shared" si="121"/>
        <v>#N/A</v>
      </c>
      <c r="LY60" s="169" t="e">
        <f t="shared" si="121"/>
        <v>#N/A</v>
      </c>
      <c r="LZ60" s="169" t="e">
        <f t="shared" si="121"/>
        <v>#N/A</v>
      </c>
      <c r="MA60" s="169" t="e">
        <f t="shared" si="121"/>
        <v>#N/A</v>
      </c>
      <c r="MB60" s="169" t="e">
        <f t="shared" si="121"/>
        <v>#N/A</v>
      </c>
      <c r="MC60" s="169" t="e">
        <f t="shared" si="121"/>
        <v>#N/A</v>
      </c>
      <c r="MD60" s="169" t="e">
        <f t="shared" si="121"/>
        <v>#N/A</v>
      </c>
      <c r="ME60" s="169" t="e">
        <f t="shared" si="121"/>
        <v>#N/A</v>
      </c>
      <c r="MF60" s="169" t="e">
        <f t="shared" si="113"/>
        <v>#N/A</v>
      </c>
      <c r="MG60" s="169" t="e">
        <f t="shared" si="113"/>
        <v>#N/A</v>
      </c>
      <c r="MH60" s="169" t="e">
        <f t="shared" si="113"/>
        <v>#N/A</v>
      </c>
      <c r="MI60" s="169" t="e">
        <f t="shared" si="113"/>
        <v>#N/A</v>
      </c>
      <c r="MJ60" s="169" t="e">
        <f t="shared" si="113"/>
        <v>#N/A</v>
      </c>
      <c r="MK60" s="169" t="e">
        <f t="shared" si="113"/>
        <v>#N/A</v>
      </c>
      <c r="ML60" s="169" t="e">
        <f t="shared" si="113"/>
        <v>#N/A</v>
      </c>
      <c r="MM60" s="169" t="e">
        <f t="shared" si="113"/>
        <v>#N/A</v>
      </c>
      <c r="MN60" s="169" t="e">
        <f t="shared" si="113"/>
        <v>#N/A</v>
      </c>
      <c r="MO60" s="169" t="e">
        <f t="shared" si="113"/>
        <v>#N/A</v>
      </c>
      <c r="MP60" s="169" t="e">
        <f t="shared" si="113"/>
        <v>#N/A</v>
      </c>
      <c r="MQ60" s="169" t="e">
        <f t="shared" si="113"/>
        <v>#N/A</v>
      </c>
      <c r="MR60" s="169" t="e">
        <f t="shared" si="113"/>
        <v>#N/A</v>
      </c>
      <c r="MS60" s="169" t="e">
        <f t="shared" si="113"/>
        <v>#N/A</v>
      </c>
      <c r="MT60" s="169" t="e">
        <f t="shared" si="113"/>
        <v>#N/A</v>
      </c>
      <c r="MU60" s="169" t="e">
        <f t="shared" si="113"/>
        <v>#N/A</v>
      </c>
      <c r="MV60" s="169" t="e">
        <f t="shared" si="122"/>
        <v>#N/A</v>
      </c>
      <c r="MW60" s="169" t="e">
        <f t="shared" si="122"/>
        <v>#N/A</v>
      </c>
      <c r="MX60" s="169" t="e">
        <f t="shared" si="122"/>
        <v>#N/A</v>
      </c>
      <c r="MY60" s="169" t="e">
        <f t="shared" si="122"/>
        <v>#N/A</v>
      </c>
      <c r="MZ60" s="169" t="e">
        <f t="shared" si="122"/>
        <v>#N/A</v>
      </c>
      <c r="NA60" s="169" t="e">
        <f t="shared" si="122"/>
        <v>#N/A</v>
      </c>
      <c r="NB60" s="169" t="e">
        <f t="shared" si="122"/>
        <v>#N/A</v>
      </c>
      <c r="NC60" s="169" t="e">
        <f t="shared" si="122"/>
        <v>#N/A</v>
      </c>
      <c r="ND60" s="169" t="e">
        <f t="shared" si="122"/>
        <v>#N/A</v>
      </c>
      <c r="NE60" s="169" t="e">
        <f t="shared" si="122"/>
        <v>#N/A</v>
      </c>
      <c r="NF60" s="169" t="e">
        <f t="shared" si="122"/>
        <v>#N/A</v>
      </c>
      <c r="NG60" s="169" t="e">
        <f t="shared" si="122"/>
        <v>#N/A</v>
      </c>
      <c r="NH60" s="169" t="e">
        <f t="shared" si="122"/>
        <v>#N/A</v>
      </c>
      <c r="NI60" s="169" t="e">
        <f t="shared" si="122"/>
        <v>#N/A</v>
      </c>
      <c r="NJ60" s="169" t="e">
        <f t="shared" si="122"/>
        <v>#N/A</v>
      </c>
      <c r="NK60" s="169" t="e">
        <f t="shared" si="122"/>
        <v>#N/A</v>
      </c>
      <c r="NL60" s="169" t="e">
        <f t="shared" si="114"/>
        <v>#N/A</v>
      </c>
      <c r="NM60" s="169" t="e">
        <f t="shared" si="114"/>
        <v>#N/A</v>
      </c>
      <c r="NN60" s="169" t="e">
        <f t="shared" si="114"/>
        <v>#N/A</v>
      </c>
      <c r="NO60" s="169" t="e">
        <f t="shared" si="114"/>
        <v>#N/A</v>
      </c>
      <c r="NP60" s="169" t="e">
        <f t="shared" si="114"/>
        <v>#N/A</v>
      </c>
      <c r="NQ60" s="169" t="e">
        <f t="shared" si="114"/>
        <v>#N/A</v>
      </c>
      <c r="NR60" s="169" t="e">
        <f t="shared" si="114"/>
        <v>#N/A</v>
      </c>
      <c r="NS60" s="169" t="e">
        <f t="shared" si="114"/>
        <v>#N/A</v>
      </c>
      <c r="NT60" s="169" t="e">
        <f t="shared" si="114"/>
        <v>#N/A</v>
      </c>
      <c r="NU60" s="169" t="e">
        <f t="shared" si="114"/>
        <v>#N/A</v>
      </c>
      <c r="NV60" s="169" t="e">
        <f t="shared" si="114"/>
        <v>#N/A</v>
      </c>
      <c r="NW60" s="169" t="e">
        <f t="shared" si="114"/>
        <v>#N/A</v>
      </c>
      <c r="NX60" s="169" t="e">
        <f t="shared" si="114"/>
        <v>#N/A</v>
      </c>
      <c r="NY60" s="169" t="e">
        <f t="shared" si="114"/>
        <v>#N/A</v>
      </c>
      <c r="NZ60" s="169" t="e">
        <f t="shared" si="114"/>
        <v>#N/A</v>
      </c>
      <c r="OA60" s="169" t="e">
        <f t="shared" si="123"/>
        <v>#N/A</v>
      </c>
      <c r="OB60" s="169" t="e">
        <f t="shared" si="123"/>
        <v>#N/A</v>
      </c>
      <c r="OC60" s="169" t="e">
        <f t="shared" si="124"/>
        <v>#N/A</v>
      </c>
      <c r="OD60" s="169" t="e">
        <f t="shared" si="124"/>
        <v>#N/A</v>
      </c>
      <c r="OE60" s="169" t="e">
        <f t="shared" si="124"/>
        <v>#N/A</v>
      </c>
      <c r="OF60" s="169" t="e">
        <f t="shared" si="124"/>
        <v>#N/A</v>
      </c>
      <c r="OG60" s="169" t="e">
        <f t="shared" si="124"/>
        <v>#N/A</v>
      </c>
      <c r="OH60" s="169" t="e">
        <f t="shared" si="124"/>
        <v>#N/A</v>
      </c>
      <c r="OI60" s="169" t="e">
        <f t="shared" si="124"/>
        <v>#N/A</v>
      </c>
      <c r="OJ60" s="169" t="e">
        <f t="shared" si="124"/>
        <v>#N/A</v>
      </c>
      <c r="OK60" s="169" t="e">
        <f t="shared" si="124"/>
        <v>#N/A</v>
      </c>
      <c r="OL60" s="169" t="e">
        <f t="shared" si="124"/>
        <v>#N/A</v>
      </c>
      <c r="OM60" s="169" t="e">
        <f t="shared" si="124"/>
        <v>#N/A</v>
      </c>
      <c r="ON60" s="169" t="e">
        <f t="shared" si="124"/>
        <v>#N/A</v>
      </c>
      <c r="OO60" s="169" t="e">
        <f t="shared" si="124"/>
        <v>#N/A</v>
      </c>
      <c r="OP60" s="169" t="e">
        <f t="shared" si="124"/>
        <v>#N/A</v>
      </c>
      <c r="OQ60" s="169" t="e">
        <f t="shared" si="124"/>
        <v>#N/A</v>
      </c>
      <c r="OR60" s="169" t="e">
        <f t="shared" si="115"/>
        <v>#N/A</v>
      </c>
      <c r="OS60" s="169" t="e">
        <f t="shared" si="115"/>
        <v>#N/A</v>
      </c>
      <c r="OT60" s="169" t="e">
        <f t="shared" si="115"/>
        <v>#N/A</v>
      </c>
      <c r="OU60" s="169" t="e">
        <f t="shared" si="115"/>
        <v>#N/A</v>
      </c>
      <c r="OV60" s="169" t="e">
        <f t="shared" si="115"/>
        <v>#N/A</v>
      </c>
      <c r="OW60" s="169" t="e">
        <f t="shared" si="115"/>
        <v>#N/A</v>
      </c>
      <c r="OX60" s="169" t="e">
        <f t="shared" si="115"/>
        <v>#N/A</v>
      </c>
      <c r="OY60" s="169" t="e">
        <f t="shared" si="115"/>
        <v>#N/A</v>
      </c>
      <c r="OZ60" s="169" t="e">
        <f t="shared" si="115"/>
        <v>#N/A</v>
      </c>
      <c r="PA60" s="169" t="e">
        <f t="shared" si="115"/>
        <v>#N/A</v>
      </c>
      <c r="PB60" s="169" t="e">
        <f t="shared" si="115"/>
        <v>#N/A</v>
      </c>
      <c r="PC60" s="169" t="e">
        <f t="shared" si="115"/>
        <v>#N/A</v>
      </c>
      <c r="PD60" s="169" t="e">
        <f t="shared" si="115"/>
        <v>#N/A</v>
      </c>
      <c r="PE60" s="169" t="e">
        <f t="shared" si="115"/>
        <v>#N/A</v>
      </c>
      <c r="PF60" s="169" t="e">
        <f t="shared" si="115"/>
        <v>#N/A</v>
      </c>
      <c r="PG60" s="169" t="e">
        <f t="shared" si="115"/>
        <v>#N/A</v>
      </c>
      <c r="PH60" s="169" t="e">
        <f t="shared" si="125"/>
        <v>#N/A</v>
      </c>
      <c r="PI60" s="169" t="e">
        <f t="shared" si="125"/>
        <v>#N/A</v>
      </c>
      <c r="PJ60" s="169" t="e">
        <f t="shared" si="125"/>
        <v>#N/A</v>
      </c>
      <c r="PK60" s="169" t="e">
        <f t="shared" si="125"/>
        <v>#N/A</v>
      </c>
      <c r="PL60" s="169" t="e">
        <f t="shared" si="125"/>
        <v>#N/A</v>
      </c>
      <c r="PM60" s="169" t="e">
        <f t="shared" si="125"/>
        <v>#N/A</v>
      </c>
      <c r="PN60" s="169" t="e">
        <f t="shared" si="125"/>
        <v>#N/A</v>
      </c>
      <c r="PO60" s="169" t="e">
        <f t="shared" si="125"/>
        <v>#N/A</v>
      </c>
    </row>
    <row r="61" spans="1:431" hidden="1" x14ac:dyDescent="0.75">
      <c r="A61" s="370"/>
      <c r="B61" s="376" t="str">
        <f>IF($R61="","",ROUND(_xlfn.NORM.INV(ABS(VLOOKUP($T$1,VLookups!$A$43:$B$44,2,FALSE)-B$2),$N61,$R61),0))</f>
        <v/>
      </c>
      <c r="C61" s="382" t="str">
        <f t="shared" si="36"/>
        <v/>
      </c>
      <c r="D61" s="383" t="str">
        <f t="shared" si="37"/>
        <v/>
      </c>
      <c r="E61" s="109"/>
      <c r="F61" s="117"/>
      <c r="G61" s="122" t="str">
        <f t="shared" si="30"/>
        <v/>
      </c>
      <c r="H61" s="95"/>
      <c r="I61" s="122" t="str">
        <f t="shared" si="31"/>
        <v/>
      </c>
      <c r="J61" s="117"/>
      <c r="K61" s="110"/>
      <c r="L61" s="124" t="str">
        <f t="shared" si="0"/>
        <v/>
      </c>
      <c r="M61" s="124" t="str">
        <f t="shared" si="1"/>
        <v/>
      </c>
      <c r="N61" s="73" t="str">
        <f t="shared" si="32"/>
        <v/>
      </c>
      <c r="O61" s="23"/>
      <c r="P61" s="57"/>
      <c r="Q61" s="304"/>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3"/>
        <v/>
      </c>
      <c r="AD61" s="49" t="str">
        <f t="shared" si="135"/>
        <v/>
      </c>
      <c r="AE61" s="49" t="str">
        <f t="shared" si="135"/>
        <v/>
      </c>
      <c r="AF61" s="49" t="str">
        <f t="shared" si="135"/>
        <v/>
      </c>
      <c r="AG61" s="49" t="str">
        <f t="shared" si="135"/>
        <v/>
      </c>
      <c r="AH61" s="49" t="str">
        <f t="shared" si="135"/>
        <v/>
      </c>
      <c r="AI61" s="49" t="str">
        <f t="shared" si="135"/>
        <v/>
      </c>
      <c r="AJ61" s="49" t="str">
        <f t="shared" si="135"/>
        <v/>
      </c>
      <c r="AK61" s="49" t="str">
        <f t="shared" si="135"/>
        <v/>
      </c>
      <c r="AL61" s="49" t="str">
        <f t="shared" si="135"/>
        <v/>
      </c>
      <c r="AM61" s="49" t="str">
        <f t="shared" si="135"/>
        <v/>
      </c>
      <c r="AN61" s="49" t="str">
        <f t="shared" si="135"/>
        <v/>
      </c>
      <c r="AO61" s="49" t="str">
        <f t="shared" si="135"/>
        <v/>
      </c>
      <c r="AP61" s="49" t="str">
        <f t="shared" si="135"/>
        <v/>
      </c>
      <c r="AQ61" s="49" t="str">
        <f t="shared" si="135"/>
        <v/>
      </c>
      <c r="AR61" s="49" t="str">
        <f t="shared" si="135"/>
        <v/>
      </c>
      <c r="AS61" s="49" t="str">
        <f t="shared" si="135"/>
        <v/>
      </c>
      <c r="AT61" s="49" t="str">
        <f t="shared" si="131"/>
        <v/>
      </c>
      <c r="AU61" s="49" t="str">
        <f t="shared" si="131"/>
        <v/>
      </c>
      <c r="AV61" s="49" t="str">
        <f t="shared" si="131"/>
        <v/>
      </c>
      <c r="AW61" s="49" t="str">
        <f t="shared" si="131"/>
        <v/>
      </c>
      <c r="AX61" s="49" t="str">
        <f t="shared" si="131"/>
        <v/>
      </c>
      <c r="AY61" s="49" t="str">
        <f t="shared" si="131"/>
        <v/>
      </c>
      <c r="AZ61" s="49" t="str">
        <f t="shared" si="131"/>
        <v/>
      </c>
      <c r="BA61" s="49" t="str">
        <f t="shared" si="131"/>
        <v/>
      </c>
      <c r="BB61" s="49" t="str">
        <f t="shared" si="131"/>
        <v/>
      </c>
      <c r="BC61" s="49" t="str">
        <f t="shared" si="131"/>
        <v/>
      </c>
      <c r="BD61" s="49" t="str">
        <f t="shared" si="131"/>
        <v/>
      </c>
      <c r="BE61" s="49" t="str">
        <f t="shared" si="131"/>
        <v/>
      </c>
      <c r="BF61" s="49" t="str">
        <f t="shared" si="131"/>
        <v/>
      </c>
      <c r="BG61" s="49" t="str">
        <f t="shared" si="131"/>
        <v/>
      </c>
      <c r="BH61" s="49" t="str">
        <f t="shared" si="131"/>
        <v/>
      </c>
      <c r="BI61" s="49" t="str">
        <f t="shared" si="132"/>
        <v/>
      </c>
      <c r="BJ61" s="49" t="str">
        <f t="shared" si="132"/>
        <v/>
      </c>
      <c r="BK61" s="49" t="str">
        <f t="shared" si="132"/>
        <v/>
      </c>
      <c r="BL61" s="49" t="str">
        <f t="shared" si="132"/>
        <v/>
      </c>
      <c r="BM61" s="49" t="str">
        <f t="shared" si="132"/>
        <v/>
      </c>
      <c r="BN61" s="49" t="str">
        <f t="shared" si="132"/>
        <v/>
      </c>
      <c r="BO61" s="49" t="str">
        <f t="shared" si="132"/>
        <v/>
      </c>
      <c r="BP61" s="49" t="str">
        <f t="shared" si="132"/>
        <v/>
      </c>
      <c r="BQ61" s="49" t="str">
        <f t="shared" si="132"/>
        <v/>
      </c>
      <c r="BR61" s="49" t="str">
        <f t="shared" si="132"/>
        <v/>
      </c>
      <c r="BS61" s="49" t="str">
        <f t="shared" si="132"/>
        <v/>
      </c>
      <c r="BT61" s="49" t="str">
        <f t="shared" si="132"/>
        <v/>
      </c>
      <c r="BU61" s="49" t="str">
        <f t="shared" si="132"/>
        <v/>
      </c>
      <c r="BV61" s="49" t="str">
        <f t="shared" si="132"/>
        <v/>
      </c>
      <c r="BW61" s="49" t="str">
        <f t="shared" si="132"/>
        <v/>
      </c>
      <c r="BX61" s="49" t="str">
        <f t="shared" si="132"/>
        <v/>
      </c>
      <c r="BY61" s="49" t="str">
        <f t="shared" si="129"/>
        <v/>
      </c>
      <c r="BZ61" s="49" t="str">
        <f t="shared" si="129"/>
        <v/>
      </c>
      <c r="CA61" s="49" t="str">
        <f t="shared" si="129"/>
        <v/>
      </c>
      <c r="CB61" s="49" t="str">
        <f t="shared" si="129"/>
        <v/>
      </c>
      <c r="CC61" s="49" t="str">
        <f t="shared" si="129"/>
        <v/>
      </c>
      <c r="CD61" s="49" t="str">
        <f t="shared" si="129"/>
        <v/>
      </c>
      <c r="CE61" s="49" t="str">
        <f t="shared" si="129"/>
        <v/>
      </c>
      <c r="CF61" s="49" t="str">
        <f t="shared" si="129"/>
        <v/>
      </c>
      <c r="CG61" s="49" t="str">
        <f t="shared" si="129"/>
        <v/>
      </c>
      <c r="CH61" s="49" t="str">
        <f t="shared" si="129"/>
        <v/>
      </c>
      <c r="CI61" s="49" t="str">
        <f t="shared" si="129"/>
        <v/>
      </c>
      <c r="CJ61" s="49" t="str">
        <f t="shared" si="129"/>
        <v/>
      </c>
      <c r="CK61" s="49" t="str">
        <f t="shared" si="129"/>
        <v/>
      </c>
      <c r="CL61" s="49" t="str">
        <f t="shared" si="129"/>
        <v/>
      </c>
      <c r="CM61" s="49" t="str">
        <f t="shared" si="129"/>
        <v/>
      </c>
      <c r="CN61" s="49" t="str">
        <f t="shared" si="133"/>
        <v/>
      </c>
      <c r="CO61" s="49" t="str">
        <f t="shared" si="133"/>
        <v/>
      </c>
      <c r="CP61" s="49" t="str">
        <f t="shared" si="133"/>
        <v/>
      </c>
      <c r="CQ61" s="49" t="str">
        <f t="shared" si="133"/>
        <v/>
      </c>
      <c r="CR61" s="49" t="str">
        <f t="shared" si="133"/>
        <v/>
      </c>
      <c r="CS61" s="49" t="str">
        <f t="shared" si="133"/>
        <v/>
      </c>
      <c r="CT61" s="49" t="str">
        <f t="shared" si="133"/>
        <v/>
      </c>
      <c r="CU61" s="49" t="str">
        <f t="shared" si="133"/>
        <v/>
      </c>
      <c r="CV61" s="49" t="str">
        <f t="shared" si="133"/>
        <v/>
      </c>
      <c r="CW61" s="49" t="str">
        <f t="shared" si="133"/>
        <v/>
      </c>
      <c r="CX61" s="49" t="str">
        <f t="shared" si="133"/>
        <v/>
      </c>
      <c r="CY61" s="49" t="str">
        <f t="shared" si="133"/>
        <v/>
      </c>
      <c r="CZ61" s="49" t="str">
        <f t="shared" si="133"/>
        <v/>
      </c>
      <c r="DA61" s="49" t="str">
        <f t="shared" si="133"/>
        <v/>
      </c>
      <c r="DB61" s="49" t="str">
        <f t="shared" si="133"/>
        <v/>
      </c>
      <c r="DC61" s="49" t="str">
        <f t="shared" si="133"/>
        <v/>
      </c>
      <c r="DD61" s="49" t="str">
        <f t="shared" si="134"/>
        <v/>
      </c>
      <c r="DE61" s="49" t="str">
        <f t="shared" si="134"/>
        <v/>
      </c>
      <c r="DF61" s="49" t="str">
        <f t="shared" si="134"/>
        <v/>
      </c>
      <c r="DG61" s="49" t="str">
        <f t="shared" si="134"/>
        <v/>
      </c>
      <c r="DH61" s="49" t="str">
        <f t="shared" si="134"/>
        <v/>
      </c>
      <c r="DI61" s="49" t="str">
        <f t="shared" si="134"/>
        <v/>
      </c>
      <c r="DJ61" s="49" t="str">
        <f t="shared" si="134"/>
        <v/>
      </c>
      <c r="DK61" s="49" t="str">
        <f t="shared" si="134"/>
        <v/>
      </c>
      <c r="DL61" s="49" t="str">
        <f t="shared" si="134"/>
        <v/>
      </c>
      <c r="DM61" s="49" t="str">
        <f t="shared" si="134"/>
        <v/>
      </c>
      <c r="DN61" s="49" t="str">
        <f t="shared" si="134"/>
        <v/>
      </c>
      <c r="DO61" s="49" t="str">
        <f t="shared" si="134"/>
        <v/>
      </c>
      <c r="DP61" s="49" t="str">
        <f t="shared" si="134"/>
        <v/>
      </c>
      <c r="DQ61" s="49" t="str">
        <f t="shared" si="134"/>
        <v/>
      </c>
      <c r="DR61" s="49" t="str">
        <f t="shared" si="134"/>
        <v/>
      </c>
      <c r="DS61" s="49" t="str">
        <f t="shared" si="134"/>
        <v/>
      </c>
      <c r="DT61" s="49" t="str">
        <f t="shared" si="130"/>
        <v/>
      </c>
      <c r="DU61" s="49" t="str">
        <f t="shared" si="130"/>
        <v/>
      </c>
      <c r="DV61" s="49" t="str">
        <f t="shared" si="130"/>
        <v/>
      </c>
      <c r="DW61" s="49" t="str">
        <f t="shared" si="130"/>
        <v/>
      </c>
      <c r="DX61" s="49" t="str">
        <f t="shared" si="130"/>
        <v/>
      </c>
      <c r="DY61" s="49" t="str">
        <f t="shared" si="130"/>
        <v/>
      </c>
      <c r="DZ61" s="183" t="str">
        <f t="shared" si="35"/>
        <v/>
      </c>
      <c r="EA61" s="49" t="str">
        <f t="shared" si="127"/>
        <v/>
      </c>
      <c r="EB61" s="49" t="str">
        <f t="shared" si="127"/>
        <v/>
      </c>
      <c r="EC61" s="49" t="str">
        <f t="shared" si="127"/>
        <v/>
      </c>
      <c r="ED61" s="49" t="str">
        <f t="shared" si="127"/>
        <v/>
      </c>
      <c r="EE61" s="49" t="str">
        <f t="shared" si="127"/>
        <v/>
      </c>
      <c r="EF61" s="49" t="str">
        <f t="shared" si="127"/>
        <v/>
      </c>
      <c r="EG61" s="49" t="str">
        <f t="shared" si="127"/>
        <v/>
      </c>
      <c r="EH61" s="49" t="str">
        <f t="shared" si="127"/>
        <v/>
      </c>
      <c r="EI61" s="49" t="str">
        <f t="shared" si="127"/>
        <v/>
      </c>
      <c r="EJ61" s="49" t="str">
        <f t="shared" si="127"/>
        <v/>
      </c>
      <c r="EK61" s="49" t="str">
        <f t="shared" si="127"/>
        <v/>
      </c>
      <c r="EL61" s="49" t="str">
        <f t="shared" si="127"/>
        <v/>
      </c>
      <c r="EM61" s="49" t="str">
        <f t="shared" si="127"/>
        <v/>
      </c>
      <c r="EN61" s="49" t="str">
        <f t="shared" si="127"/>
        <v/>
      </c>
      <c r="EO61" s="49" t="str">
        <f t="shared" si="127"/>
        <v/>
      </c>
      <c r="EP61" s="49" t="str">
        <f t="shared" si="127"/>
        <v/>
      </c>
      <c r="EQ61" s="49" t="str">
        <f t="shared" si="128"/>
        <v/>
      </c>
      <c r="ER61" s="49" t="str">
        <f t="shared" si="128"/>
        <v/>
      </c>
      <c r="ES61" s="49" t="str">
        <f t="shared" si="128"/>
        <v/>
      </c>
      <c r="ET61" s="49" t="str">
        <f t="shared" si="128"/>
        <v/>
      </c>
      <c r="EU61" s="49" t="str">
        <f t="shared" si="128"/>
        <v/>
      </c>
      <c r="EV61" s="49" t="str">
        <f t="shared" si="128"/>
        <v/>
      </c>
      <c r="EW61" s="49" t="str">
        <f t="shared" si="128"/>
        <v/>
      </c>
      <c r="EX61" s="49" t="str">
        <f t="shared" si="128"/>
        <v/>
      </c>
      <c r="EY61" s="49" t="str">
        <f t="shared" si="128"/>
        <v/>
      </c>
      <c r="EZ61" s="49" t="str">
        <f t="shared" si="128"/>
        <v/>
      </c>
      <c r="FA61" s="49" t="str">
        <f t="shared" si="128"/>
        <v/>
      </c>
      <c r="FB61" s="49" t="str">
        <f t="shared" si="128"/>
        <v/>
      </c>
      <c r="FC61" s="49" t="str">
        <f t="shared" si="128"/>
        <v/>
      </c>
      <c r="FD61" s="49" t="str">
        <f t="shared" si="128"/>
        <v/>
      </c>
      <c r="FE61" s="49" t="str">
        <f t="shared" si="126"/>
        <v/>
      </c>
      <c r="FF61" s="49" t="str">
        <f t="shared" si="117"/>
        <v/>
      </c>
      <c r="FG61" s="49" t="str">
        <f t="shared" si="117"/>
        <v/>
      </c>
      <c r="FH61" s="49" t="str">
        <f t="shared" si="117"/>
        <v/>
      </c>
      <c r="FI61" s="49" t="str">
        <f t="shared" si="117"/>
        <v/>
      </c>
      <c r="FJ61" s="49" t="str">
        <f t="shared" si="117"/>
        <v/>
      </c>
      <c r="FK61" s="49" t="str">
        <f t="shared" si="117"/>
        <v/>
      </c>
      <c r="FL61" s="49" t="str">
        <f t="shared" si="117"/>
        <v/>
      </c>
      <c r="FM61" s="49" t="str">
        <f t="shared" si="117"/>
        <v/>
      </c>
      <c r="FN61" s="49" t="str">
        <f t="shared" si="117"/>
        <v/>
      </c>
      <c r="FO61" s="49" t="str">
        <f t="shared" si="117"/>
        <v/>
      </c>
      <c r="FP61" s="49" t="str">
        <f t="shared" si="117"/>
        <v/>
      </c>
      <c r="FQ61" s="49" t="str">
        <f t="shared" si="106"/>
        <v/>
      </c>
      <c r="FR61" s="49" t="str">
        <f t="shared" si="106"/>
        <v/>
      </c>
      <c r="FS61" s="49" t="str">
        <f t="shared" si="106"/>
        <v/>
      </c>
      <c r="FT61" s="49" t="str">
        <f t="shared" si="106"/>
        <v/>
      </c>
      <c r="FU61" s="49" t="str">
        <f t="shared" si="106"/>
        <v/>
      </c>
      <c r="FV61" s="49" t="str">
        <f t="shared" si="106"/>
        <v/>
      </c>
      <c r="FW61" s="49" t="str">
        <f t="shared" si="106"/>
        <v/>
      </c>
      <c r="FX61" s="49" t="str">
        <f t="shared" si="106"/>
        <v/>
      </c>
      <c r="FY61" s="49" t="str">
        <f t="shared" si="106"/>
        <v/>
      </c>
      <c r="FZ61" s="49" t="str">
        <f t="shared" si="106"/>
        <v/>
      </c>
      <c r="GA61" s="49" t="str">
        <f t="shared" si="106"/>
        <v/>
      </c>
      <c r="GB61" s="49" t="str">
        <f t="shared" si="106"/>
        <v/>
      </c>
      <c r="GC61" s="49" t="str">
        <f t="shared" si="106"/>
        <v/>
      </c>
      <c r="GD61" s="49" t="str">
        <f t="shared" si="106"/>
        <v/>
      </c>
      <c r="GE61" s="49" t="str">
        <f t="shared" si="106"/>
        <v/>
      </c>
      <c r="GF61" s="49" t="str">
        <f t="shared" si="106"/>
        <v/>
      </c>
      <c r="GG61" s="49" t="str">
        <f t="shared" si="107"/>
        <v/>
      </c>
      <c r="GH61" s="49" t="str">
        <f t="shared" si="107"/>
        <v/>
      </c>
      <c r="GI61" s="49" t="str">
        <f t="shared" si="107"/>
        <v/>
      </c>
      <c r="GJ61" s="49" t="str">
        <f t="shared" si="107"/>
        <v/>
      </c>
      <c r="GK61" s="49" t="str">
        <f t="shared" si="107"/>
        <v/>
      </c>
      <c r="GL61" s="49" t="str">
        <f t="shared" si="107"/>
        <v/>
      </c>
      <c r="GM61" s="49" t="str">
        <f t="shared" si="107"/>
        <v/>
      </c>
      <c r="GN61" s="49" t="str">
        <f t="shared" si="107"/>
        <v/>
      </c>
      <c r="GO61" s="49" t="str">
        <f t="shared" si="107"/>
        <v/>
      </c>
      <c r="GP61" s="49" t="str">
        <f t="shared" si="107"/>
        <v/>
      </c>
      <c r="GQ61" s="49" t="str">
        <f t="shared" si="107"/>
        <v/>
      </c>
      <c r="GR61" s="49" t="str">
        <f t="shared" si="107"/>
        <v/>
      </c>
      <c r="GS61" s="49" t="str">
        <f t="shared" si="107"/>
        <v/>
      </c>
      <c r="GT61" s="49" t="str">
        <f t="shared" si="107"/>
        <v/>
      </c>
      <c r="GU61" s="49" t="str">
        <f t="shared" si="107"/>
        <v/>
      </c>
      <c r="GV61" s="49" t="str">
        <f t="shared" si="107"/>
        <v/>
      </c>
      <c r="GW61" s="49" t="str">
        <f t="shared" si="108"/>
        <v/>
      </c>
      <c r="GX61" s="49" t="str">
        <f t="shared" si="108"/>
        <v/>
      </c>
      <c r="GY61" s="49" t="str">
        <f t="shared" si="108"/>
        <v/>
      </c>
      <c r="GZ61" s="49" t="str">
        <f t="shared" si="108"/>
        <v/>
      </c>
      <c r="HA61" s="49" t="str">
        <f t="shared" si="108"/>
        <v/>
      </c>
      <c r="HB61" s="49" t="str">
        <f t="shared" si="108"/>
        <v/>
      </c>
      <c r="HC61" s="49" t="str">
        <f t="shared" si="108"/>
        <v/>
      </c>
      <c r="HD61" s="49" t="str">
        <f t="shared" si="108"/>
        <v/>
      </c>
      <c r="HE61" s="49" t="str">
        <f t="shared" si="108"/>
        <v/>
      </c>
      <c r="HF61" s="49" t="str">
        <f t="shared" si="108"/>
        <v/>
      </c>
      <c r="HG61" s="49" t="str">
        <f t="shared" si="108"/>
        <v/>
      </c>
      <c r="HH61" s="49" t="str">
        <f t="shared" si="108"/>
        <v/>
      </c>
      <c r="HI61" s="49" t="str">
        <f t="shared" si="108"/>
        <v/>
      </c>
      <c r="HJ61" s="49" t="str">
        <f t="shared" si="108"/>
        <v/>
      </c>
      <c r="HK61" s="49" t="str">
        <f t="shared" si="108"/>
        <v/>
      </c>
      <c r="HL61" s="49" t="str">
        <f t="shared" si="108"/>
        <v/>
      </c>
      <c r="HM61" s="49" t="str">
        <f t="shared" si="109"/>
        <v/>
      </c>
      <c r="HN61" s="49" t="str">
        <f t="shared" si="109"/>
        <v/>
      </c>
      <c r="HO61" s="49" t="str">
        <f t="shared" si="109"/>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4"/>
        <v>#N/A</v>
      </c>
      <c r="HX61" s="169" t="e">
        <f t="shared" si="104"/>
        <v>#N/A</v>
      </c>
      <c r="HY61" s="169" t="e">
        <f t="shared" si="104"/>
        <v>#N/A</v>
      </c>
      <c r="HZ61" s="169" t="e">
        <f t="shared" si="104"/>
        <v>#N/A</v>
      </c>
      <c r="IA61" s="169" t="e">
        <f t="shared" si="103"/>
        <v>#N/A</v>
      </c>
      <c r="IB61" s="169" t="e">
        <f t="shared" si="103"/>
        <v>#N/A</v>
      </c>
      <c r="IC61" s="169" t="e">
        <f t="shared" si="103"/>
        <v>#N/A</v>
      </c>
      <c r="ID61" s="169" t="e">
        <f t="shared" si="103"/>
        <v>#N/A</v>
      </c>
      <c r="IE61" s="169" t="e">
        <f t="shared" si="103"/>
        <v>#N/A</v>
      </c>
      <c r="IF61" s="169" t="e">
        <f t="shared" si="103"/>
        <v>#N/A</v>
      </c>
      <c r="IG61" s="169" t="e">
        <f t="shared" si="103"/>
        <v>#N/A</v>
      </c>
      <c r="IH61" s="169" t="e">
        <f t="shared" si="103"/>
        <v>#N/A</v>
      </c>
      <c r="II61" s="169" t="e">
        <f t="shared" si="103"/>
        <v>#N/A</v>
      </c>
      <c r="IJ61" s="169" t="e">
        <f t="shared" si="103"/>
        <v>#N/A</v>
      </c>
      <c r="IK61" s="169" t="e">
        <f t="shared" si="103"/>
        <v>#N/A</v>
      </c>
      <c r="IL61" s="169" t="e">
        <f t="shared" si="103"/>
        <v>#N/A</v>
      </c>
      <c r="IM61" s="169" t="e">
        <f t="shared" si="103"/>
        <v>#N/A</v>
      </c>
      <c r="IN61" s="169" t="e">
        <f t="shared" si="103"/>
        <v>#N/A</v>
      </c>
      <c r="IO61" s="169" t="e">
        <f t="shared" si="103"/>
        <v>#N/A</v>
      </c>
      <c r="IP61" s="169" t="e">
        <f t="shared" si="110"/>
        <v>#N/A</v>
      </c>
      <c r="IQ61" s="169" t="e">
        <f t="shared" si="110"/>
        <v>#N/A</v>
      </c>
      <c r="IR61" s="169" t="e">
        <f t="shared" si="110"/>
        <v>#N/A</v>
      </c>
      <c r="IS61" s="169" t="e">
        <f t="shared" si="110"/>
        <v>#N/A</v>
      </c>
      <c r="IT61" s="169" t="e">
        <f t="shared" si="110"/>
        <v>#N/A</v>
      </c>
      <c r="IU61" s="169" t="e">
        <f t="shared" si="110"/>
        <v>#N/A</v>
      </c>
      <c r="IV61" s="169" t="e">
        <f t="shared" si="110"/>
        <v>#N/A</v>
      </c>
      <c r="IW61" s="169" t="e">
        <f t="shared" si="110"/>
        <v>#N/A</v>
      </c>
      <c r="IX61" s="169" t="e">
        <f t="shared" si="110"/>
        <v>#N/A</v>
      </c>
      <c r="IY61" s="169" t="e">
        <f t="shared" si="110"/>
        <v>#N/A</v>
      </c>
      <c r="IZ61" s="169" t="e">
        <f t="shared" si="110"/>
        <v>#N/A</v>
      </c>
      <c r="JA61" s="169" t="e">
        <f t="shared" si="110"/>
        <v>#N/A</v>
      </c>
      <c r="JB61" s="169" t="e">
        <f t="shared" si="110"/>
        <v>#N/A</v>
      </c>
      <c r="JC61" s="169" t="e">
        <f t="shared" si="110"/>
        <v>#N/A</v>
      </c>
      <c r="JD61" s="169" t="e">
        <f t="shared" si="110"/>
        <v>#N/A</v>
      </c>
      <c r="JE61" s="169" t="e">
        <f t="shared" si="118"/>
        <v>#N/A</v>
      </c>
      <c r="JF61" s="169" t="e">
        <f t="shared" si="118"/>
        <v>#N/A</v>
      </c>
      <c r="JG61" s="169" t="e">
        <f t="shared" si="118"/>
        <v>#N/A</v>
      </c>
      <c r="JH61" s="169" t="e">
        <f t="shared" si="118"/>
        <v>#N/A</v>
      </c>
      <c r="JI61" s="169" t="e">
        <f t="shared" si="118"/>
        <v>#N/A</v>
      </c>
      <c r="JJ61" s="169" t="e">
        <f t="shared" si="118"/>
        <v>#N/A</v>
      </c>
      <c r="JK61" s="169" t="e">
        <f t="shared" si="118"/>
        <v>#N/A</v>
      </c>
      <c r="JL61" s="169" t="e">
        <f t="shared" si="118"/>
        <v>#N/A</v>
      </c>
      <c r="JM61" s="169" t="e">
        <f t="shared" si="118"/>
        <v>#N/A</v>
      </c>
      <c r="JN61" s="169" t="e">
        <f t="shared" si="118"/>
        <v>#N/A</v>
      </c>
      <c r="JO61" s="169" t="e">
        <f t="shared" si="118"/>
        <v>#N/A</v>
      </c>
      <c r="JP61" s="169" t="e">
        <f t="shared" si="118"/>
        <v>#N/A</v>
      </c>
      <c r="JQ61" s="169" t="e">
        <f t="shared" si="118"/>
        <v>#N/A</v>
      </c>
      <c r="JR61" s="169" t="e">
        <f t="shared" si="118"/>
        <v>#N/A</v>
      </c>
      <c r="JS61" s="169" t="e">
        <f t="shared" si="118"/>
        <v>#N/A</v>
      </c>
      <c r="JT61" s="169" t="e">
        <f t="shared" si="111"/>
        <v>#N/A</v>
      </c>
      <c r="JU61" s="169" t="e">
        <f t="shared" si="111"/>
        <v>#N/A</v>
      </c>
      <c r="JV61" s="169" t="e">
        <f t="shared" si="111"/>
        <v>#N/A</v>
      </c>
      <c r="JW61" s="169" t="e">
        <f t="shared" si="111"/>
        <v>#N/A</v>
      </c>
      <c r="JX61" s="169" t="e">
        <f t="shared" si="111"/>
        <v>#N/A</v>
      </c>
      <c r="JY61" s="169" t="e">
        <f t="shared" si="111"/>
        <v>#N/A</v>
      </c>
      <c r="JZ61" s="169" t="e">
        <f t="shared" si="111"/>
        <v>#N/A</v>
      </c>
      <c r="KA61" s="169" t="e">
        <f t="shared" si="111"/>
        <v>#N/A</v>
      </c>
      <c r="KB61" s="169" t="e">
        <f t="shared" si="111"/>
        <v>#N/A</v>
      </c>
      <c r="KC61" s="169" t="e">
        <f t="shared" si="111"/>
        <v>#N/A</v>
      </c>
      <c r="KD61" s="169" t="e">
        <f t="shared" si="111"/>
        <v>#N/A</v>
      </c>
      <c r="KE61" s="169" t="e">
        <f t="shared" si="111"/>
        <v>#N/A</v>
      </c>
      <c r="KF61" s="169" t="e">
        <f t="shared" si="111"/>
        <v>#N/A</v>
      </c>
      <c r="KG61" s="169" t="e">
        <f t="shared" si="111"/>
        <v>#N/A</v>
      </c>
      <c r="KH61" s="169" t="e">
        <f t="shared" si="111"/>
        <v>#N/A</v>
      </c>
      <c r="KI61" s="169" t="e">
        <f t="shared" si="111"/>
        <v>#N/A</v>
      </c>
      <c r="KJ61" s="169" t="e">
        <f t="shared" si="119"/>
        <v>#N/A</v>
      </c>
      <c r="KK61" s="169" t="e">
        <f t="shared" si="119"/>
        <v>#N/A</v>
      </c>
      <c r="KL61" s="169" t="e">
        <f t="shared" si="119"/>
        <v>#N/A</v>
      </c>
      <c r="KM61" s="169" t="e">
        <f t="shared" si="119"/>
        <v>#N/A</v>
      </c>
      <c r="KN61" s="169" t="e">
        <f t="shared" si="119"/>
        <v>#N/A</v>
      </c>
      <c r="KO61" s="169" t="e">
        <f t="shared" si="119"/>
        <v>#N/A</v>
      </c>
      <c r="KP61" s="169" t="e">
        <f t="shared" si="119"/>
        <v>#N/A</v>
      </c>
      <c r="KQ61" s="169" t="e">
        <f t="shared" si="119"/>
        <v>#N/A</v>
      </c>
      <c r="KR61" s="169" t="e">
        <f t="shared" si="119"/>
        <v>#N/A</v>
      </c>
      <c r="KS61" s="169" t="e">
        <f t="shared" si="119"/>
        <v>#N/A</v>
      </c>
      <c r="KT61" s="169" t="e">
        <f t="shared" si="119"/>
        <v>#N/A</v>
      </c>
      <c r="KU61" s="169" t="e">
        <f t="shared" si="119"/>
        <v>#N/A</v>
      </c>
      <c r="KV61" s="169" t="e">
        <f t="shared" si="119"/>
        <v>#N/A</v>
      </c>
      <c r="KW61" s="169" t="e">
        <f t="shared" si="119"/>
        <v>#N/A</v>
      </c>
      <c r="KX61" s="169" t="e">
        <f t="shared" si="119"/>
        <v>#N/A</v>
      </c>
      <c r="KY61" s="169" t="e">
        <f t="shared" si="119"/>
        <v>#N/A</v>
      </c>
      <c r="KZ61" s="169" t="e">
        <f t="shared" si="112"/>
        <v>#N/A</v>
      </c>
      <c r="LA61" s="169" t="e">
        <f t="shared" si="112"/>
        <v>#N/A</v>
      </c>
      <c r="LB61" s="169" t="e">
        <f t="shared" si="112"/>
        <v>#N/A</v>
      </c>
      <c r="LC61" s="169" t="e">
        <f t="shared" si="112"/>
        <v>#N/A</v>
      </c>
      <c r="LD61" s="169" t="e">
        <f t="shared" si="112"/>
        <v>#N/A</v>
      </c>
      <c r="LE61" s="169" t="e">
        <f t="shared" si="112"/>
        <v>#N/A</v>
      </c>
      <c r="LF61" s="169" t="e">
        <f t="shared" si="112"/>
        <v>#N/A</v>
      </c>
      <c r="LG61" s="169" t="e">
        <f t="shared" si="112"/>
        <v>#N/A</v>
      </c>
      <c r="LH61" s="169" t="e">
        <f t="shared" si="112"/>
        <v>#N/A</v>
      </c>
      <c r="LI61" s="169" t="e">
        <f t="shared" si="112"/>
        <v>#N/A</v>
      </c>
      <c r="LJ61" s="169" t="e">
        <f t="shared" si="112"/>
        <v>#N/A</v>
      </c>
      <c r="LK61" s="169" t="e">
        <f t="shared" si="112"/>
        <v>#N/A</v>
      </c>
      <c r="LL61" s="169" t="e">
        <f t="shared" si="112"/>
        <v>#N/A</v>
      </c>
      <c r="LM61" s="169" t="e">
        <f t="shared" si="112"/>
        <v>#N/A</v>
      </c>
      <c r="LN61" s="169" t="e">
        <f t="shared" si="112"/>
        <v>#N/A</v>
      </c>
      <c r="LO61" s="169" t="e">
        <f t="shared" si="120"/>
        <v>#N/A</v>
      </c>
      <c r="LP61" s="169" t="e">
        <f t="shared" si="120"/>
        <v>#N/A</v>
      </c>
      <c r="LQ61" s="169" t="e">
        <f t="shared" si="121"/>
        <v>#N/A</v>
      </c>
      <c r="LR61" s="169" t="e">
        <f t="shared" si="121"/>
        <v>#N/A</v>
      </c>
      <c r="LS61" s="169" t="e">
        <f t="shared" si="121"/>
        <v>#N/A</v>
      </c>
      <c r="LT61" s="169" t="e">
        <f t="shared" si="121"/>
        <v>#N/A</v>
      </c>
      <c r="LU61" s="169" t="e">
        <f t="shared" si="121"/>
        <v>#N/A</v>
      </c>
      <c r="LV61" s="169" t="e">
        <f t="shared" si="121"/>
        <v>#N/A</v>
      </c>
      <c r="LW61" s="169" t="e">
        <f t="shared" si="121"/>
        <v>#N/A</v>
      </c>
      <c r="LX61" s="169" t="e">
        <f t="shared" si="121"/>
        <v>#N/A</v>
      </c>
      <c r="LY61" s="169" t="e">
        <f t="shared" si="121"/>
        <v>#N/A</v>
      </c>
      <c r="LZ61" s="169" t="e">
        <f t="shared" si="121"/>
        <v>#N/A</v>
      </c>
      <c r="MA61" s="169" t="e">
        <f t="shared" si="121"/>
        <v>#N/A</v>
      </c>
      <c r="MB61" s="169" t="e">
        <f t="shared" si="121"/>
        <v>#N/A</v>
      </c>
      <c r="MC61" s="169" t="e">
        <f t="shared" si="121"/>
        <v>#N/A</v>
      </c>
      <c r="MD61" s="169" t="e">
        <f t="shared" si="121"/>
        <v>#N/A</v>
      </c>
      <c r="ME61" s="169" t="e">
        <f t="shared" si="121"/>
        <v>#N/A</v>
      </c>
      <c r="MF61" s="169" t="e">
        <f t="shared" si="113"/>
        <v>#N/A</v>
      </c>
      <c r="MG61" s="169" t="e">
        <f t="shared" si="113"/>
        <v>#N/A</v>
      </c>
      <c r="MH61" s="169" t="e">
        <f t="shared" si="113"/>
        <v>#N/A</v>
      </c>
      <c r="MI61" s="169" t="e">
        <f t="shared" si="113"/>
        <v>#N/A</v>
      </c>
      <c r="MJ61" s="169" t="e">
        <f t="shared" si="113"/>
        <v>#N/A</v>
      </c>
      <c r="MK61" s="169" t="e">
        <f t="shared" si="113"/>
        <v>#N/A</v>
      </c>
      <c r="ML61" s="169" t="e">
        <f t="shared" si="113"/>
        <v>#N/A</v>
      </c>
      <c r="MM61" s="169" t="e">
        <f t="shared" si="113"/>
        <v>#N/A</v>
      </c>
      <c r="MN61" s="169" t="e">
        <f t="shared" si="113"/>
        <v>#N/A</v>
      </c>
      <c r="MO61" s="169" t="e">
        <f t="shared" si="113"/>
        <v>#N/A</v>
      </c>
      <c r="MP61" s="169" t="e">
        <f t="shared" si="113"/>
        <v>#N/A</v>
      </c>
      <c r="MQ61" s="169" t="e">
        <f t="shared" si="113"/>
        <v>#N/A</v>
      </c>
      <c r="MR61" s="169" t="e">
        <f t="shared" si="113"/>
        <v>#N/A</v>
      </c>
      <c r="MS61" s="169" t="e">
        <f t="shared" si="113"/>
        <v>#N/A</v>
      </c>
      <c r="MT61" s="169" t="e">
        <f t="shared" si="113"/>
        <v>#N/A</v>
      </c>
      <c r="MU61" s="169" t="e">
        <f t="shared" si="113"/>
        <v>#N/A</v>
      </c>
      <c r="MV61" s="169" t="e">
        <f t="shared" si="122"/>
        <v>#N/A</v>
      </c>
      <c r="MW61" s="169" t="e">
        <f t="shared" si="122"/>
        <v>#N/A</v>
      </c>
      <c r="MX61" s="169" t="e">
        <f t="shared" si="122"/>
        <v>#N/A</v>
      </c>
      <c r="MY61" s="169" t="e">
        <f t="shared" si="122"/>
        <v>#N/A</v>
      </c>
      <c r="MZ61" s="169" t="e">
        <f t="shared" si="122"/>
        <v>#N/A</v>
      </c>
      <c r="NA61" s="169" t="e">
        <f t="shared" si="122"/>
        <v>#N/A</v>
      </c>
      <c r="NB61" s="169" t="e">
        <f t="shared" si="122"/>
        <v>#N/A</v>
      </c>
      <c r="NC61" s="169" t="e">
        <f t="shared" si="122"/>
        <v>#N/A</v>
      </c>
      <c r="ND61" s="169" t="e">
        <f t="shared" si="122"/>
        <v>#N/A</v>
      </c>
      <c r="NE61" s="169" t="e">
        <f t="shared" si="122"/>
        <v>#N/A</v>
      </c>
      <c r="NF61" s="169" t="e">
        <f t="shared" si="122"/>
        <v>#N/A</v>
      </c>
      <c r="NG61" s="169" t="e">
        <f t="shared" si="122"/>
        <v>#N/A</v>
      </c>
      <c r="NH61" s="169" t="e">
        <f t="shared" si="122"/>
        <v>#N/A</v>
      </c>
      <c r="NI61" s="169" t="e">
        <f t="shared" si="122"/>
        <v>#N/A</v>
      </c>
      <c r="NJ61" s="169" t="e">
        <f t="shared" si="122"/>
        <v>#N/A</v>
      </c>
      <c r="NK61" s="169" t="e">
        <f t="shared" si="122"/>
        <v>#N/A</v>
      </c>
      <c r="NL61" s="169" t="e">
        <f t="shared" si="114"/>
        <v>#N/A</v>
      </c>
      <c r="NM61" s="169" t="e">
        <f t="shared" si="114"/>
        <v>#N/A</v>
      </c>
      <c r="NN61" s="169" t="e">
        <f t="shared" si="114"/>
        <v>#N/A</v>
      </c>
      <c r="NO61" s="169" t="e">
        <f t="shared" si="114"/>
        <v>#N/A</v>
      </c>
      <c r="NP61" s="169" t="e">
        <f t="shared" si="114"/>
        <v>#N/A</v>
      </c>
      <c r="NQ61" s="169" t="e">
        <f t="shared" si="114"/>
        <v>#N/A</v>
      </c>
      <c r="NR61" s="169" t="e">
        <f t="shared" si="114"/>
        <v>#N/A</v>
      </c>
      <c r="NS61" s="169" t="e">
        <f t="shared" si="114"/>
        <v>#N/A</v>
      </c>
      <c r="NT61" s="169" t="e">
        <f t="shared" si="114"/>
        <v>#N/A</v>
      </c>
      <c r="NU61" s="169" t="e">
        <f t="shared" si="114"/>
        <v>#N/A</v>
      </c>
      <c r="NV61" s="169" t="e">
        <f t="shared" si="114"/>
        <v>#N/A</v>
      </c>
      <c r="NW61" s="169" t="e">
        <f t="shared" si="114"/>
        <v>#N/A</v>
      </c>
      <c r="NX61" s="169" t="e">
        <f t="shared" si="114"/>
        <v>#N/A</v>
      </c>
      <c r="NY61" s="169" t="e">
        <f t="shared" si="114"/>
        <v>#N/A</v>
      </c>
      <c r="NZ61" s="169" t="e">
        <f t="shared" si="114"/>
        <v>#N/A</v>
      </c>
      <c r="OA61" s="169" t="e">
        <f t="shared" si="123"/>
        <v>#N/A</v>
      </c>
      <c r="OB61" s="169" t="e">
        <f t="shared" si="123"/>
        <v>#N/A</v>
      </c>
      <c r="OC61" s="169" t="e">
        <f t="shared" si="124"/>
        <v>#N/A</v>
      </c>
      <c r="OD61" s="169" t="e">
        <f t="shared" si="124"/>
        <v>#N/A</v>
      </c>
      <c r="OE61" s="169" t="e">
        <f t="shared" si="124"/>
        <v>#N/A</v>
      </c>
      <c r="OF61" s="169" t="e">
        <f t="shared" si="124"/>
        <v>#N/A</v>
      </c>
      <c r="OG61" s="169" t="e">
        <f t="shared" si="124"/>
        <v>#N/A</v>
      </c>
      <c r="OH61" s="169" t="e">
        <f t="shared" si="124"/>
        <v>#N/A</v>
      </c>
      <c r="OI61" s="169" t="e">
        <f t="shared" si="124"/>
        <v>#N/A</v>
      </c>
      <c r="OJ61" s="169" t="e">
        <f t="shared" si="124"/>
        <v>#N/A</v>
      </c>
      <c r="OK61" s="169" t="e">
        <f t="shared" si="124"/>
        <v>#N/A</v>
      </c>
      <c r="OL61" s="169" t="e">
        <f t="shared" si="124"/>
        <v>#N/A</v>
      </c>
      <c r="OM61" s="169" t="e">
        <f t="shared" si="124"/>
        <v>#N/A</v>
      </c>
      <c r="ON61" s="169" t="e">
        <f t="shared" si="124"/>
        <v>#N/A</v>
      </c>
      <c r="OO61" s="169" t="e">
        <f t="shared" si="124"/>
        <v>#N/A</v>
      </c>
      <c r="OP61" s="169" t="e">
        <f t="shared" si="124"/>
        <v>#N/A</v>
      </c>
      <c r="OQ61" s="169" t="e">
        <f t="shared" si="124"/>
        <v>#N/A</v>
      </c>
      <c r="OR61" s="169" t="e">
        <f t="shared" si="115"/>
        <v>#N/A</v>
      </c>
      <c r="OS61" s="169" t="e">
        <f t="shared" si="115"/>
        <v>#N/A</v>
      </c>
      <c r="OT61" s="169" t="e">
        <f t="shared" si="115"/>
        <v>#N/A</v>
      </c>
      <c r="OU61" s="169" t="e">
        <f t="shared" si="115"/>
        <v>#N/A</v>
      </c>
      <c r="OV61" s="169" t="e">
        <f t="shared" si="115"/>
        <v>#N/A</v>
      </c>
      <c r="OW61" s="169" t="e">
        <f t="shared" si="115"/>
        <v>#N/A</v>
      </c>
      <c r="OX61" s="169" t="e">
        <f t="shared" si="115"/>
        <v>#N/A</v>
      </c>
      <c r="OY61" s="169" t="e">
        <f t="shared" si="115"/>
        <v>#N/A</v>
      </c>
      <c r="OZ61" s="169" t="e">
        <f t="shared" si="115"/>
        <v>#N/A</v>
      </c>
      <c r="PA61" s="169" t="e">
        <f t="shared" si="115"/>
        <v>#N/A</v>
      </c>
      <c r="PB61" s="169" t="e">
        <f t="shared" si="115"/>
        <v>#N/A</v>
      </c>
      <c r="PC61" s="169" t="e">
        <f t="shared" si="115"/>
        <v>#N/A</v>
      </c>
      <c r="PD61" s="169" t="e">
        <f t="shared" si="115"/>
        <v>#N/A</v>
      </c>
      <c r="PE61" s="169" t="e">
        <f t="shared" si="115"/>
        <v>#N/A</v>
      </c>
      <c r="PF61" s="169" t="e">
        <f t="shared" si="115"/>
        <v>#N/A</v>
      </c>
      <c r="PG61" s="169" t="e">
        <f t="shared" si="115"/>
        <v>#N/A</v>
      </c>
      <c r="PH61" s="169" t="e">
        <f t="shared" si="125"/>
        <v>#N/A</v>
      </c>
      <c r="PI61" s="169" t="e">
        <f t="shared" si="125"/>
        <v>#N/A</v>
      </c>
      <c r="PJ61" s="169" t="e">
        <f t="shared" si="125"/>
        <v>#N/A</v>
      </c>
      <c r="PK61" s="169" t="e">
        <f t="shared" si="125"/>
        <v>#N/A</v>
      </c>
      <c r="PL61" s="169" t="e">
        <f t="shared" si="125"/>
        <v>#N/A</v>
      </c>
      <c r="PM61" s="169" t="e">
        <f t="shared" si="125"/>
        <v>#N/A</v>
      </c>
      <c r="PN61" s="169" t="e">
        <f t="shared" si="125"/>
        <v>#N/A</v>
      </c>
      <c r="PO61" s="169" t="e">
        <f t="shared" si="125"/>
        <v>#N/A</v>
      </c>
    </row>
    <row r="62" spans="1:431" hidden="1" x14ac:dyDescent="0.75">
      <c r="A62" s="370"/>
      <c r="B62" s="376" t="str">
        <f>IF($R62="","",ROUND(_xlfn.NORM.INV(ABS(VLOOKUP($T$1,VLookups!$A$43:$B$44,2,FALSE)-B$2),$N62,$R62),0))</f>
        <v/>
      </c>
      <c r="C62" s="382" t="str">
        <f t="shared" si="36"/>
        <v/>
      </c>
      <c r="D62" s="383" t="str">
        <f t="shared" si="37"/>
        <v/>
      </c>
      <c r="E62" s="109"/>
      <c r="F62" s="117"/>
      <c r="G62" s="122" t="str">
        <f t="shared" si="30"/>
        <v/>
      </c>
      <c r="H62" s="95"/>
      <c r="I62" s="122" t="str">
        <f t="shared" si="31"/>
        <v/>
      </c>
      <c r="J62" s="117"/>
      <c r="K62" s="110"/>
      <c r="L62" s="124" t="str">
        <f t="shared" si="0"/>
        <v/>
      </c>
      <c r="M62" s="124" t="str">
        <f t="shared" si="1"/>
        <v/>
      </c>
      <c r="N62" s="73" t="str">
        <f t="shared" si="32"/>
        <v/>
      </c>
      <c r="O62" s="23"/>
      <c r="P62" s="57"/>
      <c r="Q62" s="304"/>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3"/>
        <v/>
      </c>
      <c r="AD62" s="49" t="str">
        <f t="shared" si="135"/>
        <v/>
      </c>
      <c r="AE62" s="49" t="str">
        <f t="shared" si="135"/>
        <v/>
      </c>
      <c r="AF62" s="49" t="str">
        <f t="shared" si="135"/>
        <v/>
      </c>
      <c r="AG62" s="49" t="str">
        <f t="shared" si="135"/>
        <v/>
      </c>
      <c r="AH62" s="49" t="str">
        <f t="shared" si="135"/>
        <v/>
      </c>
      <c r="AI62" s="49" t="str">
        <f t="shared" si="135"/>
        <v/>
      </c>
      <c r="AJ62" s="49" t="str">
        <f t="shared" si="135"/>
        <v/>
      </c>
      <c r="AK62" s="49" t="str">
        <f t="shared" si="135"/>
        <v/>
      </c>
      <c r="AL62" s="49" t="str">
        <f t="shared" si="135"/>
        <v/>
      </c>
      <c r="AM62" s="49" t="str">
        <f t="shared" si="135"/>
        <v/>
      </c>
      <c r="AN62" s="49" t="str">
        <f t="shared" si="135"/>
        <v/>
      </c>
      <c r="AO62" s="49" t="str">
        <f t="shared" si="135"/>
        <v/>
      </c>
      <c r="AP62" s="49" t="str">
        <f t="shared" si="135"/>
        <v/>
      </c>
      <c r="AQ62" s="49" t="str">
        <f t="shared" si="135"/>
        <v/>
      </c>
      <c r="AR62" s="49" t="str">
        <f t="shared" si="135"/>
        <v/>
      </c>
      <c r="AS62" s="49" t="str">
        <f t="shared" si="135"/>
        <v/>
      </c>
      <c r="AT62" s="49" t="str">
        <f t="shared" si="131"/>
        <v/>
      </c>
      <c r="AU62" s="49" t="str">
        <f t="shared" si="131"/>
        <v/>
      </c>
      <c r="AV62" s="49" t="str">
        <f t="shared" si="131"/>
        <v/>
      </c>
      <c r="AW62" s="49" t="str">
        <f t="shared" si="131"/>
        <v/>
      </c>
      <c r="AX62" s="49" t="str">
        <f t="shared" si="131"/>
        <v/>
      </c>
      <c r="AY62" s="49" t="str">
        <f t="shared" si="131"/>
        <v/>
      </c>
      <c r="AZ62" s="49" t="str">
        <f t="shared" si="131"/>
        <v/>
      </c>
      <c r="BA62" s="49" t="str">
        <f t="shared" si="131"/>
        <v/>
      </c>
      <c r="BB62" s="49" t="str">
        <f t="shared" si="131"/>
        <v/>
      </c>
      <c r="BC62" s="49" t="str">
        <f t="shared" si="131"/>
        <v/>
      </c>
      <c r="BD62" s="49" t="str">
        <f t="shared" si="131"/>
        <v/>
      </c>
      <c r="BE62" s="49" t="str">
        <f t="shared" si="131"/>
        <v/>
      </c>
      <c r="BF62" s="49" t="str">
        <f t="shared" si="131"/>
        <v/>
      </c>
      <c r="BG62" s="49" t="str">
        <f t="shared" si="131"/>
        <v/>
      </c>
      <c r="BH62" s="49" t="str">
        <f t="shared" si="131"/>
        <v/>
      </c>
      <c r="BI62" s="49" t="str">
        <f t="shared" si="132"/>
        <v/>
      </c>
      <c r="BJ62" s="49" t="str">
        <f t="shared" si="132"/>
        <v/>
      </c>
      <c r="BK62" s="49" t="str">
        <f t="shared" si="132"/>
        <v/>
      </c>
      <c r="BL62" s="49" t="str">
        <f t="shared" si="132"/>
        <v/>
      </c>
      <c r="BM62" s="49" t="str">
        <f t="shared" si="132"/>
        <v/>
      </c>
      <c r="BN62" s="49" t="str">
        <f t="shared" si="132"/>
        <v/>
      </c>
      <c r="BO62" s="49" t="str">
        <f t="shared" si="132"/>
        <v/>
      </c>
      <c r="BP62" s="49" t="str">
        <f t="shared" si="132"/>
        <v/>
      </c>
      <c r="BQ62" s="49" t="str">
        <f t="shared" si="132"/>
        <v/>
      </c>
      <c r="BR62" s="49" t="str">
        <f t="shared" si="132"/>
        <v/>
      </c>
      <c r="BS62" s="49" t="str">
        <f t="shared" si="132"/>
        <v/>
      </c>
      <c r="BT62" s="49" t="str">
        <f t="shared" si="132"/>
        <v/>
      </c>
      <c r="BU62" s="49" t="str">
        <f t="shared" si="132"/>
        <v/>
      </c>
      <c r="BV62" s="49" t="str">
        <f t="shared" si="132"/>
        <v/>
      </c>
      <c r="BW62" s="49" t="str">
        <f t="shared" si="132"/>
        <v/>
      </c>
      <c r="BX62" s="49" t="str">
        <f t="shared" si="132"/>
        <v/>
      </c>
      <c r="BY62" s="49" t="str">
        <f t="shared" si="129"/>
        <v/>
      </c>
      <c r="BZ62" s="49" t="str">
        <f t="shared" si="129"/>
        <v/>
      </c>
      <c r="CA62" s="49" t="str">
        <f t="shared" si="129"/>
        <v/>
      </c>
      <c r="CB62" s="49" t="str">
        <f t="shared" si="129"/>
        <v/>
      </c>
      <c r="CC62" s="49" t="str">
        <f t="shared" si="129"/>
        <v/>
      </c>
      <c r="CD62" s="49" t="str">
        <f t="shared" si="129"/>
        <v/>
      </c>
      <c r="CE62" s="49" t="str">
        <f t="shared" si="129"/>
        <v/>
      </c>
      <c r="CF62" s="49" t="str">
        <f t="shared" si="129"/>
        <v/>
      </c>
      <c r="CG62" s="49" t="str">
        <f t="shared" si="129"/>
        <v/>
      </c>
      <c r="CH62" s="49" t="str">
        <f t="shared" si="129"/>
        <v/>
      </c>
      <c r="CI62" s="49" t="str">
        <f t="shared" si="129"/>
        <v/>
      </c>
      <c r="CJ62" s="49" t="str">
        <f t="shared" si="129"/>
        <v/>
      </c>
      <c r="CK62" s="49" t="str">
        <f t="shared" si="129"/>
        <v/>
      </c>
      <c r="CL62" s="49" t="str">
        <f t="shared" si="129"/>
        <v/>
      </c>
      <c r="CM62" s="49" t="str">
        <f t="shared" si="129"/>
        <v/>
      </c>
      <c r="CN62" s="49" t="str">
        <f t="shared" si="133"/>
        <v/>
      </c>
      <c r="CO62" s="49" t="str">
        <f t="shared" si="133"/>
        <v/>
      </c>
      <c r="CP62" s="49" t="str">
        <f t="shared" si="133"/>
        <v/>
      </c>
      <c r="CQ62" s="49" t="str">
        <f t="shared" si="133"/>
        <v/>
      </c>
      <c r="CR62" s="49" t="str">
        <f t="shared" si="133"/>
        <v/>
      </c>
      <c r="CS62" s="49" t="str">
        <f t="shared" si="133"/>
        <v/>
      </c>
      <c r="CT62" s="49" t="str">
        <f t="shared" si="133"/>
        <v/>
      </c>
      <c r="CU62" s="49" t="str">
        <f t="shared" si="133"/>
        <v/>
      </c>
      <c r="CV62" s="49" t="str">
        <f t="shared" si="133"/>
        <v/>
      </c>
      <c r="CW62" s="49" t="str">
        <f t="shared" si="133"/>
        <v/>
      </c>
      <c r="CX62" s="49" t="str">
        <f t="shared" si="133"/>
        <v/>
      </c>
      <c r="CY62" s="49" t="str">
        <f t="shared" si="133"/>
        <v/>
      </c>
      <c r="CZ62" s="49" t="str">
        <f t="shared" si="133"/>
        <v/>
      </c>
      <c r="DA62" s="49" t="str">
        <f t="shared" si="133"/>
        <v/>
      </c>
      <c r="DB62" s="49" t="str">
        <f t="shared" si="133"/>
        <v/>
      </c>
      <c r="DC62" s="49" t="str">
        <f t="shared" si="133"/>
        <v/>
      </c>
      <c r="DD62" s="49" t="str">
        <f t="shared" si="134"/>
        <v/>
      </c>
      <c r="DE62" s="49" t="str">
        <f t="shared" si="134"/>
        <v/>
      </c>
      <c r="DF62" s="49" t="str">
        <f t="shared" si="134"/>
        <v/>
      </c>
      <c r="DG62" s="49" t="str">
        <f t="shared" si="134"/>
        <v/>
      </c>
      <c r="DH62" s="49" t="str">
        <f t="shared" si="134"/>
        <v/>
      </c>
      <c r="DI62" s="49" t="str">
        <f t="shared" si="134"/>
        <v/>
      </c>
      <c r="DJ62" s="49" t="str">
        <f t="shared" si="134"/>
        <v/>
      </c>
      <c r="DK62" s="49" t="str">
        <f t="shared" si="134"/>
        <v/>
      </c>
      <c r="DL62" s="49" t="str">
        <f t="shared" si="134"/>
        <v/>
      </c>
      <c r="DM62" s="49" t="str">
        <f t="shared" si="134"/>
        <v/>
      </c>
      <c r="DN62" s="49" t="str">
        <f t="shared" si="134"/>
        <v/>
      </c>
      <c r="DO62" s="49" t="str">
        <f t="shared" si="134"/>
        <v/>
      </c>
      <c r="DP62" s="49" t="str">
        <f t="shared" si="134"/>
        <v/>
      </c>
      <c r="DQ62" s="49" t="str">
        <f t="shared" si="134"/>
        <v/>
      </c>
      <c r="DR62" s="49" t="str">
        <f t="shared" si="134"/>
        <v/>
      </c>
      <c r="DS62" s="49" t="str">
        <f t="shared" si="134"/>
        <v/>
      </c>
      <c r="DT62" s="49" t="str">
        <f t="shared" si="130"/>
        <v/>
      </c>
      <c r="DU62" s="49" t="str">
        <f t="shared" si="130"/>
        <v/>
      </c>
      <c r="DV62" s="49" t="str">
        <f t="shared" si="130"/>
        <v/>
      </c>
      <c r="DW62" s="49" t="str">
        <f t="shared" si="130"/>
        <v/>
      </c>
      <c r="DX62" s="49" t="str">
        <f t="shared" si="130"/>
        <v/>
      </c>
      <c r="DY62" s="49" t="str">
        <f t="shared" si="130"/>
        <v/>
      </c>
      <c r="DZ62" s="183" t="str">
        <f t="shared" si="35"/>
        <v/>
      </c>
      <c r="EA62" s="49" t="str">
        <f t="shared" si="127"/>
        <v/>
      </c>
      <c r="EB62" s="49" t="str">
        <f t="shared" si="127"/>
        <v/>
      </c>
      <c r="EC62" s="49" t="str">
        <f t="shared" si="127"/>
        <v/>
      </c>
      <c r="ED62" s="49" t="str">
        <f t="shared" si="127"/>
        <v/>
      </c>
      <c r="EE62" s="49" t="str">
        <f t="shared" si="127"/>
        <v/>
      </c>
      <c r="EF62" s="49" t="str">
        <f t="shared" si="127"/>
        <v/>
      </c>
      <c r="EG62" s="49" t="str">
        <f t="shared" si="127"/>
        <v/>
      </c>
      <c r="EH62" s="49" t="str">
        <f t="shared" si="127"/>
        <v/>
      </c>
      <c r="EI62" s="49" t="str">
        <f t="shared" si="127"/>
        <v/>
      </c>
      <c r="EJ62" s="49" t="str">
        <f t="shared" si="127"/>
        <v/>
      </c>
      <c r="EK62" s="49" t="str">
        <f t="shared" si="127"/>
        <v/>
      </c>
      <c r="EL62" s="49" t="str">
        <f t="shared" si="127"/>
        <v/>
      </c>
      <c r="EM62" s="49" t="str">
        <f t="shared" si="127"/>
        <v/>
      </c>
      <c r="EN62" s="49" t="str">
        <f t="shared" si="127"/>
        <v/>
      </c>
      <c r="EO62" s="49" t="str">
        <f t="shared" si="127"/>
        <v/>
      </c>
      <c r="EP62" s="49" t="str">
        <f t="shared" si="127"/>
        <v/>
      </c>
      <c r="EQ62" s="49" t="str">
        <f t="shared" si="128"/>
        <v/>
      </c>
      <c r="ER62" s="49" t="str">
        <f t="shared" si="128"/>
        <v/>
      </c>
      <c r="ES62" s="49" t="str">
        <f t="shared" si="128"/>
        <v/>
      </c>
      <c r="ET62" s="49" t="str">
        <f t="shared" si="128"/>
        <v/>
      </c>
      <c r="EU62" s="49" t="str">
        <f t="shared" si="128"/>
        <v/>
      </c>
      <c r="EV62" s="49" t="str">
        <f t="shared" si="128"/>
        <v/>
      </c>
      <c r="EW62" s="49" t="str">
        <f t="shared" si="128"/>
        <v/>
      </c>
      <c r="EX62" s="49" t="str">
        <f t="shared" si="128"/>
        <v/>
      </c>
      <c r="EY62" s="49" t="str">
        <f t="shared" si="128"/>
        <v/>
      </c>
      <c r="EZ62" s="49" t="str">
        <f t="shared" si="128"/>
        <v/>
      </c>
      <c r="FA62" s="49" t="str">
        <f t="shared" si="128"/>
        <v/>
      </c>
      <c r="FB62" s="49" t="str">
        <f t="shared" si="128"/>
        <v/>
      </c>
      <c r="FC62" s="49" t="str">
        <f t="shared" si="128"/>
        <v/>
      </c>
      <c r="FD62" s="49" t="str">
        <f t="shared" si="128"/>
        <v/>
      </c>
      <c r="FE62" s="49" t="str">
        <f t="shared" si="126"/>
        <v/>
      </c>
      <c r="FF62" s="49" t="str">
        <f t="shared" si="117"/>
        <v/>
      </c>
      <c r="FG62" s="49" t="str">
        <f t="shared" si="117"/>
        <v/>
      </c>
      <c r="FH62" s="49" t="str">
        <f t="shared" si="117"/>
        <v/>
      </c>
      <c r="FI62" s="49" t="str">
        <f t="shared" si="117"/>
        <v/>
      </c>
      <c r="FJ62" s="49" t="str">
        <f t="shared" si="117"/>
        <v/>
      </c>
      <c r="FK62" s="49" t="str">
        <f t="shared" si="117"/>
        <v/>
      </c>
      <c r="FL62" s="49" t="str">
        <f t="shared" si="117"/>
        <v/>
      </c>
      <c r="FM62" s="49" t="str">
        <f t="shared" si="117"/>
        <v/>
      </c>
      <c r="FN62" s="49" t="str">
        <f t="shared" si="117"/>
        <v/>
      </c>
      <c r="FO62" s="49" t="str">
        <f t="shared" si="117"/>
        <v/>
      </c>
      <c r="FP62" s="49" t="str">
        <f t="shared" si="117"/>
        <v/>
      </c>
      <c r="FQ62" s="49" t="str">
        <f t="shared" si="106"/>
        <v/>
      </c>
      <c r="FR62" s="49" t="str">
        <f t="shared" si="106"/>
        <v/>
      </c>
      <c r="FS62" s="49" t="str">
        <f t="shared" si="106"/>
        <v/>
      </c>
      <c r="FT62" s="49" t="str">
        <f t="shared" si="106"/>
        <v/>
      </c>
      <c r="FU62" s="49" t="str">
        <f t="shared" si="106"/>
        <v/>
      </c>
      <c r="FV62" s="49" t="str">
        <f t="shared" si="106"/>
        <v/>
      </c>
      <c r="FW62" s="49" t="str">
        <f t="shared" si="106"/>
        <v/>
      </c>
      <c r="FX62" s="49" t="str">
        <f t="shared" si="106"/>
        <v/>
      </c>
      <c r="FY62" s="49" t="str">
        <f t="shared" si="106"/>
        <v/>
      </c>
      <c r="FZ62" s="49" t="str">
        <f t="shared" si="106"/>
        <v/>
      </c>
      <c r="GA62" s="49" t="str">
        <f t="shared" si="106"/>
        <v/>
      </c>
      <c r="GB62" s="49" t="str">
        <f t="shared" si="106"/>
        <v/>
      </c>
      <c r="GC62" s="49" t="str">
        <f t="shared" si="106"/>
        <v/>
      </c>
      <c r="GD62" s="49" t="str">
        <f t="shared" si="106"/>
        <v/>
      </c>
      <c r="GE62" s="49" t="str">
        <f t="shared" si="106"/>
        <v/>
      </c>
      <c r="GF62" s="49" t="str">
        <f t="shared" si="106"/>
        <v/>
      </c>
      <c r="GG62" s="49" t="str">
        <f t="shared" si="107"/>
        <v/>
      </c>
      <c r="GH62" s="49" t="str">
        <f t="shared" si="107"/>
        <v/>
      </c>
      <c r="GI62" s="49" t="str">
        <f t="shared" si="107"/>
        <v/>
      </c>
      <c r="GJ62" s="49" t="str">
        <f t="shared" si="107"/>
        <v/>
      </c>
      <c r="GK62" s="49" t="str">
        <f t="shared" si="107"/>
        <v/>
      </c>
      <c r="GL62" s="49" t="str">
        <f t="shared" si="107"/>
        <v/>
      </c>
      <c r="GM62" s="49" t="str">
        <f t="shared" si="107"/>
        <v/>
      </c>
      <c r="GN62" s="49" t="str">
        <f t="shared" si="107"/>
        <v/>
      </c>
      <c r="GO62" s="49" t="str">
        <f t="shared" si="107"/>
        <v/>
      </c>
      <c r="GP62" s="49" t="str">
        <f t="shared" si="107"/>
        <v/>
      </c>
      <c r="GQ62" s="49" t="str">
        <f t="shared" si="107"/>
        <v/>
      </c>
      <c r="GR62" s="49" t="str">
        <f t="shared" si="107"/>
        <v/>
      </c>
      <c r="GS62" s="49" t="str">
        <f t="shared" si="107"/>
        <v/>
      </c>
      <c r="GT62" s="49" t="str">
        <f t="shared" si="107"/>
        <v/>
      </c>
      <c r="GU62" s="49" t="str">
        <f t="shared" si="107"/>
        <v/>
      </c>
      <c r="GV62" s="49" t="str">
        <f t="shared" si="107"/>
        <v/>
      </c>
      <c r="GW62" s="49" t="str">
        <f t="shared" si="108"/>
        <v/>
      </c>
      <c r="GX62" s="49" t="str">
        <f t="shared" si="108"/>
        <v/>
      </c>
      <c r="GY62" s="49" t="str">
        <f t="shared" si="108"/>
        <v/>
      </c>
      <c r="GZ62" s="49" t="str">
        <f t="shared" si="108"/>
        <v/>
      </c>
      <c r="HA62" s="49" t="str">
        <f t="shared" si="108"/>
        <v/>
      </c>
      <c r="HB62" s="49" t="str">
        <f t="shared" si="108"/>
        <v/>
      </c>
      <c r="HC62" s="49" t="str">
        <f t="shared" si="108"/>
        <v/>
      </c>
      <c r="HD62" s="49" t="str">
        <f t="shared" si="108"/>
        <v/>
      </c>
      <c r="HE62" s="49" t="str">
        <f t="shared" si="108"/>
        <v/>
      </c>
      <c r="HF62" s="49" t="str">
        <f t="shared" si="108"/>
        <v/>
      </c>
      <c r="HG62" s="49" t="str">
        <f t="shared" si="108"/>
        <v/>
      </c>
      <c r="HH62" s="49" t="str">
        <f t="shared" si="108"/>
        <v/>
      </c>
      <c r="HI62" s="49" t="str">
        <f t="shared" si="108"/>
        <v/>
      </c>
      <c r="HJ62" s="49" t="str">
        <f t="shared" si="108"/>
        <v/>
      </c>
      <c r="HK62" s="49" t="str">
        <f t="shared" si="108"/>
        <v/>
      </c>
      <c r="HL62" s="49" t="str">
        <f t="shared" si="108"/>
        <v/>
      </c>
      <c r="HM62" s="49" t="str">
        <f t="shared" si="109"/>
        <v/>
      </c>
      <c r="HN62" s="49" t="str">
        <f t="shared" si="109"/>
        <v/>
      </c>
      <c r="HO62" s="49" t="str">
        <f t="shared" si="109"/>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4"/>
        <v>#N/A</v>
      </c>
      <c r="HX62" s="169" t="e">
        <f t="shared" si="104"/>
        <v>#N/A</v>
      </c>
      <c r="HY62" s="169" t="e">
        <f t="shared" si="104"/>
        <v>#N/A</v>
      </c>
      <c r="HZ62" s="169" t="e">
        <f t="shared" si="104"/>
        <v>#N/A</v>
      </c>
      <c r="IA62" s="169" t="e">
        <f t="shared" si="103"/>
        <v>#N/A</v>
      </c>
      <c r="IB62" s="169" t="e">
        <f t="shared" si="103"/>
        <v>#N/A</v>
      </c>
      <c r="IC62" s="169" t="e">
        <f t="shared" si="103"/>
        <v>#N/A</v>
      </c>
      <c r="ID62" s="169" t="e">
        <f t="shared" si="103"/>
        <v>#N/A</v>
      </c>
      <c r="IE62" s="169" t="e">
        <f t="shared" si="103"/>
        <v>#N/A</v>
      </c>
      <c r="IF62" s="169" t="e">
        <f t="shared" si="103"/>
        <v>#N/A</v>
      </c>
      <c r="IG62" s="169" t="e">
        <f t="shared" si="103"/>
        <v>#N/A</v>
      </c>
      <c r="IH62" s="169" t="e">
        <f t="shared" si="103"/>
        <v>#N/A</v>
      </c>
      <c r="II62" s="169" t="e">
        <f t="shared" si="103"/>
        <v>#N/A</v>
      </c>
      <c r="IJ62" s="169" t="e">
        <f t="shared" si="103"/>
        <v>#N/A</v>
      </c>
      <c r="IK62" s="169" t="e">
        <f t="shared" si="103"/>
        <v>#N/A</v>
      </c>
      <c r="IL62" s="169" t="e">
        <f t="shared" si="103"/>
        <v>#N/A</v>
      </c>
      <c r="IM62" s="169" t="e">
        <f t="shared" si="103"/>
        <v>#N/A</v>
      </c>
      <c r="IN62" s="169" t="e">
        <f t="shared" si="103"/>
        <v>#N/A</v>
      </c>
      <c r="IO62" s="169" t="e">
        <f t="shared" si="103"/>
        <v>#N/A</v>
      </c>
      <c r="IP62" s="169" t="e">
        <f t="shared" si="110"/>
        <v>#N/A</v>
      </c>
      <c r="IQ62" s="169" t="e">
        <f t="shared" si="110"/>
        <v>#N/A</v>
      </c>
      <c r="IR62" s="169" t="e">
        <f t="shared" si="110"/>
        <v>#N/A</v>
      </c>
      <c r="IS62" s="169" t="e">
        <f t="shared" si="110"/>
        <v>#N/A</v>
      </c>
      <c r="IT62" s="169" t="e">
        <f t="shared" si="110"/>
        <v>#N/A</v>
      </c>
      <c r="IU62" s="169" t="e">
        <f t="shared" si="110"/>
        <v>#N/A</v>
      </c>
      <c r="IV62" s="169" t="e">
        <f t="shared" si="110"/>
        <v>#N/A</v>
      </c>
      <c r="IW62" s="169" t="e">
        <f t="shared" si="110"/>
        <v>#N/A</v>
      </c>
      <c r="IX62" s="169" t="e">
        <f t="shared" si="110"/>
        <v>#N/A</v>
      </c>
      <c r="IY62" s="169" t="e">
        <f t="shared" si="110"/>
        <v>#N/A</v>
      </c>
      <c r="IZ62" s="169" t="e">
        <f t="shared" si="110"/>
        <v>#N/A</v>
      </c>
      <c r="JA62" s="169" t="e">
        <f t="shared" si="110"/>
        <v>#N/A</v>
      </c>
      <c r="JB62" s="169" t="e">
        <f t="shared" si="110"/>
        <v>#N/A</v>
      </c>
      <c r="JC62" s="169" t="e">
        <f t="shared" si="110"/>
        <v>#N/A</v>
      </c>
      <c r="JD62" s="169" t="e">
        <f t="shared" si="110"/>
        <v>#N/A</v>
      </c>
      <c r="JE62" s="169" t="e">
        <f t="shared" si="118"/>
        <v>#N/A</v>
      </c>
      <c r="JF62" s="169" t="e">
        <f t="shared" si="118"/>
        <v>#N/A</v>
      </c>
      <c r="JG62" s="169" t="e">
        <f t="shared" si="118"/>
        <v>#N/A</v>
      </c>
      <c r="JH62" s="169" t="e">
        <f t="shared" si="118"/>
        <v>#N/A</v>
      </c>
      <c r="JI62" s="169" t="e">
        <f t="shared" si="118"/>
        <v>#N/A</v>
      </c>
      <c r="JJ62" s="169" t="e">
        <f t="shared" si="118"/>
        <v>#N/A</v>
      </c>
      <c r="JK62" s="169" t="e">
        <f t="shared" si="118"/>
        <v>#N/A</v>
      </c>
      <c r="JL62" s="169" t="e">
        <f t="shared" si="118"/>
        <v>#N/A</v>
      </c>
      <c r="JM62" s="169" t="e">
        <f t="shared" si="118"/>
        <v>#N/A</v>
      </c>
      <c r="JN62" s="169" t="e">
        <f t="shared" si="118"/>
        <v>#N/A</v>
      </c>
      <c r="JO62" s="169" t="e">
        <f t="shared" si="118"/>
        <v>#N/A</v>
      </c>
      <c r="JP62" s="169" t="e">
        <f t="shared" si="118"/>
        <v>#N/A</v>
      </c>
      <c r="JQ62" s="169" t="e">
        <f t="shared" si="118"/>
        <v>#N/A</v>
      </c>
      <c r="JR62" s="169" t="e">
        <f t="shared" si="118"/>
        <v>#N/A</v>
      </c>
      <c r="JS62" s="169" t="e">
        <f t="shared" si="118"/>
        <v>#N/A</v>
      </c>
      <c r="JT62" s="169" t="e">
        <f t="shared" si="111"/>
        <v>#N/A</v>
      </c>
      <c r="JU62" s="169" t="e">
        <f t="shared" si="111"/>
        <v>#N/A</v>
      </c>
      <c r="JV62" s="169" t="e">
        <f t="shared" si="111"/>
        <v>#N/A</v>
      </c>
      <c r="JW62" s="169" t="e">
        <f t="shared" si="111"/>
        <v>#N/A</v>
      </c>
      <c r="JX62" s="169" t="e">
        <f t="shared" si="111"/>
        <v>#N/A</v>
      </c>
      <c r="JY62" s="169" t="e">
        <f t="shared" si="111"/>
        <v>#N/A</v>
      </c>
      <c r="JZ62" s="169" t="e">
        <f t="shared" si="111"/>
        <v>#N/A</v>
      </c>
      <c r="KA62" s="169" t="e">
        <f t="shared" si="111"/>
        <v>#N/A</v>
      </c>
      <c r="KB62" s="169" t="e">
        <f t="shared" si="111"/>
        <v>#N/A</v>
      </c>
      <c r="KC62" s="169" t="e">
        <f t="shared" si="111"/>
        <v>#N/A</v>
      </c>
      <c r="KD62" s="169" t="e">
        <f t="shared" si="111"/>
        <v>#N/A</v>
      </c>
      <c r="KE62" s="169" t="e">
        <f t="shared" si="111"/>
        <v>#N/A</v>
      </c>
      <c r="KF62" s="169" t="e">
        <f t="shared" si="111"/>
        <v>#N/A</v>
      </c>
      <c r="KG62" s="169" t="e">
        <f t="shared" si="111"/>
        <v>#N/A</v>
      </c>
      <c r="KH62" s="169" t="e">
        <f t="shared" si="111"/>
        <v>#N/A</v>
      </c>
      <c r="KI62" s="169" t="e">
        <f t="shared" si="111"/>
        <v>#N/A</v>
      </c>
      <c r="KJ62" s="169" t="e">
        <f t="shared" si="119"/>
        <v>#N/A</v>
      </c>
      <c r="KK62" s="169" t="e">
        <f t="shared" si="119"/>
        <v>#N/A</v>
      </c>
      <c r="KL62" s="169" t="e">
        <f t="shared" si="119"/>
        <v>#N/A</v>
      </c>
      <c r="KM62" s="169" t="e">
        <f t="shared" si="119"/>
        <v>#N/A</v>
      </c>
      <c r="KN62" s="169" t="e">
        <f t="shared" si="119"/>
        <v>#N/A</v>
      </c>
      <c r="KO62" s="169" t="e">
        <f t="shared" si="119"/>
        <v>#N/A</v>
      </c>
      <c r="KP62" s="169" t="e">
        <f t="shared" si="119"/>
        <v>#N/A</v>
      </c>
      <c r="KQ62" s="169" t="e">
        <f t="shared" si="119"/>
        <v>#N/A</v>
      </c>
      <c r="KR62" s="169" t="e">
        <f t="shared" si="119"/>
        <v>#N/A</v>
      </c>
      <c r="KS62" s="169" t="e">
        <f t="shared" si="119"/>
        <v>#N/A</v>
      </c>
      <c r="KT62" s="169" t="e">
        <f t="shared" si="119"/>
        <v>#N/A</v>
      </c>
      <c r="KU62" s="169" t="e">
        <f t="shared" si="119"/>
        <v>#N/A</v>
      </c>
      <c r="KV62" s="169" t="e">
        <f t="shared" si="119"/>
        <v>#N/A</v>
      </c>
      <c r="KW62" s="169" t="e">
        <f t="shared" si="119"/>
        <v>#N/A</v>
      </c>
      <c r="KX62" s="169" t="e">
        <f t="shared" si="119"/>
        <v>#N/A</v>
      </c>
      <c r="KY62" s="169" t="e">
        <f t="shared" si="119"/>
        <v>#N/A</v>
      </c>
      <c r="KZ62" s="169" t="e">
        <f t="shared" si="112"/>
        <v>#N/A</v>
      </c>
      <c r="LA62" s="169" t="e">
        <f t="shared" si="112"/>
        <v>#N/A</v>
      </c>
      <c r="LB62" s="169" t="e">
        <f t="shared" si="112"/>
        <v>#N/A</v>
      </c>
      <c r="LC62" s="169" t="e">
        <f t="shared" si="112"/>
        <v>#N/A</v>
      </c>
      <c r="LD62" s="169" t="e">
        <f t="shared" si="112"/>
        <v>#N/A</v>
      </c>
      <c r="LE62" s="169" t="e">
        <f t="shared" si="112"/>
        <v>#N/A</v>
      </c>
      <c r="LF62" s="169" t="e">
        <f t="shared" si="112"/>
        <v>#N/A</v>
      </c>
      <c r="LG62" s="169" t="e">
        <f t="shared" si="112"/>
        <v>#N/A</v>
      </c>
      <c r="LH62" s="169" t="e">
        <f t="shared" si="112"/>
        <v>#N/A</v>
      </c>
      <c r="LI62" s="169" t="e">
        <f t="shared" si="112"/>
        <v>#N/A</v>
      </c>
      <c r="LJ62" s="169" t="e">
        <f t="shared" si="112"/>
        <v>#N/A</v>
      </c>
      <c r="LK62" s="169" t="e">
        <f t="shared" si="112"/>
        <v>#N/A</v>
      </c>
      <c r="LL62" s="169" t="e">
        <f t="shared" si="112"/>
        <v>#N/A</v>
      </c>
      <c r="LM62" s="169" t="e">
        <f t="shared" si="112"/>
        <v>#N/A</v>
      </c>
      <c r="LN62" s="169" t="e">
        <f t="shared" si="112"/>
        <v>#N/A</v>
      </c>
      <c r="LO62" s="169" t="e">
        <f t="shared" si="120"/>
        <v>#N/A</v>
      </c>
      <c r="LP62" s="169" t="e">
        <f t="shared" si="120"/>
        <v>#N/A</v>
      </c>
      <c r="LQ62" s="169" t="e">
        <f t="shared" si="121"/>
        <v>#N/A</v>
      </c>
      <c r="LR62" s="169" t="e">
        <f t="shared" si="121"/>
        <v>#N/A</v>
      </c>
      <c r="LS62" s="169" t="e">
        <f t="shared" si="121"/>
        <v>#N/A</v>
      </c>
      <c r="LT62" s="169" t="e">
        <f t="shared" si="121"/>
        <v>#N/A</v>
      </c>
      <c r="LU62" s="169" t="e">
        <f t="shared" si="121"/>
        <v>#N/A</v>
      </c>
      <c r="LV62" s="169" t="e">
        <f t="shared" si="121"/>
        <v>#N/A</v>
      </c>
      <c r="LW62" s="169" t="e">
        <f t="shared" si="121"/>
        <v>#N/A</v>
      </c>
      <c r="LX62" s="169" t="e">
        <f t="shared" si="121"/>
        <v>#N/A</v>
      </c>
      <c r="LY62" s="169" t="e">
        <f t="shared" si="121"/>
        <v>#N/A</v>
      </c>
      <c r="LZ62" s="169" t="e">
        <f t="shared" si="121"/>
        <v>#N/A</v>
      </c>
      <c r="MA62" s="169" t="e">
        <f t="shared" si="121"/>
        <v>#N/A</v>
      </c>
      <c r="MB62" s="169" t="e">
        <f t="shared" si="121"/>
        <v>#N/A</v>
      </c>
      <c r="MC62" s="169" t="e">
        <f t="shared" si="121"/>
        <v>#N/A</v>
      </c>
      <c r="MD62" s="169" t="e">
        <f t="shared" si="121"/>
        <v>#N/A</v>
      </c>
      <c r="ME62" s="169" t="e">
        <f t="shared" si="121"/>
        <v>#N/A</v>
      </c>
      <c r="MF62" s="169" t="e">
        <f t="shared" si="113"/>
        <v>#N/A</v>
      </c>
      <c r="MG62" s="169" t="e">
        <f t="shared" si="113"/>
        <v>#N/A</v>
      </c>
      <c r="MH62" s="169" t="e">
        <f t="shared" si="113"/>
        <v>#N/A</v>
      </c>
      <c r="MI62" s="169" t="e">
        <f t="shared" si="113"/>
        <v>#N/A</v>
      </c>
      <c r="MJ62" s="169" t="e">
        <f t="shared" si="113"/>
        <v>#N/A</v>
      </c>
      <c r="MK62" s="169" t="e">
        <f t="shared" si="113"/>
        <v>#N/A</v>
      </c>
      <c r="ML62" s="169" t="e">
        <f t="shared" si="113"/>
        <v>#N/A</v>
      </c>
      <c r="MM62" s="169" t="e">
        <f t="shared" si="113"/>
        <v>#N/A</v>
      </c>
      <c r="MN62" s="169" t="e">
        <f t="shared" si="113"/>
        <v>#N/A</v>
      </c>
      <c r="MO62" s="169" t="e">
        <f t="shared" si="113"/>
        <v>#N/A</v>
      </c>
      <c r="MP62" s="169" t="e">
        <f t="shared" si="113"/>
        <v>#N/A</v>
      </c>
      <c r="MQ62" s="169" t="e">
        <f t="shared" si="113"/>
        <v>#N/A</v>
      </c>
      <c r="MR62" s="169" t="e">
        <f t="shared" si="113"/>
        <v>#N/A</v>
      </c>
      <c r="MS62" s="169" t="e">
        <f t="shared" si="113"/>
        <v>#N/A</v>
      </c>
      <c r="MT62" s="169" t="e">
        <f t="shared" si="113"/>
        <v>#N/A</v>
      </c>
      <c r="MU62" s="169" t="e">
        <f t="shared" si="113"/>
        <v>#N/A</v>
      </c>
      <c r="MV62" s="169" t="e">
        <f t="shared" si="122"/>
        <v>#N/A</v>
      </c>
      <c r="MW62" s="169" t="e">
        <f t="shared" si="122"/>
        <v>#N/A</v>
      </c>
      <c r="MX62" s="169" t="e">
        <f t="shared" si="122"/>
        <v>#N/A</v>
      </c>
      <c r="MY62" s="169" t="e">
        <f t="shared" si="122"/>
        <v>#N/A</v>
      </c>
      <c r="MZ62" s="169" t="e">
        <f t="shared" si="122"/>
        <v>#N/A</v>
      </c>
      <c r="NA62" s="169" t="e">
        <f t="shared" si="122"/>
        <v>#N/A</v>
      </c>
      <c r="NB62" s="169" t="e">
        <f t="shared" si="122"/>
        <v>#N/A</v>
      </c>
      <c r="NC62" s="169" t="e">
        <f t="shared" si="122"/>
        <v>#N/A</v>
      </c>
      <c r="ND62" s="169" t="e">
        <f t="shared" si="122"/>
        <v>#N/A</v>
      </c>
      <c r="NE62" s="169" t="e">
        <f t="shared" si="122"/>
        <v>#N/A</v>
      </c>
      <c r="NF62" s="169" t="e">
        <f t="shared" si="122"/>
        <v>#N/A</v>
      </c>
      <c r="NG62" s="169" t="e">
        <f t="shared" si="122"/>
        <v>#N/A</v>
      </c>
      <c r="NH62" s="169" t="e">
        <f t="shared" si="122"/>
        <v>#N/A</v>
      </c>
      <c r="NI62" s="169" t="e">
        <f t="shared" si="122"/>
        <v>#N/A</v>
      </c>
      <c r="NJ62" s="169" t="e">
        <f t="shared" si="122"/>
        <v>#N/A</v>
      </c>
      <c r="NK62" s="169" t="e">
        <f t="shared" si="122"/>
        <v>#N/A</v>
      </c>
      <c r="NL62" s="169" t="e">
        <f t="shared" si="114"/>
        <v>#N/A</v>
      </c>
      <c r="NM62" s="169" t="e">
        <f t="shared" si="114"/>
        <v>#N/A</v>
      </c>
      <c r="NN62" s="169" t="e">
        <f t="shared" si="114"/>
        <v>#N/A</v>
      </c>
      <c r="NO62" s="169" t="e">
        <f t="shared" si="114"/>
        <v>#N/A</v>
      </c>
      <c r="NP62" s="169" t="e">
        <f t="shared" si="114"/>
        <v>#N/A</v>
      </c>
      <c r="NQ62" s="169" t="e">
        <f t="shared" si="114"/>
        <v>#N/A</v>
      </c>
      <c r="NR62" s="169" t="e">
        <f t="shared" si="114"/>
        <v>#N/A</v>
      </c>
      <c r="NS62" s="169" t="e">
        <f t="shared" si="114"/>
        <v>#N/A</v>
      </c>
      <c r="NT62" s="169" t="e">
        <f t="shared" si="114"/>
        <v>#N/A</v>
      </c>
      <c r="NU62" s="169" t="e">
        <f t="shared" si="114"/>
        <v>#N/A</v>
      </c>
      <c r="NV62" s="169" t="e">
        <f t="shared" si="114"/>
        <v>#N/A</v>
      </c>
      <c r="NW62" s="169" t="e">
        <f t="shared" si="114"/>
        <v>#N/A</v>
      </c>
      <c r="NX62" s="169" t="e">
        <f t="shared" si="114"/>
        <v>#N/A</v>
      </c>
      <c r="NY62" s="169" t="e">
        <f t="shared" si="114"/>
        <v>#N/A</v>
      </c>
      <c r="NZ62" s="169" t="e">
        <f t="shared" si="114"/>
        <v>#N/A</v>
      </c>
      <c r="OA62" s="169" t="e">
        <f t="shared" si="123"/>
        <v>#N/A</v>
      </c>
      <c r="OB62" s="169" t="e">
        <f t="shared" si="123"/>
        <v>#N/A</v>
      </c>
      <c r="OC62" s="169" t="e">
        <f t="shared" si="124"/>
        <v>#N/A</v>
      </c>
      <c r="OD62" s="169" t="e">
        <f t="shared" si="124"/>
        <v>#N/A</v>
      </c>
      <c r="OE62" s="169" t="e">
        <f t="shared" si="124"/>
        <v>#N/A</v>
      </c>
      <c r="OF62" s="169" t="e">
        <f t="shared" si="124"/>
        <v>#N/A</v>
      </c>
      <c r="OG62" s="169" t="e">
        <f t="shared" si="124"/>
        <v>#N/A</v>
      </c>
      <c r="OH62" s="169" t="e">
        <f t="shared" si="124"/>
        <v>#N/A</v>
      </c>
      <c r="OI62" s="169" t="e">
        <f t="shared" si="124"/>
        <v>#N/A</v>
      </c>
      <c r="OJ62" s="169" t="e">
        <f t="shared" si="124"/>
        <v>#N/A</v>
      </c>
      <c r="OK62" s="169" t="e">
        <f t="shared" si="124"/>
        <v>#N/A</v>
      </c>
      <c r="OL62" s="169" t="e">
        <f t="shared" si="124"/>
        <v>#N/A</v>
      </c>
      <c r="OM62" s="169" t="e">
        <f t="shared" si="124"/>
        <v>#N/A</v>
      </c>
      <c r="ON62" s="169" t="e">
        <f t="shared" si="124"/>
        <v>#N/A</v>
      </c>
      <c r="OO62" s="169" t="e">
        <f t="shared" si="124"/>
        <v>#N/A</v>
      </c>
      <c r="OP62" s="169" t="e">
        <f t="shared" si="124"/>
        <v>#N/A</v>
      </c>
      <c r="OQ62" s="169" t="e">
        <f t="shared" si="124"/>
        <v>#N/A</v>
      </c>
      <c r="OR62" s="169" t="e">
        <f t="shared" si="115"/>
        <v>#N/A</v>
      </c>
      <c r="OS62" s="169" t="e">
        <f t="shared" si="115"/>
        <v>#N/A</v>
      </c>
      <c r="OT62" s="169" t="e">
        <f t="shared" si="115"/>
        <v>#N/A</v>
      </c>
      <c r="OU62" s="169" t="e">
        <f t="shared" si="115"/>
        <v>#N/A</v>
      </c>
      <c r="OV62" s="169" t="e">
        <f t="shared" si="115"/>
        <v>#N/A</v>
      </c>
      <c r="OW62" s="169" t="e">
        <f t="shared" si="115"/>
        <v>#N/A</v>
      </c>
      <c r="OX62" s="169" t="e">
        <f t="shared" si="115"/>
        <v>#N/A</v>
      </c>
      <c r="OY62" s="169" t="e">
        <f t="shared" si="115"/>
        <v>#N/A</v>
      </c>
      <c r="OZ62" s="169" t="e">
        <f t="shared" si="115"/>
        <v>#N/A</v>
      </c>
      <c r="PA62" s="169" t="e">
        <f t="shared" si="115"/>
        <v>#N/A</v>
      </c>
      <c r="PB62" s="169" t="e">
        <f t="shared" si="115"/>
        <v>#N/A</v>
      </c>
      <c r="PC62" s="169" t="e">
        <f t="shared" si="115"/>
        <v>#N/A</v>
      </c>
      <c r="PD62" s="169" t="e">
        <f t="shared" si="115"/>
        <v>#N/A</v>
      </c>
      <c r="PE62" s="169" t="e">
        <f t="shared" si="115"/>
        <v>#N/A</v>
      </c>
      <c r="PF62" s="169" t="e">
        <f t="shared" si="115"/>
        <v>#N/A</v>
      </c>
      <c r="PG62" s="169" t="e">
        <f t="shared" si="115"/>
        <v>#N/A</v>
      </c>
      <c r="PH62" s="169" t="e">
        <f t="shared" si="125"/>
        <v>#N/A</v>
      </c>
      <c r="PI62" s="169" t="e">
        <f t="shared" si="125"/>
        <v>#N/A</v>
      </c>
      <c r="PJ62" s="169" t="e">
        <f t="shared" si="125"/>
        <v>#N/A</v>
      </c>
      <c r="PK62" s="169" t="e">
        <f t="shared" si="125"/>
        <v>#N/A</v>
      </c>
      <c r="PL62" s="169" t="e">
        <f t="shared" si="125"/>
        <v>#N/A</v>
      </c>
      <c r="PM62" s="169" t="e">
        <f t="shared" si="125"/>
        <v>#N/A</v>
      </c>
      <c r="PN62" s="169" t="e">
        <f t="shared" si="125"/>
        <v>#N/A</v>
      </c>
      <c r="PO62" s="169" t="e">
        <f t="shared" si="125"/>
        <v>#N/A</v>
      </c>
    </row>
    <row r="63" spans="1:431" hidden="1" x14ac:dyDescent="0.75">
      <c r="A63" s="370"/>
      <c r="B63" s="376" t="str">
        <f>IF($R63="","",ROUND(_xlfn.NORM.INV(ABS(VLOOKUP($T$1,VLookups!$A$43:$B$44,2,FALSE)-B$2),$N63,$R63),0))</f>
        <v/>
      </c>
      <c r="C63" s="382" t="str">
        <f t="shared" si="36"/>
        <v/>
      </c>
      <c r="D63" s="383" t="str">
        <f t="shared" si="37"/>
        <v/>
      </c>
      <c r="E63" s="109"/>
      <c r="F63" s="117"/>
      <c r="G63" s="122" t="str">
        <f t="shared" si="30"/>
        <v/>
      </c>
      <c r="H63" s="95"/>
      <c r="I63" s="122" t="str">
        <f t="shared" si="31"/>
        <v/>
      </c>
      <c r="J63" s="117"/>
      <c r="K63" s="110"/>
      <c r="L63" s="124" t="str">
        <f t="shared" si="0"/>
        <v/>
      </c>
      <c r="M63" s="124" t="str">
        <f t="shared" si="1"/>
        <v/>
      </c>
      <c r="N63" s="73" t="str">
        <f t="shared" si="32"/>
        <v/>
      </c>
      <c r="O63" s="23"/>
      <c r="P63" s="57"/>
      <c r="Q63" s="304"/>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3"/>
        <v/>
      </c>
      <c r="AD63" s="49" t="str">
        <f t="shared" si="135"/>
        <v/>
      </c>
      <c r="AE63" s="49" t="str">
        <f t="shared" si="135"/>
        <v/>
      </c>
      <c r="AF63" s="49" t="str">
        <f t="shared" si="135"/>
        <v/>
      </c>
      <c r="AG63" s="49" t="str">
        <f t="shared" si="135"/>
        <v/>
      </c>
      <c r="AH63" s="49" t="str">
        <f t="shared" si="135"/>
        <v/>
      </c>
      <c r="AI63" s="49" t="str">
        <f t="shared" si="135"/>
        <v/>
      </c>
      <c r="AJ63" s="49" t="str">
        <f t="shared" si="135"/>
        <v/>
      </c>
      <c r="AK63" s="49" t="str">
        <f t="shared" si="135"/>
        <v/>
      </c>
      <c r="AL63" s="49" t="str">
        <f t="shared" si="135"/>
        <v/>
      </c>
      <c r="AM63" s="49" t="str">
        <f t="shared" si="135"/>
        <v/>
      </c>
      <c r="AN63" s="49" t="str">
        <f t="shared" si="135"/>
        <v/>
      </c>
      <c r="AO63" s="49" t="str">
        <f t="shared" si="135"/>
        <v/>
      </c>
      <c r="AP63" s="49" t="str">
        <f t="shared" si="135"/>
        <v/>
      </c>
      <c r="AQ63" s="49" t="str">
        <f t="shared" si="135"/>
        <v/>
      </c>
      <c r="AR63" s="49" t="str">
        <f t="shared" si="135"/>
        <v/>
      </c>
      <c r="AS63" s="49" t="str">
        <f t="shared" si="135"/>
        <v/>
      </c>
      <c r="AT63" s="49" t="str">
        <f t="shared" si="131"/>
        <v/>
      </c>
      <c r="AU63" s="49" t="str">
        <f t="shared" si="131"/>
        <v/>
      </c>
      <c r="AV63" s="49" t="str">
        <f t="shared" si="131"/>
        <v/>
      </c>
      <c r="AW63" s="49" t="str">
        <f t="shared" si="131"/>
        <v/>
      </c>
      <c r="AX63" s="49" t="str">
        <f t="shared" si="131"/>
        <v/>
      </c>
      <c r="AY63" s="49" t="str">
        <f t="shared" si="131"/>
        <v/>
      </c>
      <c r="AZ63" s="49" t="str">
        <f t="shared" si="131"/>
        <v/>
      </c>
      <c r="BA63" s="49" t="str">
        <f t="shared" si="131"/>
        <v/>
      </c>
      <c r="BB63" s="49" t="str">
        <f t="shared" si="131"/>
        <v/>
      </c>
      <c r="BC63" s="49" t="str">
        <f t="shared" si="131"/>
        <v/>
      </c>
      <c r="BD63" s="49" t="str">
        <f t="shared" si="131"/>
        <v/>
      </c>
      <c r="BE63" s="49" t="str">
        <f t="shared" si="131"/>
        <v/>
      </c>
      <c r="BF63" s="49" t="str">
        <f t="shared" si="131"/>
        <v/>
      </c>
      <c r="BG63" s="49" t="str">
        <f t="shared" si="131"/>
        <v/>
      </c>
      <c r="BH63" s="49" t="str">
        <f t="shared" si="131"/>
        <v/>
      </c>
      <c r="BI63" s="49" t="str">
        <f t="shared" si="132"/>
        <v/>
      </c>
      <c r="BJ63" s="49" t="str">
        <f t="shared" si="132"/>
        <v/>
      </c>
      <c r="BK63" s="49" t="str">
        <f t="shared" si="132"/>
        <v/>
      </c>
      <c r="BL63" s="49" t="str">
        <f t="shared" si="132"/>
        <v/>
      </c>
      <c r="BM63" s="49" t="str">
        <f t="shared" si="132"/>
        <v/>
      </c>
      <c r="BN63" s="49" t="str">
        <f t="shared" si="132"/>
        <v/>
      </c>
      <c r="BO63" s="49" t="str">
        <f t="shared" si="132"/>
        <v/>
      </c>
      <c r="BP63" s="49" t="str">
        <f t="shared" si="132"/>
        <v/>
      </c>
      <c r="BQ63" s="49" t="str">
        <f t="shared" si="132"/>
        <v/>
      </c>
      <c r="BR63" s="49" t="str">
        <f t="shared" si="132"/>
        <v/>
      </c>
      <c r="BS63" s="49" t="str">
        <f t="shared" si="132"/>
        <v/>
      </c>
      <c r="BT63" s="49" t="str">
        <f t="shared" si="132"/>
        <v/>
      </c>
      <c r="BU63" s="49" t="str">
        <f t="shared" si="132"/>
        <v/>
      </c>
      <c r="BV63" s="49" t="str">
        <f t="shared" si="132"/>
        <v/>
      </c>
      <c r="BW63" s="49" t="str">
        <f t="shared" si="132"/>
        <v/>
      </c>
      <c r="BX63" s="49" t="str">
        <f t="shared" si="132"/>
        <v/>
      </c>
      <c r="BY63" s="49" t="str">
        <f t="shared" si="129"/>
        <v/>
      </c>
      <c r="BZ63" s="49" t="str">
        <f t="shared" si="129"/>
        <v/>
      </c>
      <c r="CA63" s="49" t="str">
        <f t="shared" si="129"/>
        <v/>
      </c>
      <c r="CB63" s="49" t="str">
        <f t="shared" si="129"/>
        <v/>
      </c>
      <c r="CC63" s="49" t="str">
        <f t="shared" si="129"/>
        <v/>
      </c>
      <c r="CD63" s="49" t="str">
        <f t="shared" si="129"/>
        <v/>
      </c>
      <c r="CE63" s="49" t="str">
        <f t="shared" si="129"/>
        <v/>
      </c>
      <c r="CF63" s="49" t="str">
        <f t="shared" si="129"/>
        <v/>
      </c>
      <c r="CG63" s="49" t="str">
        <f t="shared" si="129"/>
        <v/>
      </c>
      <c r="CH63" s="49" t="str">
        <f t="shared" si="129"/>
        <v/>
      </c>
      <c r="CI63" s="49" t="str">
        <f t="shared" si="129"/>
        <v/>
      </c>
      <c r="CJ63" s="49" t="str">
        <f t="shared" si="129"/>
        <v/>
      </c>
      <c r="CK63" s="49" t="str">
        <f t="shared" si="129"/>
        <v/>
      </c>
      <c r="CL63" s="49" t="str">
        <f t="shared" si="129"/>
        <v/>
      </c>
      <c r="CM63" s="49" t="str">
        <f t="shared" si="129"/>
        <v/>
      </c>
      <c r="CN63" s="49" t="str">
        <f t="shared" si="133"/>
        <v/>
      </c>
      <c r="CO63" s="49" t="str">
        <f t="shared" si="133"/>
        <v/>
      </c>
      <c r="CP63" s="49" t="str">
        <f t="shared" si="133"/>
        <v/>
      </c>
      <c r="CQ63" s="49" t="str">
        <f t="shared" si="133"/>
        <v/>
      </c>
      <c r="CR63" s="49" t="str">
        <f t="shared" si="133"/>
        <v/>
      </c>
      <c r="CS63" s="49" t="str">
        <f t="shared" si="133"/>
        <v/>
      </c>
      <c r="CT63" s="49" t="str">
        <f t="shared" si="133"/>
        <v/>
      </c>
      <c r="CU63" s="49" t="str">
        <f t="shared" si="133"/>
        <v/>
      </c>
      <c r="CV63" s="49" t="str">
        <f t="shared" si="133"/>
        <v/>
      </c>
      <c r="CW63" s="49" t="str">
        <f t="shared" si="133"/>
        <v/>
      </c>
      <c r="CX63" s="49" t="str">
        <f t="shared" si="133"/>
        <v/>
      </c>
      <c r="CY63" s="49" t="str">
        <f t="shared" si="133"/>
        <v/>
      </c>
      <c r="CZ63" s="49" t="str">
        <f t="shared" si="133"/>
        <v/>
      </c>
      <c r="DA63" s="49" t="str">
        <f t="shared" si="133"/>
        <v/>
      </c>
      <c r="DB63" s="49" t="str">
        <f t="shared" si="133"/>
        <v/>
      </c>
      <c r="DC63" s="49" t="str">
        <f t="shared" si="133"/>
        <v/>
      </c>
      <c r="DD63" s="49" t="str">
        <f t="shared" si="134"/>
        <v/>
      </c>
      <c r="DE63" s="49" t="str">
        <f t="shared" si="134"/>
        <v/>
      </c>
      <c r="DF63" s="49" t="str">
        <f t="shared" si="134"/>
        <v/>
      </c>
      <c r="DG63" s="49" t="str">
        <f t="shared" si="134"/>
        <v/>
      </c>
      <c r="DH63" s="49" t="str">
        <f t="shared" si="134"/>
        <v/>
      </c>
      <c r="DI63" s="49" t="str">
        <f t="shared" si="134"/>
        <v/>
      </c>
      <c r="DJ63" s="49" t="str">
        <f t="shared" si="134"/>
        <v/>
      </c>
      <c r="DK63" s="49" t="str">
        <f t="shared" si="134"/>
        <v/>
      </c>
      <c r="DL63" s="49" t="str">
        <f t="shared" si="134"/>
        <v/>
      </c>
      <c r="DM63" s="49" t="str">
        <f t="shared" si="134"/>
        <v/>
      </c>
      <c r="DN63" s="49" t="str">
        <f t="shared" si="134"/>
        <v/>
      </c>
      <c r="DO63" s="49" t="str">
        <f t="shared" si="134"/>
        <v/>
      </c>
      <c r="DP63" s="49" t="str">
        <f t="shared" si="134"/>
        <v/>
      </c>
      <c r="DQ63" s="49" t="str">
        <f t="shared" si="134"/>
        <v/>
      </c>
      <c r="DR63" s="49" t="str">
        <f t="shared" si="134"/>
        <v/>
      </c>
      <c r="DS63" s="49" t="str">
        <f t="shared" si="134"/>
        <v/>
      </c>
      <c r="DT63" s="49" t="str">
        <f t="shared" si="130"/>
        <v/>
      </c>
      <c r="DU63" s="49" t="str">
        <f t="shared" si="130"/>
        <v/>
      </c>
      <c r="DV63" s="49" t="str">
        <f t="shared" si="130"/>
        <v/>
      </c>
      <c r="DW63" s="49" t="str">
        <f t="shared" si="130"/>
        <v/>
      </c>
      <c r="DX63" s="49" t="str">
        <f t="shared" si="130"/>
        <v/>
      </c>
      <c r="DY63" s="49" t="str">
        <f t="shared" si="130"/>
        <v/>
      </c>
      <c r="DZ63" s="183" t="str">
        <f t="shared" si="35"/>
        <v/>
      </c>
      <c r="EA63" s="49" t="str">
        <f t="shared" si="127"/>
        <v/>
      </c>
      <c r="EB63" s="49" t="str">
        <f t="shared" si="127"/>
        <v/>
      </c>
      <c r="EC63" s="49" t="str">
        <f t="shared" si="127"/>
        <v/>
      </c>
      <c r="ED63" s="49" t="str">
        <f t="shared" si="127"/>
        <v/>
      </c>
      <c r="EE63" s="49" t="str">
        <f t="shared" si="127"/>
        <v/>
      </c>
      <c r="EF63" s="49" t="str">
        <f t="shared" si="127"/>
        <v/>
      </c>
      <c r="EG63" s="49" t="str">
        <f t="shared" si="127"/>
        <v/>
      </c>
      <c r="EH63" s="49" t="str">
        <f t="shared" si="127"/>
        <v/>
      </c>
      <c r="EI63" s="49" t="str">
        <f t="shared" si="127"/>
        <v/>
      </c>
      <c r="EJ63" s="49" t="str">
        <f t="shared" si="127"/>
        <v/>
      </c>
      <c r="EK63" s="49" t="str">
        <f t="shared" si="127"/>
        <v/>
      </c>
      <c r="EL63" s="49" t="str">
        <f t="shared" si="127"/>
        <v/>
      </c>
      <c r="EM63" s="49" t="str">
        <f t="shared" si="127"/>
        <v/>
      </c>
      <c r="EN63" s="49" t="str">
        <f t="shared" si="127"/>
        <v/>
      </c>
      <c r="EO63" s="49" t="str">
        <f t="shared" si="127"/>
        <v/>
      </c>
      <c r="EP63" s="49" t="str">
        <f t="shared" si="127"/>
        <v/>
      </c>
      <c r="EQ63" s="49" t="str">
        <f t="shared" si="128"/>
        <v/>
      </c>
      <c r="ER63" s="49" t="str">
        <f t="shared" si="128"/>
        <v/>
      </c>
      <c r="ES63" s="49" t="str">
        <f t="shared" si="128"/>
        <v/>
      </c>
      <c r="ET63" s="49" t="str">
        <f t="shared" si="128"/>
        <v/>
      </c>
      <c r="EU63" s="49" t="str">
        <f t="shared" si="128"/>
        <v/>
      </c>
      <c r="EV63" s="49" t="str">
        <f t="shared" si="128"/>
        <v/>
      </c>
      <c r="EW63" s="49" t="str">
        <f t="shared" si="128"/>
        <v/>
      </c>
      <c r="EX63" s="49" t="str">
        <f t="shared" si="128"/>
        <v/>
      </c>
      <c r="EY63" s="49" t="str">
        <f t="shared" si="128"/>
        <v/>
      </c>
      <c r="EZ63" s="49" t="str">
        <f t="shared" si="128"/>
        <v/>
      </c>
      <c r="FA63" s="49" t="str">
        <f t="shared" si="128"/>
        <v/>
      </c>
      <c r="FB63" s="49" t="str">
        <f t="shared" si="128"/>
        <v/>
      </c>
      <c r="FC63" s="49" t="str">
        <f t="shared" si="128"/>
        <v/>
      </c>
      <c r="FD63" s="49" t="str">
        <f t="shared" si="128"/>
        <v/>
      </c>
      <c r="FE63" s="49" t="str">
        <f t="shared" si="126"/>
        <v/>
      </c>
      <c r="FF63" s="49" t="str">
        <f t="shared" si="117"/>
        <v/>
      </c>
      <c r="FG63" s="49" t="str">
        <f t="shared" si="117"/>
        <v/>
      </c>
      <c r="FH63" s="49" t="str">
        <f t="shared" si="117"/>
        <v/>
      </c>
      <c r="FI63" s="49" t="str">
        <f t="shared" si="117"/>
        <v/>
      </c>
      <c r="FJ63" s="49" t="str">
        <f t="shared" si="117"/>
        <v/>
      </c>
      <c r="FK63" s="49" t="str">
        <f t="shared" si="117"/>
        <v/>
      </c>
      <c r="FL63" s="49" t="str">
        <f t="shared" si="117"/>
        <v/>
      </c>
      <c r="FM63" s="49" t="str">
        <f t="shared" si="117"/>
        <v/>
      </c>
      <c r="FN63" s="49" t="str">
        <f t="shared" si="117"/>
        <v/>
      </c>
      <c r="FO63" s="49" t="str">
        <f t="shared" si="117"/>
        <v/>
      </c>
      <c r="FP63" s="49" t="str">
        <f t="shared" si="117"/>
        <v/>
      </c>
      <c r="FQ63" s="49" t="str">
        <f t="shared" si="106"/>
        <v/>
      </c>
      <c r="FR63" s="49" t="str">
        <f t="shared" si="106"/>
        <v/>
      </c>
      <c r="FS63" s="49" t="str">
        <f t="shared" si="106"/>
        <v/>
      </c>
      <c r="FT63" s="49" t="str">
        <f t="shared" si="106"/>
        <v/>
      </c>
      <c r="FU63" s="49" t="str">
        <f t="shared" si="106"/>
        <v/>
      </c>
      <c r="FV63" s="49" t="str">
        <f t="shared" si="106"/>
        <v/>
      </c>
      <c r="FW63" s="49" t="str">
        <f t="shared" si="106"/>
        <v/>
      </c>
      <c r="FX63" s="49" t="str">
        <f t="shared" si="106"/>
        <v/>
      </c>
      <c r="FY63" s="49" t="str">
        <f t="shared" si="106"/>
        <v/>
      </c>
      <c r="FZ63" s="49" t="str">
        <f t="shared" si="106"/>
        <v/>
      </c>
      <c r="GA63" s="49" t="str">
        <f t="shared" si="106"/>
        <v/>
      </c>
      <c r="GB63" s="49" t="str">
        <f t="shared" si="106"/>
        <v/>
      </c>
      <c r="GC63" s="49" t="str">
        <f t="shared" si="106"/>
        <v/>
      </c>
      <c r="GD63" s="49" t="str">
        <f t="shared" si="106"/>
        <v/>
      </c>
      <c r="GE63" s="49" t="str">
        <f t="shared" si="106"/>
        <v/>
      </c>
      <c r="GF63" s="49" t="str">
        <f t="shared" si="106"/>
        <v/>
      </c>
      <c r="GG63" s="49" t="str">
        <f t="shared" si="107"/>
        <v/>
      </c>
      <c r="GH63" s="49" t="str">
        <f t="shared" si="107"/>
        <v/>
      </c>
      <c r="GI63" s="49" t="str">
        <f t="shared" si="107"/>
        <v/>
      </c>
      <c r="GJ63" s="49" t="str">
        <f t="shared" si="107"/>
        <v/>
      </c>
      <c r="GK63" s="49" t="str">
        <f t="shared" si="107"/>
        <v/>
      </c>
      <c r="GL63" s="49" t="str">
        <f t="shared" si="107"/>
        <v/>
      </c>
      <c r="GM63" s="49" t="str">
        <f t="shared" si="107"/>
        <v/>
      </c>
      <c r="GN63" s="49" t="str">
        <f t="shared" si="107"/>
        <v/>
      </c>
      <c r="GO63" s="49" t="str">
        <f t="shared" si="107"/>
        <v/>
      </c>
      <c r="GP63" s="49" t="str">
        <f t="shared" si="107"/>
        <v/>
      </c>
      <c r="GQ63" s="49" t="str">
        <f t="shared" si="107"/>
        <v/>
      </c>
      <c r="GR63" s="49" t="str">
        <f t="shared" si="107"/>
        <v/>
      </c>
      <c r="GS63" s="49" t="str">
        <f t="shared" si="107"/>
        <v/>
      </c>
      <c r="GT63" s="49" t="str">
        <f t="shared" si="107"/>
        <v/>
      </c>
      <c r="GU63" s="49" t="str">
        <f t="shared" si="107"/>
        <v/>
      </c>
      <c r="GV63" s="49" t="str">
        <f t="shared" si="107"/>
        <v/>
      </c>
      <c r="GW63" s="49" t="str">
        <f t="shared" si="108"/>
        <v/>
      </c>
      <c r="GX63" s="49" t="str">
        <f t="shared" si="108"/>
        <v/>
      </c>
      <c r="GY63" s="49" t="str">
        <f t="shared" si="108"/>
        <v/>
      </c>
      <c r="GZ63" s="49" t="str">
        <f t="shared" si="108"/>
        <v/>
      </c>
      <c r="HA63" s="49" t="str">
        <f t="shared" si="108"/>
        <v/>
      </c>
      <c r="HB63" s="49" t="str">
        <f t="shared" si="108"/>
        <v/>
      </c>
      <c r="HC63" s="49" t="str">
        <f t="shared" si="108"/>
        <v/>
      </c>
      <c r="HD63" s="49" t="str">
        <f t="shared" si="108"/>
        <v/>
      </c>
      <c r="HE63" s="49" t="str">
        <f t="shared" si="108"/>
        <v/>
      </c>
      <c r="HF63" s="49" t="str">
        <f t="shared" si="108"/>
        <v/>
      </c>
      <c r="HG63" s="49" t="str">
        <f t="shared" si="108"/>
        <v/>
      </c>
      <c r="HH63" s="49" t="str">
        <f t="shared" si="108"/>
        <v/>
      </c>
      <c r="HI63" s="49" t="str">
        <f t="shared" si="108"/>
        <v/>
      </c>
      <c r="HJ63" s="49" t="str">
        <f t="shared" si="108"/>
        <v/>
      </c>
      <c r="HK63" s="49" t="str">
        <f t="shared" si="108"/>
        <v/>
      </c>
      <c r="HL63" s="49" t="str">
        <f t="shared" si="108"/>
        <v/>
      </c>
      <c r="HM63" s="49" t="str">
        <f t="shared" si="109"/>
        <v/>
      </c>
      <c r="HN63" s="49" t="str">
        <f t="shared" si="109"/>
        <v/>
      </c>
      <c r="HO63" s="49" t="str">
        <f t="shared" si="109"/>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4"/>
        <v>#N/A</v>
      </c>
      <c r="HX63" s="169" t="e">
        <f t="shared" si="104"/>
        <v>#N/A</v>
      </c>
      <c r="HY63" s="169" t="e">
        <f t="shared" si="104"/>
        <v>#N/A</v>
      </c>
      <c r="HZ63" s="169" t="e">
        <f t="shared" si="104"/>
        <v>#N/A</v>
      </c>
      <c r="IA63" s="169" t="e">
        <f t="shared" si="104"/>
        <v>#N/A</v>
      </c>
      <c r="IB63" s="169" t="e">
        <f t="shared" si="104"/>
        <v>#N/A</v>
      </c>
      <c r="IC63" s="169" t="e">
        <f t="shared" si="104"/>
        <v>#N/A</v>
      </c>
      <c r="ID63" s="169" t="e">
        <f t="shared" si="104"/>
        <v>#N/A</v>
      </c>
      <c r="IE63" s="169" t="e">
        <f t="shared" si="104"/>
        <v>#N/A</v>
      </c>
      <c r="IF63" s="169" t="e">
        <f t="shared" si="104"/>
        <v>#N/A</v>
      </c>
      <c r="IG63" s="169" t="e">
        <f t="shared" si="104"/>
        <v>#N/A</v>
      </c>
      <c r="IH63" s="169" t="e">
        <f t="shared" si="104"/>
        <v>#N/A</v>
      </c>
      <c r="II63" s="169" t="e">
        <f t="shared" si="104"/>
        <v>#N/A</v>
      </c>
      <c r="IJ63" s="169" t="e">
        <f t="shared" si="104"/>
        <v>#N/A</v>
      </c>
      <c r="IK63" s="169" t="e">
        <f t="shared" si="104"/>
        <v>#N/A</v>
      </c>
      <c r="IL63" s="169" t="e">
        <f t="shared" si="104"/>
        <v>#N/A</v>
      </c>
      <c r="IM63" s="169" t="e">
        <f t="shared" ref="IA63:IP78" si="136">IF(ISNONTEXT($R63),_xlfn.NORM.DIST(AT63,$N63,$R63,FALSE),NA())</f>
        <v>#N/A</v>
      </c>
      <c r="IN63" s="169" t="e">
        <f t="shared" si="136"/>
        <v>#N/A</v>
      </c>
      <c r="IO63" s="169" t="e">
        <f t="shared" si="136"/>
        <v>#N/A</v>
      </c>
      <c r="IP63" s="169" t="e">
        <f t="shared" si="110"/>
        <v>#N/A</v>
      </c>
      <c r="IQ63" s="169" t="e">
        <f t="shared" si="110"/>
        <v>#N/A</v>
      </c>
      <c r="IR63" s="169" t="e">
        <f t="shared" si="110"/>
        <v>#N/A</v>
      </c>
      <c r="IS63" s="169" t="e">
        <f t="shared" si="110"/>
        <v>#N/A</v>
      </c>
      <c r="IT63" s="169" t="e">
        <f t="shared" si="110"/>
        <v>#N/A</v>
      </c>
      <c r="IU63" s="169" t="e">
        <f t="shared" si="110"/>
        <v>#N/A</v>
      </c>
      <c r="IV63" s="169" t="e">
        <f t="shared" si="110"/>
        <v>#N/A</v>
      </c>
      <c r="IW63" s="169" t="e">
        <f t="shared" si="110"/>
        <v>#N/A</v>
      </c>
      <c r="IX63" s="169" t="e">
        <f t="shared" si="110"/>
        <v>#N/A</v>
      </c>
      <c r="IY63" s="169" t="e">
        <f t="shared" si="110"/>
        <v>#N/A</v>
      </c>
      <c r="IZ63" s="169" t="e">
        <f t="shared" si="110"/>
        <v>#N/A</v>
      </c>
      <c r="JA63" s="169" t="e">
        <f t="shared" si="110"/>
        <v>#N/A</v>
      </c>
      <c r="JB63" s="169" t="e">
        <f t="shared" si="110"/>
        <v>#N/A</v>
      </c>
      <c r="JC63" s="169" t="e">
        <f t="shared" si="110"/>
        <v>#N/A</v>
      </c>
      <c r="JD63" s="169" t="e">
        <f t="shared" si="110"/>
        <v>#N/A</v>
      </c>
      <c r="JE63" s="169" t="e">
        <f t="shared" si="118"/>
        <v>#N/A</v>
      </c>
      <c r="JF63" s="169" t="e">
        <f t="shared" si="118"/>
        <v>#N/A</v>
      </c>
      <c r="JG63" s="169" t="e">
        <f t="shared" si="118"/>
        <v>#N/A</v>
      </c>
      <c r="JH63" s="169" t="e">
        <f t="shared" si="118"/>
        <v>#N/A</v>
      </c>
      <c r="JI63" s="169" t="e">
        <f t="shared" si="118"/>
        <v>#N/A</v>
      </c>
      <c r="JJ63" s="169" t="e">
        <f t="shared" si="118"/>
        <v>#N/A</v>
      </c>
      <c r="JK63" s="169" t="e">
        <f t="shared" si="118"/>
        <v>#N/A</v>
      </c>
      <c r="JL63" s="169" t="e">
        <f t="shared" si="118"/>
        <v>#N/A</v>
      </c>
      <c r="JM63" s="169" t="e">
        <f t="shared" si="118"/>
        <v>#N/A</v>
      </c>
      <c r="JN63" s="169" t="e">
        <f t="shared" si="118"/>
        <v>#N/A</v>
      </c>
      <c r="JO63" s="169" t="e">
        <f t="shared" si="118"/>
        <v>#N/A</v>
      </c>
      <c r="JP63" s="169" t="e">
        <f t="shared" si="118"/>
        <v>#N/A</v>
      </c>
      <c r="JQ63" s="169" t="e">
        <f t="shared" si="118"/>
        <v>#N/A</v>
      </c>
      <c r="JR63" s="169" t="e">
        <f t="shared" si="118"/>
        <v>#N/A</v>
      </c>
      <c r="JS63" s="169" t="e">
        <f t="shared" si="118"/>
        <v>#N/A</v>
      </c>
      <c r="JT63" s="169" t="e">
        <f t="shared" si="111"/>
        <v>#N/A</v>
      </c>
      <c r="JU63" s="169" t="e">
        <f t="shared" si="111"/>
        <v>#N/A</v>
      </c>
      <c r="JV63" s="169" t="e">
        <f t="shared" si="111"/>
        <v>#N/A</v>
      </c>
      <c r="JW63" s="169" t="e">
        <f t="shared" si="111"/>
        <v>#N/A</v>
      </c>
      <c r="JX63" s="169" t="e">
        <f t="shared" si="111"/>
        <v>#N/A</v>
      </c>
      <c r="JY63" s="169" t="e">
        <f t="shared" si="111"/>
        <v>#N/A</v>
      </c>
      <c r="JZ63" s="169" t="e">
        <f t="shared" si="111"/>
        <v>#N/A</v>
      </c>
      <c r="KA63" s="169" t="e">
        <f t="shared" si="111"/>
        <v>#N/A</v>
      </c>
      <c r="KB63" s="169" t="e">
        <f t="shared" si="111"/>
        <v>#N/A</v>
      </c>
      <c r="KC63" s="169" t="e">
        <f t="shared" si="111"/>
        <v>#N/A</v>
      </c>
      <c r="KD63" s="169" t="e">
        <f t="shared" si="111"/>
        <v>#N/A</v>
      </c>
      <c r="KE63" s="169" t="e">
        <f t="shared" si="111"/>
        <v>#N/A</v>
      </c>
      <c r="KF63" s="169" t="e">
        <f t="shared" si="111"/>
        <v>#N/A</v>
      </c>
      <c r="KG63" s="169" t="e">
        <f t="shared" si="111"/>
        <v>#N/A</v>
      </c>
      <c r="KH63" s="169" t="e">
        <f t="shared" si="111"/>
        <v>#N/A</v>
      </c>
      <c r="KI63" s="169" t="e">
        <f t="shared" si="111"/>
        <v>#N/A</v>
      </c>
      <c r="KJ63" s="169" t="e">
        <f t="shared" si="119"/>
        <v>#N/A</v>
      </c>
      <c r="KK63" s="169" t="e">
        <f t="shared" si="119"/>
        <v>#N/A</v>
      </c>
      <c r="KL63" s="169" t="e">
        <f t="shared" si="119"/>
        <v>#N/A</v>
      </c>
      <c r="KM63" s="169" t="e">
        <f t="shared" si="119"/>
        <v>#N/A</v>
      </c>
      <c r="KN63" s="169" t="e">
        <f t="shared" si="119"/>
        <v>#N/A</v>
      </c>
      <c r="KO63" s="169" t="e">
        <f t="shared" si="119"/>
        <v>#N/A</v>
      </c>
      <c r="KP63" s="169" t="e">
        <f t="shared" si="119"/>
        <v>#N/A</v>
      </c>
      <c r="KQ63" s="169" t="e">
        <f t="shared" si="119"/>
        <v>#N/A</v>
      </c>
      <c r="KR63" s="169" t="e">
        <f t="shared" si="119"/>
        <v>#N/A</v>
      </c>
      <c r="KS63" s="169" t="e">
        <f t="shared" si="119"/>
        <v>#N/A</v>
      </c>
      <c r="KT63" s="169" t="e">
        <f t="shared" si="119"/>
        <v>#N/A</v>
      </c>
      <c r="KU63" s="169" t="e">
        <f t="shared" si="119"/>
        <v>#N/A</v>
      </c>
      <c r="KV63" s="169" t="e">
        <f t="shared" si="119"/>
        <v>#N/A</v>
      </c>
      <c r="KW63" s="169" t="e">
        <f t="shared" si="119"/>
        <v>#N/A</v>
      </c>
      <c r="KX63" s="169" t="e">
        <f t="shared" si="119"/>
        <v>#N/A</v>
      </c>
      <c r="KY63" s="169" t="e">
        <f t="shared" si="119"/>
        <v>#N/A</v>
      </c>
      <c r="KZ63" s="169" t="e">
        <f t="shared" si="112"/>
        <v>#N/A</v>
      </c>
      <c r="LA63" s="169" t="e">
        <f t="shared" si="112"/>
        <v>#N/A</v>
      </c>
      <c r="LB63" s="169" t="e">
        <f t="shared" si="112"/>
        <v>#N/A</v>
      </c>
      <c r="LC63" s="169" t="e">
        <f t="shared" si="112"/>
        <v>#N/A</v>
      </c>
      <c r="LD63" s="169" t="e">
        <f t="shared" si="112"/>
        <v>#N/A</v>
      </c>
      <c r="LE63" s="169" t="e">
        <f t="shared" si="112"/>
        <v>#N/A</v>
      </c>
      <c r="LF63" s="169" t="e">
        <f t="shared" si="112"/>
        <v>#N/A</v>
      </c>
      <c r="LG63" s="169" t="e">
        <f t="shared" si="112"/>
        <v>#N/A</v>
      </c>
      <c r="LH63" s="169" t="e">
        <f t="shared" si="112"/>
        <v>#N/A</v>
      </c>
      <c r="LI63" s="169" t="e">
        <f t="shared" si="112"/>
        <v>#N/A</v>
      </c>
      <c r="LJ63" s="169" t="e">
        <f t="shared" si="112"/>
        <v>#N/A</v>
      </c>
      <c r="LK63" s="169" t="e">
        <f t="shared" si="112"/>
        <v>#N/A</v>
      </c>
      <c r="LL63" s="169" t="e">
        <f t="shared" si="112"/>
        <v>#N/A</v>
      </c>
      <c r="LM63" s="169" t="e">
        <f t="shared" si="112"/>
        <v>#N/A</v>
      </c>
      <c r="LN63" s="169" t="e">
        <f t="shared" si="112"/>
        <v>#N/A</v>
      </c>
      <c r="LO63" s="169" t="e">
        <f t="shared" si="120"/>
        <v>#N/A</v>
      </c>
      <c r="LP63" s="169" t="e">
        <f t="shared" si="120"/>
        <v>#N/A</v>
      </c>
      <c r="LQ63" s="169" t="e">
        <f t="shared" si="121"/>
        <v>#N/A</v>
      </c>
      <c r="LR63" s="169" t="e">
        <f t="shared" si="121"/>
        <v>#N/A</v>
      </c>
      <c r="LS63" s="169" t="e">
        <f t="shared" si="121"/>
        <v>#N/A</v>
      </c>
      <c r="LT63" s="169" t="e">
        <f t="shared" si="121"/>
        <v>#N/A</v>
      </c>
      <c r="LU63" s="169" t="e">
        <f t="shared" si="121"/>
        <v>#N/A</v>
      </c>
      <c r="LV63" s="169" t="e">
        <f t="shared" si="121"/>
        <v>#N/A</v>
      </c>
      <c r="LW63" s="169" t="e">
        <f t="shared" si="121"/>
        <v>#N/A</v>
      </c>
      <c r="LX63" s="169" t="e">
        <f t="shared" si="121"/>
        <v>#N/A</v>
      </c>
      <c r="LY63" s="169" t="e">
        <f t="shared" si="121"/>
        <v>#N/A</v>
      </c>
      <c r="LZ63" s="169" t="e">
        <f t="shared" si="121"/>
        <v>#N/A</v>
      </c>
      <c r="MA63" s="169" t="e">
        <f t="shared" si="121"/>
        <v>#N/A</v>
      </c>
      <c r="MB63" s="169" t="e">
        <f t="shared" si="121"/>
        <v>#N/A</v>
      </c>
      <c r="MC63" s="169" t="e">
        <f t="shared" si="121"/>
        <v>#N/A</v>
      </c>
      <c r="MD63" s="169" t="e">
        <f t="shared" si="121"/>
        <v>#N/A</v>
      </c>
      <c r="ME63" s="169" t="e">
        <f t="shared" si="121"/>
        <v>#N/A</v>
      </c>
      <c r="MF63" s="169" t="e">
        <f t="shared" si="113"/>
        <v>#N/A</v>
      </c>
      <c r="MG63" s="169" t="e">
        <f t="shared" si="113"/>
        <v>#N/A</v>
      </c>
      <c r="MH63" s="169" t="e">
        <f t="shared" si="113"/>
        <v>#N/A</v>
      </c>
      <c r="MI63" s="169" t="e">
        <f t="shared" si="113"/>
        <v>#N/A</v>
      </c>
      <c r="MJ63" s="169" t="e">
        <f t="shared" si="113"/>
        <v>#N/A</v>
      </c>
      <c r="MK63" s="169" t="e">
        <f t="shared" si="113"/>
        <v>#N/A</v>
      </c>
      <c r="ML63" s="169" t="e">
        <f t="shared" si="113"/>
        <v>#N/A</v>
      </c>
      <c r="MM63" s="169" t="e">
        <f t="shared" si="113"/>
        <v>#N/A</v>
      </c>
      <c r="MN63" s="169" t="e">
        <f t="shared" si="113"/>
        <v>#N/A</v>
      </c>
      <c r="MO63" s="169" t="e">
        <f t="shared" si="113"/>
        <v>#N/A</v>
      </c>
      <c r="MP63" s="169" t="e">
        <f t="shared" si="113"/>
        <v>#N/A</v>
      </c>
      <c r="MQ63" s="169" t="e">
        <f t="shared" si="113"/>
        <v>#N/A</v>
      </c>
      <c r="MR63" s="169" t="e">
        <f t="shared" si="113"/>
        <v>#N/A</v>
      </c>
      <c r="MS63" s="169" t="e">
        <f t="shared" si="113"/>
        <v>#N/A</v>
      </c>
      <c r="MT63" s="169" t="e">
        <f t="shared" si="113"/>
        <v>#N/A</v>
      </c>
      <c r="MU63" s="169" t="e">
        <f t="shared" si="113"/>
        <v>#N/A</v>
      </c>
      <c r="MV63" s="169" t="e">
        <f t="shared" si="122"/>
        <v>#N/A</v>
      </c>
      <c r="MW63" s="169" t="e">
        <f t="shared" si="122"/>
        <v>#N/A</v>
      </c>
      <c r="MX63" s="169" t="e">
        <f t="shared" si="122"/>
        <v>#N/A</v>
      </c>
      <c r="MY63" s="169" t="e">
        <f t="shared" si="122"/>
        <v>#N/A</v>
      </c>
      <c r="MZ63" s="169" t="e">
        <f t="shared" si="122"/>
        <v>#N/A</v>
      </c>
      <c r="NA63" s="169" t="e">
        <f t="shared" si="122"/>
        <v>#N/A</v>
      </c>
      <c r="NB63" s="169" t="e">
        <f t="shared" si="122"/>
        <v>#N/A</v>
      </c>
      <c r="NC63" s="169" t="e">
        <f t="shared" si="122"/>
        <v>#N/A</v>
      </c>
      <c r="ND63" s="169" t="e">
        <f t="shared" si="122"/>
        <v>#N/A</v>
      </c>
      <c r="NE63" s="169" t="e">
        <f t="shared" si="122"/>
        <v>#N/A</v>
      </c>
      <c r="NF63" s="169" t="e">
        <f t="shared" si="122"/>
        <v>#N/A</v>
      </c>
      <c r="NG63" s="169" t="e">
        <f t="shared" si="122"/>
        <v>#N/A</v>
      </c>
      <c r="NH63" s="169" t="e">
        <f t="shared" si="122"/>
        <v>#N/A</v>
      </c>
      <c r="NI63" s="169" t="e">
        <f t="shared" si="122"/>
        <v>#N/A</v>
      </c>
      <c r="NJ63" s="169" t="e">
        <f t="shared" si="122"/>
        <v>#N/A</v>
      </c>
      <c r="NK63" s="169" t="e">
        <f t="shared" si="122"/>
        <v>#N/A</v>
      </c>
      <c r="NL63" s="169" t="e">
        <f t="shared" si="114"/>
        <v>#N/A</v>
      </c>
      <c r="NM63" s="169" t="e">
        <f t="shared" si="114"/>
        <v>#N/A</v>
      </c>
      <c r="NN63" s="169" t="e">
        <f t="shared" si="114"/>
        <v>#N/A</v>
      </c>
      <c r="NO63" s="169" t="e">
        <f t="shared" si="114"/>
        <v>#N/A</v>
      </c>
      <c r="NP63" s="169" t="e">
        <f t="shared" si="114"/>
        <v>#N/A</v>
      </c>
      <c r="NQ63" s="169" t="e">
        <f t="shared" si="114"/>
        <v>#N/A</v>
      </c>
      <c r="NR63" s="169" t="e">
        <f t="shared" si="114"/>
        <v>#N/A</v>
      </c>
      <c r="NS63" s="169" t="e">
        <f t="shared" si="114"/>
        <v>#N/A</v>
      </c>
      <c r="NT63" s="169" t="e">
        <f t="shared" si="114"/>
        <v>#N/A</v>
      </c>
      <c r="NU63" s="169" t="e">
        <f t="shared" si="114"/>
        <v>#N/A</v>
      </c>
      <c r="NV63" s="169" t="e">
        <f t="shared" si="114"/>
        <v>#N/A</v>
      </c>
      <c r="NW63" s="169" t="e">
        <f t="shared" si="114"/>
        <v>#N/A</v>
      </c>
      <c r="NX63" s="169" t="e">
        <f t="shared" si="114"/>
        <v>#N/A</v>
      </c>
      <c r="NY63" s="169" t="e">
        <f t="shared" si="114"/>
        <v>#N/A</v>
      </c>
      <c r="NZ63" s="169" t="e">
        <f t="shared" si="114"/>
        <v>#N/A</v>
      </c>
      <c r="OA63" s="169" t="e">
        <f t="shared" si="123"/>
        <v>#N/A</v>
      </c>
      <c r="OB63" s="169" t="e">
        <f t="shared" si="123"/>
        <v>#N/A</v>
      </c>
      <c r="OC63" s="169" t="e">
        <f t="shared" si="124"/>
        <v>#N/A</v>
      </c>
      <c r="OD63" s="169" t="e">
        <f t="shared" si="124"/>
        <v>#N/A</v>
      </c>
      <c r="OE63" s="169" t="e">
        <f t="shared" si="124"/>
        <v>#N/A</v>
      </c>
      <c r="OF63" s="169" t="e">
        <f t="shared" si="124"/>
        <v>#N/A</v>
      </c>
      <c r="OG63" s="169" t="e">
        <f t="shared" si="124"/>
        <v>#N/A</v>
      </c>
      <c r="OH63" s="169" t="e">
        <f t="shared" si="124"/>
        <v>#N/A</v>
      </c>
      <c r="OI63" s="169" t="e">
        <f t="shared" si="124"/>
        <v>#N/A</v>
      </c>
      <c r="OJ63" s="169" t="e">
        <f t="shared" si="124"/>
        <v>#N/A</v>
      </c>
      <c r="OK63" s="169" t="e">
        <f t="shared" si="124"/>
        <v>#N/A</v>
      </c>
      <c r="OL63" s="169" t="e">
        <f t="shared" si="124"/>
        <v>#N/A</v>
      </c>
      <c r="OM63" s="169" t="e">
        <f t="shared" si="124"/>
        <v>#N/A</v>
      </c>
      <c r="ON63" s="169" t="e">
        <f t="shared" si="124"/>
        <v>#N/A</v>
      </c>
      <c r="OO63" s="169" t="e">
        <f t="shared" si="124"/>
        <v>#N/A</v>
      </c>
      <c r="OP63" s="169" t="e">
        <f t="shared" si="124"/>
        <v>#N/A</v>
      </c>
      <c r="OQ63" s="169" t="e">
        <f t="shared" si="124"/>
        <v>#N/A</v>
      </c>
      <c r="OR63" s="169" t="e">
        <f t="shared" si="115"/>
        <v>#N/A</v>
      </c>
      <c r="OS63" s="169" t="e">
        <f t="shared" si="115"/>
        <v>#N/A</v>
      </c>
      <c r="OT63" s="169" t="e">
        <f t="shared" si="115"/>
        <v>#N/A</v>
      </c>
      <c r="OU63" s="169" t="e">
        <f t="shared" si="115"/>
        <v>#N/A</v>
      </c>
      <c r="OV63" s="169" t="e">
        <f t="shared" si="115"/>
        <v>#N/A</v>
      </c>
      <c r="OW63" s="169" t="e">
        <f t="shared" si="115"/>
        <v>#N/A</v>
      </c>
      <c r="OX63" s="169" t="e">
        <f t="shared" si="115"/>
        <v>#N/A</v>
      </c>
      <c r="OY63" s="169" t="e">
        <f t="shared" si="115"/>
        <v>#N/A</v>
      </c>
      <c r="OZ63" s="169" t="e">
        <f t="shared" si="115"/>
        <v>#N/A</v>
      </c>
      <c r="PA63" s="169" t="e">
        <f t="shared" si="115"/>
        <v>#N/A</v>
      </c>
      <c r="PB63" s="169" t="e">
        <f t="shared" si="115"/>
        <v>#N/A</v>
      </c>
      <c r="PC63" s="169" t="e">
        <f t="shared" si="115"/>
        <v>#N/A</v>
      </c>
      <c r="PD63" s="169" t="e">
        <f t="shared" si="115"/>
        <v>#N/A</v>
      </c>
      <c r="PE63" s="169" t="e">
        <f t="shared" si="115"/>
        <v>#N/A</v>
      </c>
      <c r="PF63" s="169" t="e">
        <f t="shared" si="115"/>
        <v>#N/A</v>
      </c>
      <c r="PG63" s="169" t="e">
        <f t="shared" si="115"/>
        <v>#N/A</v>
      </c>
      <c r="PH63" s="169" t="e">
        <f t="shared" si="125"/>
        <v>#N/A</v>
      </c>
      <c r="PI63" s="169" t="e">
        <f t="shared" si="125"/>
        <v>#N/A</v>
      </c>
      <c r="PJ63" s="169" t="e">
        <f t="shared" si="125"/>
        <v>#N/A</v>
      </c>
      <c r="PK63" s="169" t="e">
        <f t="shared" si="125"/>
        <v>#N/A</v>
      </c>
      <c r="PL63" s="169" t="e">
        <f t="shared" si="125"/>
        <v>#N/A</v>
      </c>
      <c r="PM63" s="169" t="e">
        <f t="shared" si="125"/>
        <v>#N/A</v>
      </c>
      <c r="PN63" s="169" t="e">
        <f t="shared" si="125"/>
        <v>#N/A</v>
      </c>
      <c r="PO63" s="169" t="e">
        <f t="shared" si="125"/>
        <v>#N/A</v>
      </c>
    </row>
    <row r="64" spans="1:431" hidden="1" x14ac:dyDescent="0.75">
      <c r="A64" s="370"/>
      <c r="B64" s="376" t="str">
        <f>IF($R64="","",ROUND(_xlfn.NORM.INV(ABS(VLOOKUP($T$1,VLookups!$A$43:$B$44,2,FALSE)-B$2),$N64,$R64),0))</f>
        <v/>
      </c>
      <c r="C64" s="382" t="str">
        <f t="shared" si="36"/>
        <v/>
      </c>
      <c r="D64" s="383" t="str">
        <f t="shared" si="37"/>
        <v/>
      </c>
      <c r="E64" s="109"/>
      <c r="F64" s="117"/>
      <c r="G64" s="122" t="str">
        <f t="shared" si="30"/>
        <v/>
      </c>
      <c r="H64" s="95"/>
      <c r="I64" s="122" t="str">
        <f t="shared" si="31"/>
        <v/>
      </c>
      <c r="J64" s="117"/>
      <c r="K64" s="110"/>
      <c r="L64" s="124" t="str">
        <f t="shared" si="0"/>
        <v/>
      </c>
      <c r="M64" s="124" t="str">
        <f t="shared" si="1"/>
        <v/>
      </c>
      <c r="N64" s="73" t="str">
        <f t="shared" si="32"/>
        <v/>
      </c>
      <c r="O64" s="23"/>
      <c r="P64" s="57"/>
      <c r="Q64" s="304"/>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3"/>
        <v/>
      </c>
      <c r="AD64" s="49" t="str">
        <f t="shared" si="135"/>
        <v/>
      </c>
      <c r="AE64" s="49" t="str">
        <f t="shared" si="135"/>
        <v/>
      </c>
      <c r="AF64" s="49" t="str">
        <f t="shared" si="135"/>
        <v/>
      </c>
      <c r="AG64" s="49" t="str">
        <f t="shared" si="135"/>
        <v/>
      </c>
      <c r="AH64" s="49" t="str">
        <f t="shared" si="135"/>
        <v/>
      </c>
      <c r="AI64" s="49" t="str">
        <f t="shared" si="135"/>
        <v/>
      </c>
      <c r="AJ64" s="49" t="str">
        <f t="shared" si="135"/>
        <v/>
      </c>
      <c r="AK64" s="49" t="str">
        <f t="shared" si="135"/>
        <v/>
      </c>
      <c r="AL64" s="49" t="str">
        <f t="shared" si="135"/>
        <v/>
      </c>
      <c r="AM64" s="49" t="str">
        <f t="shared" si="135"/>
        <v/>
      </c>
      <c r="AN64" s="49" t="str">
        <f t="shared" si="135"/>
        <v/>
      </c>
      <c r="AO64" s="49" t="str">
        <f t="shared" si="135"/>
        <v/>
      </c>
      <c r="AP64" s="49" t="str">
        <f t="shared" si="135"/>
        <v/>
      </c>
      <c r="AQ64" s="49" t="str">
        <f t="shared" si="135"/>
        <v/>
      </c>
      <c r="AR64" s="49" t="str">
        <f t="shared" si="135"/>
        <v/>
      </c>
      <c r="AS64" s="49" t="str">
        <f t="shared" si="135"/>
        <v/>
      </c>
      <c r="AT64" s="49" t="str">
        <f t="shared" si="131"/>
        <v/>
      </c>
      <c r="AU64" s="49" t="str">
        <f t="shared" si="131"/>
        <v/>
      </c>
      <c r="AV64" s="49" t="str">
        <f t="shared" si="131"/>
        <v/>
      </c>
      <c r="AW64" s="49" t="str">
        <f t="shared" si="131"/>
        <v/>
      </c>
      <c r="AX64" s="49" t="str">
        <f t="shared" si="131"/>
        <v/>
      </c>
      <c r="AY64" s="49" t="str">
        <f t="shared" si="131"/>
        <v/>
      </c>
      <c r="AZ64" s="49" t="str">
        <f t="shared" si="131"/>
        <v/>
      </c>
      <c r="BA64" s="49" t="str">
        <f t="shared" si="131"/>
        <v/>
      </c>
      <c r="BB64" s="49" t="str">
        <f t="shared" si="131"/>
        <v/>
      </c>
      <c r="BC64" s="49" t="str">
        <f t="shared" si="131"/>
        <v/>
      </c>
      <c r="BD64" s="49" t="str">
        <f t="shared" si="131"/>
        <v/>
      </c>
      <c r="BE64" s="49" t="str">
        <f t="shared" si="131"/>
        <v/>
      </c>
      <c r="BF64" s="49" t="str">
        <f t="shared" si="131"/>
        <v/>
      </c>
      <c r="BG64" s="49" t="str">
        <f t="shared" si="131"/>
        <v/>
      </c>
      <c r="BH64" s="49" t="str">
        <f t="shared" si="131"/>
        <v/>
      </c>
      <c r="BI64" s="49" t="str">
        <f t="shared" si="132"/>
        <v/>
      </c>
      <c r="BJ64" s="49" t="str">
        <f t="shared" si="132"/>
        <v/>
      </c>
      <c r="BK64" s="49" t="str">
        <f t="shared" si="132"/>
        <v/>
      </c>
      <c r="BL64" s="49" t="str">
        <f t="shared" si="132"/>
        <v/>
      </c>
      <c r="BM64" s="49" t="str">
        <f t="shared" si="132"/>
        <v/>
      </c>
      <c r="BN64" s="49" t="str">
        <f t="shared" si="132"/>
        <v/>
      </c>
      <c r="BO64" s="49" t="str">
        <f t="shared" si="132"/>
        <v/>
      </c>
      <c r="BP64" s="49" t="str">
        <f t="shared" si="132"/>
        <v/>
      </c>
      <c r="BQ64" s="49" t="str">
        <f t="shared" si="132"/>
        <v/>
      </c>
      <c r="BR64" s="49" t="str">
        <f t="shared" si="132"/>
        <v/>
      </c>
      <c r="BS64" s="49" t="str">
        <f t="shared" si="132"/>
        <v/>
      </c>
      <c r="BT64" s="49" t="str">
        <f t="shared" si="132"/>
        <v/>
      </c>
      <c r="BU64" s="49" t="str">
        <f t="shared" si="132"/>
        <v/>
      </c>
      <c r="BV64" s="49" t="str">
        <f t="shared" si="132"/>
        <v/>
      </c>
      <c r="BW64" s="49" t="str">
        <f t="shared" si="132"/>
        <v/>
      </c>
      <c r="BX64" s="49" t="str">
        <f t="shared" si="132"/>
        <v/>
      </c>
      <c r="BY64" s="49" t="str">
        <f t="shared" si="129"/>
        <v/>
      </c>
      <c r="BZ64" s="49" t="str">
        <f t="shared" si="129"/>
        <v/>
      </c>
      <c r="CA64" s="49" t="str">
        <f t="shared" si="129"/>
        <v/>
      </c>
      <c r="CB64" s="49" t="str">
        <f t="shared" si="129"/>
        <v/>
      </c>
      <c r="CC64" s="49" t="str">
        <f t="shared" si="129"/>
        <v/>
      </c>
      <c r="CD64" s="49" t="str">
        <f t="shared" si="129"/>
        <v/>
      </c>
      <c r="CE64" s="49" t="str">
        <f t="shared" si="129"/>
        <v/>
      </c>
      <c r="CF64" s="49" t="str">
        <f t="shared" si="129"/>
        <v/>
      </c>
      <c r="CG64" s="49" t="str">
        <f t="shared" si="129"/>
        <v/>
      </c>
      <c r="CH64" s="49" t="str">
        <f t="shared" si="129"/>
        <v/>
      </c>
      <c r="CI64" s="49" t="str">
        <f t="shared" si="129"/>
        <v/>
      </c>
      <c r="CJ64" s="49" t="str">
        <f t="shared" si="129"/>
        <v/>
      </c>
      <c r="CK64" s="49" t="str">
        <f t="shared" si="129"/>
        <v/>
      </c>
      <c r="CL64" s="49" t="str">
        <f t="shared" si="129"/>
        <v/>
      </c>
      <c r="CM64" s="49" t="str">
        <f t="shared" si="129"/>
        <v/>
      </c>
      <c r="CN64" s="49" t="str">
        <f t="shared" si="133"/>
        <v/>
      </c>
      <c r="CO64" s="49" t="str">
        <f t="shared" si="133"/>
        <v/>
      </c>
      <c r="CP64" s="49" t="str">
        <f t="shared" si="133"/>
        <v/>
      </c>
      <c r="CQ64" s="49" t="str">
        <f t="shared" si="133"/>
        <v/>
      </c>
      <c r="CR64" s="49" t="str">
        <f t="shared" si="133"/>
        <v/>
      </c>
      <c r="CS64" s="49" t="str">
        <f t="shared" si="133"/>
        <v/>
      </c>
      <c r="CT64" s="49" t="str">
        <f t="shared" si="133"/>
        <v/>
      </c>
      <c r="CU64" s="49" t="str">
        <f t="shared" si="133"/>
        <v/>
      </c>
      <c r="CV64" s="49" t="str">
        <f t="shared" si="133"/>
        <v/>
      </c>
      <c r="CW64" s="49" t="str">
        <f t="shared" si="133"/>
        <v/>
      </c>
      <c r="CX64" s="49" t="str">
        <f t="shared" si="133"/>
        <v/>
      </c>
      <c r="CY64" s="49" t="str">
        <f t="shared" si="133"/>
        <v/>
      </c>
      <c r="CZ64" s="49" t="str">
        <f t="shared" si="133"/>
        <v/>
      </c>
      <c r="DA64" s="49" t="str">
        <f t="shared" si="133"/>
        <v/>
      </c>
      <c r="DB64" s="49" t="str">
        <f t="shared" si="133"/>
        <v/>
      </c>
      <c r="DC64" s="49" t="str">
        <f t="shared" si="133"/>
        <v/>
      </c>
      <c r="DD64" s="49" t="str">
        <f t="shared" si="134"/>
        <v/>
      </c>
      <c r="DE64" s="49" t="str">
        <f t="shared" si="134"/>
        <v/>
      </c>
      <c r="DF64" s="49" t="str">
        <f t="shared" si="134"/>
        <v/>
      </c>
      <c r="DG64" s="49" t="str">
        <f t="shared" si="134"/>
        <v/>
      </c>
      <c r="DH64" s="49" t="str">
        <f t="shared" si="134"/>
        <v/>
      </c>
      <c r="DI64" s="49" t="str">
        <f t="shared" si="134"/>
        <v/>
      </c>
      <c r="DJ64" s="49" t="str">
        <f t="shared" si="134"/>
        <v/>
      </c>
      <c r="DK64" s="49" t="str">
        <f t="shared" si="134"/>
        <v/>
      </c>
      <c r="DL64" s="49" t="str">
        <f t="shared" si="134"/>
        <v/>
      </c>
      <c r="DM64" s="49" t="str">
        <f t="shared" si="134"/>
        <v/>
      </c>
      <c r="DN64" s="49" t="str">
        <f t="shared" si="134"/>
        <v/>
      </c>
      <c r="DO64" s="49" t="str">
        <f t="shared" si="134"/>
        <v/>
      </c>
      <c r="DP64" s="49" t="str">
        <f t="shared" si="134"/>
        <v/>
      </c>
      <c r="DQ64" s="49" t="str">
        <f t="shared" si="134"/>
        <v/>
      </c>
      <c r="DR64" s="49" t="str">
        <f t="shared" si="134"/>
        <v/>
      </c>
      <c r="DS64" s="49" t="str">
        <f t="shared" si="134"/>
        <v/>
      </c>
      <c r="DT64" s="49" t="str">
        <f t="shared" si="130"/>
        <v/>
      </c>
      <c r="DU64" s="49" t="str">
        <f t="shared" si="130"/>
        <v/>
      </c>
      <c r="DV64" s="49" t="str">
        <f t="shared" si="130"/>
        <v/>
      </c>
      <c r="DW64" s="49" t="str">
        <f t="shared" si="130"/>
        <v/>
      </c>
      <c r="DX64" s="49" t="str">
        <f t="shared" si="130"/>
        <v/>
      </c>
      <c r="DY64" s="49" t="str">
        <f t="shared" si="130"/>
        <v/>
      </c>
      <c r="DZ64" s="183" t="str">
        <f t="shared" si="35"/>
        <v/>
      </c>
      <c r="EA64" s="49" t="str">
        <f t="shared" si="127"/>
        <v/>
      </c>
      <c r="EB64" s="49" t="str">
        <f t="shared" si="127"/>
        <v/>
      </c>
      <c r="EC64" s="49" t="str">
        <f t="shared" si="127"/>
        <v/>
      </c>
      <c r="ED64" s="49" t="str">
        <f t="shared" si="127"/>
        <v/>
      </c>
      <c r="EE64" s="49" t="str">
        <f t="shared" si="127"/>
        <v/>
      </c>
      <c r="EF64" s="49" t="str">
        <f t="shared" si="127"/>
        <v/>
      </c>
      <c r="EG64" s="49" t="str">
        <f t="shared" si="127"/>
        <v/>
      </c>
      <c r="EH64" s="49" t="str">
        <f t="shared" si="127"/>
        <v/>
      </c>
      <c r="EI64" s="49" t="str">
        <f t="shared" si="127"/>
        <v/>
      </c>
      <c r="EJ64" s="49" t="str">
        <f t="shared" si="127"/>
        <v/>
      </c>
      <c r="EK64" s="49" t="str">
        <f t="shared" si="127"/>
        <v/>
      </c>
      <c r="EL64" s="49" t="str">
        <f t="shared" si="127"/>
        <v/>
      </c>
      <c r="EM64" s="49" t="str">
        <f t="shared" si="127"/>
        <v/>
      </c>
      <c r="EN64" s="49" t="str">
        <f t="shared" si="127"/>
        <v/>
      </c>
      <c r="EO64" s="49" t="str">
        <f t="shared" si="127"/>
        <v/>
      </c>
      <c r="EP64" s="49" t="str">
        <f t="shared" si="127"/>
        <v/>
      </c>
      <c r="EQ64" s="49" t="str">
        <f t="shared" si="128"/>
        <v/>
      </c>
      <c r="ER64" s="49" t="str">
        <f t="shared" si="128"/>
        <v/>
      </c>
      <c r="ES64" s="49" t="str">
        <f t="shared" si="128"/>
        <v/>
      </c>
      <c r="ET64" s="49" t="str">
        <f t="shared" si="128"/>
        <v/>
      </c>
      <c r="EU64" s="49" t="str">
        <f t="shared" si="128"/>
        <v/>
      </c>
      <c r="EV64" s="49" t="str">
        <f t="shared" si="128"/>
        <v/>
      </c>
      <c r="EW64" s="49" t="str">
        <f t="shared" si="128"/>
        <v/>
      </c>
      <c r="EX64" s="49" t="str">
        <f t="shared" si="128"/>
        <v/>
      </c>
      <c r="EY64" s="49" t="str">
        <f t="shared" si="128"/>
        <v/>
      </c>
      <c r="EZ64" s="49" t="str">
        <f t="shared" si="128"/>
        <v/>
      </c>
      <c r="FA64" s="49" t="str">
        <f t="shared" si="128"/>
        <v/>
      </c>
      <c r="FB64" s="49" t="str">
        <f t="shared" si="128"/>
        <v/>
      </c>
      <c r="FC64" s="49" t="str">
        <f t="shared" si="128"/>
        <v/>
      </c>
      <c r="FD64" s="49" t="str">
        <f t="shared" si="128"/>
        <v/>
      </c>
      <c r="FE64" s="49" t="str">
        <f t="shared" si="126"/>
        <v/>
      </c>
      <c r="FF64" s="49" t="str">
        <f t="shared" si="117"/>
        <v/>
      </c>
      <c r="FG64" s="49" t="str">
        <f t="shared" si="117"/>
        <v/>
      </c>
      <c r="FH64" s="49" t="str">
        <f t="shared" si="117"/>
        <v/>
      </c>
      <c r="FI64" s="49" t="str">
        <f t="shared" si="117"/>
        <v/>
      </c>
      <c r="FJ64" s="49" t="str">
        <f t="shared" si="117"/>
        <v/>
      </c>
      <c r="FK64" s="49" t="str">
        <f t="shared" si="117"/>
        <v/>
      </c>
      <c r="FL64" s="49" t="str">
        <f t="shared" si="117"/>
        <v/>
      </c>
      <c r="FM64" s="49" t="str">
        <f t="shared" si="117"/>
        <v/>
      </c>
      <c r="FN64" s="49" t="str">
        <f t="shared" si="117"/>
        <v/>
      </c>
      <c r="FO64" s="49" t="str">
        <f t="shared" si="117"/>
        <v/>
      </c>
      <c r="FP64" s="49" t="str">
        <f t="shared" si="117"/>
        <v/>
      </c>
      <c r="FQ64" s="49" t="str">
        <f t="shared" si="106"/>
        <v/>
      </c>
      <c r="FR64" s="49" t="str">
        <f t="shared" si="106"/>
        <v/>
      </c>
      <c r="FS64" s="49" t="str">
        <f t="shared" si="106"/>
        <v/>
      </c>
      <c r="FT64" s="49" t="str">
        <f t="shared" si="106"/>
        <v/>
      </c>
      <c r="FU64" s="49" t="str">
        <f t="shared" si="106"/>
        <v/>
      </c>
      <c r="FV64" s="49" t="str">
        <f t="shared" si="106"/>
        <v/>
      </c>
      <c r="FW64" s="49" t="str">
        <f t="shared" si="106"/>
        <v/>
      </c>
      <c r="FX64" s="49" t="str">
        <f t="shared" si="106"/>
        <v/>
      </c>
      <c r="FY64" s="49" t="str">
        <f t="shared" si="106"/>
        <v/>
      </c>
      <c r="FZ64" s="49" t="str">
        <f t="shared" si="106"/>
        <v/>
      </c>
      <c r="GA64" s="49" t="str">
        <f t="shared" si="106"/>
        <v/>
      </c>
      <c r="GB64" s="49" t="str">
        <f t="shared" si="106"/>
        <v/>
      </c>
      <c r="GC64" s="49" t="str">
        <f t="shared" si="106"/>
        <v/>
      </c>
      <c r="GD64" s="49" t="str">
        <f t="shared" si="106"/>
        <v/>
      </c>
      <c r="GE64" s="49" t="str">
        <f t="shared" si="106"/>
        <v/>
      </c>
      <c r="GF64" s="49" t="str">
        <f t="shared" si="106"/>
        <v/>
      </c>
      <c r="GG64" s="49" t="str">
        <f t="shared" si="107"/>
        <v/>
      </c>
      <c r="GH64" s="49" t="str">
        <f t="shared" si="107"/>
        <v/>
      </c>
      <c r="GI64" s="49" t="str">
        <f t="shared" si="107"/>
        <v/>
      </c>
      <c r="GJ64" s="49" t="str">
        <f t="shared" si="107"/>
        <v/>
      </c>
      <c r="GK64" s="49" t="str">
        <f t="shared" si="107"/>
        <v/>
      </c>
      <c r="GL64" s="49" t="str">
        <f t="shared" si="107"/>
        <v/>
      </c>
      <c r="GM64" s="49" t="str">
        <f t="shared" si="107"/>
        <v/>
      </c>
      <c r="GN64" s="49" t="str">
        <f t="shared" si="107"/>
        <v/>
      </c>
      <c r="GO64" s="49" t="str">
        <f t="shared" si="107"/>
        <v/>
      </c>
      <c r="GP64" s="49" t="str">
        <f t="shared" si="107"/>
        <v/>
      </c>
      <c r="GQ64" s="49" t="str">
        <f t="shared" si="107"/>
        <v/>
      </c>
      <c r="GR64" s="49" t="str">
        <f t="shared" si="107"/>
        <v/>
      </c>
      <c r="GS64" s="49" t="str">
        <f t="shared" si="107"/>
        <v/>
      </c>
      <c r="GT64" s="49" t="str">
        <f t="shared" si="107"/>
        <v/>
      </c>
      <c r="GU64" s="49" t="str">
        <f t="shared" si="107"/>
        <v/>
      </c>
      <c r="GV64" s="49" t="str">
        <f t="shared" si="107"/>
        <v/>
      </c>
      <c r="GW64" s="49" t="str">
        <f t="shared" si="108"/>
        <v/>
      </c>
      <c r="GX64" s="49" t="str">
        <f t="shared" si="108"/>
        <v/>
      </c>
      <c r="GY64" s="49" t="str">
        <f t="shared" si="108"/>
        <v/>
      </c>
      <c r="GZ64" s="49" t="str">
        <f t="shared" si="108"/>
        <v/>
      </c>
      <c r="HA64" s="49" t="str">
        <f t="shared" si="108"/>
        <v/>
      </c>
      <c r="HB64" s="49" t="str">
        <f t="shared" si="108"/>
        <v/>
      </c>
      <c r="HC64" s="49" t="str">
        <f t="shared" si="108"/>
        <v/>
      </c>
      <c r="HD64" s="49" t="str">
        <f t="shared" si="108"/>
        <v/>
      </c>
      <c r="HE64" s="49" t="str">
        <f t="shared" si="108"/>
        <v/>
      </c>
      <c r="HF64" s="49" t="str">
        <f t="shared" si="108"/>
        <v/>
      </c>
      <c r="HG64" s="49" t="str">
        <f t="shared" si="108"/>
        <v/>
      </c>
      <c r="HH64" s="49" t="str">
        <f t="shared" si="108"/>
        <v/>
      </c>
      <c r="HI64" s="49" t="str">
        <f t="shared" si="108"/>
        <v/>
      </c>
      <c r="HJ64" s="49" t="str">
        <f t="shared" si="108"/>
        <v/>
      </c>
      <c r="HK64" s="49" t="str">
        <f t="shared" si="108"/>
        <v/>
      </c>
      <c r="HL64" s="49" t="str">
        <f t="shared" si="108"/>
        <v/>
      </c>
      <c r="HM64" s="49" t="str">
        <f t="shared" si="109"/>
        <v/>
      </c>
      <c r="HN64" s="49" t="str">
        <f t="shared" si="109"/>
        <v/>
      </c>
      <c r="HO64" s="49" t="str">
        <f t="shared" si="109"/>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4"/>
        <v>#N/A</v>
      </c>
      <c r="HX64" s="169" t="e">
        <f t="shared" si="104"/>
        <v>#N/A</v>
      </c>
      <c r="HY64" s="169" t="e">
        <f t="shared" si="104"/>
        <v>#N/A</v>
      </c>
      <c r="HZ64" s="169" t="e">
        <f t="shared" si="104"/>
        <v>#N/A</v>
      </c>
      <c r="IA64" s="169" t="e">
        <f t="shared" si="136"/>
        <v>#N/A</v>
      </c>
      <c r="IB64" s="169" t="e">
        <f t="shared" si="136"/>
        <v>#N/A</v>
      </c>
      <c r="IC64" s="169" t="e">
        <f t="shared" si="136"/>
        <v>#N/A</v>
      </c>
      <c r="ID64" s="169" t="e">
        <f t="shared" si="136"/>
        <v>#N/A</v>
      </c>
      <c r="IE64" s="169" t="e">
        <f t="shared" si="136"/>
        <v>#N/A</v>
      </c>
      <c r="IF64" s="169" t="e">
        <f t="shared" si="136"/>
        <v>#N/A</v>
      </c>
      <c r="IG64" s="169" t="e">
        <f t="shared" si="136"/>
        <v>#N/A</v>
      </c>
      <c r="IH64" s="169" t="e">
        <f t="shared" si="136"/>
        <v>#N/A</v>
      </c>
      <c r="II64" s="169" t="e">
        <f t="shared" si="136"/>
        <v>#N/A</v>
      </c>
      <c r="IJ64" s="169" t="e">
        <f t="shared" si="136"/>
        <v>#N/A</v>
      </c>
      <c r="IK64" s="169" t="e">
        <f t="shared" si="136"/>
        <v>#N/A</v>
      </c>
      <c r="IL64" s="169" t="e">
        <f t="shared" si="136"/>
        <v>#N/A</v>
      </c>
      <c r="IM64" s="169" t="e">
        <f t="shared" si="136"/>
        <v>#N/A</v>
      </c>
      <c r="IN64" s="169" t="e">
        <f t="shared" si="136"/>
        <v>#N/A</v>
      </c>
      <c r="IO64" s="169" t="e">
        <f t="shared" si="136"/>
        <v>#N/A</v>
      </c>
      <c r="IP64" s="169" t="e">
        <f t="shared" si="110"/>
        <v>#N/A</v>
      </c>
      <c r="IQ64" s="169" t="e">
        <f t="shared" si="110"/>
        <v>#N/A</v>
      </c>
      <c r="IR64" s="169" t="e">
        <f t="shared" si="110"/>
        <v>#N/A</v>
      </c>
      <c r="IS64" s="169" t="e">
        <f t="shared" si="110"/>
        <v>#N/A</v>
      </c>
      <c r="IT64" s="169" t="e">
        <f t="shared" si="110"/>
        <v>#N/A</v>
      </c>
      <c r="IU64" s="169" t="e">
        <f t="shared" si="110"/>
        <v>#N/A</v>
      </c>
      <c r="IV64" s="169" t="e">
        <f t="shared" si="110"/>
        <v>#N/A</v>
      </c>
      <c r="IW64" s="169" t="e">
        <f t="shared" si="110"/>
        <v>#N/A</v>
      </c>
      <c r="IX64" s="169" t="e">
        <f t="shared" si="110"/>
        <v>#N/A</v>
      </c>
      <c r="IY64" s="169" t="e">
        <f t="shared" si="110"/>
        <v>#N/A</v>
      </c>
      <c r="IZ64" s="169" t="e">
        <f t="shared" si="110"/>
        <v>#N/A</v>
      </c>
      <c r="JA64" s="169" t="e">
        <f t="shared" si="110"/>
        <v>#N/A</v>
      </c>
      <c r="JB64" s="169" t="e">
        <f t="shared" si="110"/>
        <v>#N/A</v>
      </c>
      <c r="JC64" s="169" t="e">
        <f t="shared" si="110"/>
        <v>#N/A</v>
      </c>
      <c r="JD64" s="169" t="e">
        <f t="shared" si="110"/>
        <v>#N/A</v>
      </c>
      <c r="JE64" s="169" t="e">
        <f t="shared" si="118"/>
        <v>#N/A</v>
      </c>
      <c r="JF64" s="169" t="e">
        <f t="shared" si="118"/>
        <v>#N/A</v>
      </c>
      <c r="JG64" s="169" t="e">
        <f t="shared" si="118"/>
        <v>#N/A</v>
      </c>
      <c r="JH64" s="169" t="e">
        <f t="shared" si="118"/>
        <v>#N/A</v>
      </c>
      <c r="JI64" s="169" t="e">
        <f t="shared" si="118"/>
        <v>#N/A</v>
      </c>
      <c r="JJ64" s="169" t="e">
        <f t="shared" si="118"/>
        <v>#N/A</v>
      </c>
      <c r="JK64" s="169" t="e">
        <f t="shared" si="118"/>
        <v>#N/A</v>
      </c>
      <c r="JL64" s="169" t="e">
        <f t="shared" si="118"/>
        <v>#N/A</v>
      </c>
      <c r="JM64" s="169" t="e">
        <f t="shared" si="118"/>
        <v>#N/A</v>
      </c>
      <c r="JN64" s="169" t="e">
        <f t="shared" si="118"/>
        <v>#N/A</v>
      </c>
      <c r="JO64" s="169" t="e">
        <f t="shared" si="118"/>
        <v>#N/A</v>
      </c>
      <c r="JP64" s="169" t="e">
        <f t="shared" si="118"/>
        <v>#N/A</v>
      </c>
      <c r="JQ64" s="169" t="e">
        <f t="shared" si="118"/>
        <v>#N/A</v>
      </c>
      <c r="JR64" s="169" t="e">
        <f t="shared" si="118"/>
        <v>#N/A</v>
      </c>
      <c r="JS64" s="169" t="e">
        <f t="shared" si="118"/>
        <v>#N/A</v>
      </c>
      <c r="JT64" s="169" t="e">
        <f t="shared" si="111"/>
        <v>#N/A</v>
      </c>
      <c r="JU64" s="169" t="e">
        <f t="shared" si="111"/>
        <v>#N/A</v>
      </c>
      <c r="JV64" s="169" t="e">
        <f t="shared" si="111"/>
        <v>#N/A</v>
      </c>
      <c r="JW64" s="169" t="e">
        <f t="shared" si="111"/>
        <v>#N/A</v>
      </c>
      <c r="JX64" s="169" t="e">
        <f t="shared" si="111"/>
        <v>#N/A</v>
      </c>
      <c r="JY64" s="169" t="e">
        <f t="shared" si="111"/>
        <v>#N/A</v>
      </c>
      <c r="JZ64" s="169" t="e">
        <f t="shared" si="111"/>
        <v>#N/A</v>
      </c>
      <c r="KA64" s="169" t="e">
        <f t="shared" si="111"/>
        <v>#N/A</v>
      </c>
      <c r="KB64" s="169" t="e">
        <f t="shared" si="111"/>
        <v>#N/A</v>
      </c>
      <c r="KC64" s="169" t="e">
        <f t="shared" si="111"/>
        <v>#N/A</v>
      </c>
      <c r="KD64" s="169" t="e">
        <f t="shared" si="111"/>
        <v>#N/A</v>
      </c>
      <c r="KE64" s="169" t="e">
        <f t="shared" si="111"/>
        <v>#N/A</v>
      </c>
      <c r="KF64" s="169" t="e">
        <f t="shared" si="111"/>
        <v>#N/A</v>
      </c>
      <c r="KG64" s="169" t="e">
        <f t="shared" si="111"/>
        <v>#N/A</v>
      </c>
      <c r="KH64" s="169" t="e">
        <f t="shared" si="111"/>
        <v>#N/A</v>
      </c>
      <c r="KI64" s="169" t="e">
        <f t="shared" si="111"/>
        <v>#N/A</v>
      </c>
      <c r="KJ64" s="169" t="e">
        <f t="shared" si="119"/>
        <v>#N/A</v>
      </c>
      <c r="KK64" s="169" t="e">
        <f t="shared" si="119"/>
        <v>#N/A</v>
      </c>
      <c r="KL64" s="169" t="e">
        <f t="shared" si="119"/>
        <v>#N/A</v>
      </c>
      <c r="KM64" s="169" t="e">
        <f t="shared" si="119"/>
        <v>#N/A</v>
      </c>
      <c r="KN64" s="169" t="e">
        <f t="shared" si="119"/>
        <v>#N/A</v>
      </c>
      <c r="KO64" s="169" t="e">
        <f t="shared" si="119"/>
        <v>#N/A</v>
      </c>
      <c r="KP64" s="169" t="e">
        <f t="shared" si="119"/>
        <v>#N/A</v>
      </c>
      <c r="KQ64" s="169" t="e">
        <f t="shared" si="119"/>
        <v>#N/A</v>
      </c>
      <c r="KR64" s="169" t="e">
        <f t="shared" si="119"/>
        <v>#N/A</v>
      </c>
      <c r="KS64" s="169" t="e">
        <f t="shared" si="119"/>
        <v>#N/A</v>
      </c>
      <c r="KT64" s="169" t="e">
        <f t="shared" si="119"/>
        <v>#N/A</v>
      </c>
      <c r="KU64" s="169" t="e">
        <f t="shared" si="119"/>
        <v>#N/A</v>
      </c>
      <c r="KV64" s="169" t="e">
        <f t="shared" si="119"/>
        <v>#N/A</v>
      </c>
      <c r="KW64" s="169" t="e">
        <f t="shared" si="119"/>
        <v>#N/A</v>
      </c>
      <c r="KX64" s="169" t="e">
        <f t="shared" si="119"/>
        <v>#N/A</v>
      </c>
      <c r="KY64" s="169" t="e">
        <f t="shared" si="119"/>
        <v>#N/A</v>
      </c>
      <c r="KZ64" s="169" t="e">
        <f t="shared" si="112"/>
        <v>#N/A</v>
      </c>
      <c r="LA64" s="169" t="e">
        <f t="shared" si="112"/>
        <v>#N/A</v>
      </c>
      <c r="LB64" s="169" t="e">
        <f t="shared" si="112"/>
        <v>#N/A</v>
      </c>
      <c r="LC64" s="169" t="e">
        <f t="shared" si="112"/>
        <v>#N/A</v>
      </c>
      <c r="LD64" s="169" t="e">
        <f t="shared" si="112"/>
        <v>#N/A</v>
      </c>
      <c r="LE64" s="169" t="e">
        <f t="shared" si="112"/>
        <v>#N/A</v>
      </c>
      <c r="LF64" s="169" t="e">
        <f t="shared" si="112"/>
        <v>#N/A</v>
      </c>
      <c r="LG64" s="169" t="e">
        <f t="shared" si="112"/>
        <v>#N/A</v>
      </c>
      <c r="LH64" s="169" t="e">
        <f t="shared" si="112"/>
        <v>#N/A</v>
      </c>
      <c r="LI64" s="169" t="e">
        <f t="shared" si="112"/>
        <v>#N/A</v>
      </c>
      <c r="LJ64" s="169" t="e">
        <f t="shared" si="112"/>
        <v>#N/A</v>
      </c>
      <c r="LK64" s="169" t="e">
        <f t="shared" si="112"/>
        <v>#N/A</v>
      </c>
      <c r="LL64" s="169" t="e">
        <f t="shared" si="112"/>
        <v>#N/A</v>
      </c>
      <c r="LM64" s="169" t="e">
        <f t="shared" si="112"/>
        <v>#N/A</v>
      </c>
      <c r="LN64" s="169" t="e">
        <f t="shared" si="112"/>
        <v>#N/A</v>
      </c>
      <c r="LO64" s="169" t="e">
        <f t="shared" si="120"/>
        <v>#N/A</v>
      </c>
      <c r="LP64" s="169" t="e">
        <f t="shared" si="120"/>
        <v>#N/A</v>
      </c>
      <c r="LQ64" s="169" t="e">
        <f t="shared" si="121"/>
        <v>#N/A</v>
      </c>
      <c r="LR64" s="169" t="e">
        <f t="shared" si="121"/>
        <v>#N/A</v>
      </c>
      <c r="LS64" s="169" t="e">
        <f t="shared" si="121"/>
        <v>#N/A</v>
      </c>
      <c r="LT64" s="169" t="e">
        <f t="shared" si="121"/>
        <v>#N/A</v>
      </c>
      <c r="LU64" s="169" t="e">
        <f t="shared" si="121"/>
        <v>#N/A</v>
      </c>
      <c r="LV64" s="169" t="e">
        <f t="shared" si="121"/>
        <v>#N/A</v>
      </c>
      <c r="LW64" s="169" t="e">
        <f t="shared" si="121"/>
        <v>#N/A</v>
      </c>
      <c r="LX64" s="169" t="e">
        <f t="shared" si="121"/>
        <v>#N/A</v>
      </c>
      <c r="LY64" s="169" t="e">
        <f t="shared" si="121"/>
        <v>#N/A</v>
      </c>
      <c r="LZ64" s="169" t="e">
        <f t="shared" si="121"/>
        <v>#N/A</v>
      </c>
      <c r="MA64" s="169" t="e">
        <f t="shared" si="121"/>
        <v>#N/A</v>
      </c>
      <c r="MB64" s="169" t="e">
        <f t="shared" si="121"/>
        <v>#N/A</v>
      </c>
      <c r="MC64" s="169" t="e">
        <f t="shared" si="121"/>
        <v>#N/A</v>
      </c>
      <c r="MD64" s="169" t="e">
        <f t="shared" si="121"/>
        <v>#N/A</v>
      </c>
      <c r="ME64" s="169" t="e">
        <f t="shared" si="121"/>
        <v>#N/A</v>
      </c>
      <c r="MF64" s="169" t="e">
        <f t="shared" si="113"/>
        <v>#N/A</v>
      </c>
      <c r="MG64" s="169" t="e">
        <f t="shared" si="113"/>
        <v>#N/A</v>
      </c>
      <c r="MH64" s="169" t="e">
        <f t="shared" si="113"/>
        <v>#N/A</v>
      </c>
      <c r="MI64" s="169" t="e">
        <f t="shared" si="113"/>
        <v>#N/A</v>
      </c>
      <c r="MJ64" s="169" t="e">
        <f t="shared" si="113"/>
        <v>#N/A</v>
      </c>
      <c r="MK64" s="169" t="e">
        <f t="shared" si="113"/>
        <v>#N/A</v>
      </c>
      <c r="ML64" s="169" t="e">
        <f t="shared" si="113"/>
        <v>#N/A</v>
      </c>
      <c r="MM64" s="169" t="e">
        <f t="shared" si="113"/>
        <v>#N/A</v>
      </c>
      <c r="MN64" s="169" t="e">
        <f t="shared" si="113"/>
        <v>#N/A</v>
      </c>
      <c r="MO64" s="169" t="e">
        <f t="shared" si="113"/>
        <v>#N/A</v>
      </c>
      <c r="MP64" s="169" t="e">
        <f t="shared" si="113"/>
        <v>#N/A</v>
      </c>
      <c r="MQ64" s="169" t="e">
        <f t="shared" si="113"/>
        <v>#N/A</v>
      </c>
      <c r="MR64" s="169" t="e">
        <f t="shared" si="113"/>
        <v>#N/A</v>
      </c>
      <c r="MS64" s="169" t="e">
        <f t="shared" si="113"/>
        <v>#N/A</v>
      </c>
      <c r="MT64" s="169" t="e">
        <f t="shared" si="113"/>
        <v>#N/A</v>
      </c>
      <c r="MU64" s="169" t="e">
        <f t="shared" si="113"/>
        <v>#N/A</v>
      </c>
      <c r="MV64" s="169" t="e">
        <f t="shared" si="122"/>
        <v>#N/A</v>
      </c>
      <c r="MW64" s="169" t="e">
        <f t="shared" si="122"/>
        <v>#N/A</v>
      </c>
      <c r="MX64" s="169" t="e">
        <f t="shared" si="122"/>
        <v>#N/A</v>
      </c>
      <c r="MY64" s="169" t="e">
        <f t="shared" si="122"/>
        <v>#N/A</v>
      </c>
      <c r="MZ64" s="169" t="e">
        <f t="shared" si="122"/>
        <v>#N/A</v>
      </c>
      <c r="NA64" s="169" t="e">
        <f t="shared" si="122"/>
        <v>#N/A</v>
      </c>
      <c r="NB64" s="169" t="e">
        <f t="shared" si="122"/>
        <v>#N/A</v>
      </c>
      <c r="NC64" s="169" t="e">
        <f t="shared" si="122"/>
        <v>#N/A</v>
      </c>
      <c r="ND64" s="169" t="e">
        <f t="shared" si="122"/>
        <v>#N/A</v>
      </c>
      <c r="NE64" s="169" t="e">
        <f t="shared" si="122"/>
        <v>#N/A</v>
      </c>
      <c r="NF64" s="169" t="e">
        <f t="shared" si="122"/>
        <v>#N/A</v>
      </c>
      <c r="NG64" s="169" t="e">
        <f t="shared" si="122"/>
        <v>#N/A</v>
      </c>
      <c r="NH64" s="169" t="e">
        <f t="shared" si="122"/>
        <v>#N/A</v>
      </c>
      <c r="NI64" s="169" t="e">
        <f t="shared" si="122"/>
        <v>#N/A</v>
      </c>
      <c r="NJ64" s="169" t="e">
        <f t="shared" si="122"/>
        <v>#N/A</v>
      </c>
      <c r="NK64" s="169" t="e">
        <f t="shared" si="122"/>
        <v>#N/A</v>
      </c>
      <c r="NL64" s="169" t="e">
        <f t="shared" si="114"/>
        <v>#N/A</v>
      </c>
      <c r="NM64" s="169" t="e">
        <f t="shared" si="114"/>
        <v>#N/A</v>
      </c>
      <c r="NN64" s="169" t="e">
        <f t="shared" si="114"/>
        <v>#N/A</v>
      </c>
      <c r="NO64" s="169" t="e">
        <f t="shared" si="114"/>
        <v>#N/A</v>
      </c>
      <c r="NP64" s="169" t="e">
        <f t="shared" si="114"/>
        <v>#N/A</v>
      </c>
      <c r="NQ64" s="169" t="e">
        <f t="shared" si="114"/>
        <v>#N/A</v>
      </c>
      <c r="NR64" s="169" t="e">
        <f t="shared" si="114"/>
        <v>#N/A</v>
      </c>
      <c r="NS64" s="169" t="e">
        <f t="shared" si="114"/>
        <v>#N/A</v>
      </c>
      <c r="NT64" s="169" t="e">
        <f t="shared" si="114"/>
        <v>#N/A</v>
      </c>
      <c r="NU64" s="169" t="e">
        <f t="shared" si="114"/>
        <v>#N/A</v>
      </c>
      <c r="NV64" s="169" t="e">
        <f t="shared" si="114"/>
        <v>#N/A</v>
      </c>
      <c r="NW64" s="169" t="e">
        <f t="shared" si="114"/>
        <v>#N/A</v>
      </c>
      <c r="NX64" s="169" t="e">
        <f t="shared" si="114"/>
        <v>#N/A</v>
      </c>
      <c r="NY64" s="169" t="e">
        <f t="shared" si="114"/>
        <v>#N/A</v>
      </c>
      <c r="NZ64" s="169" t="e">
        <f t="shared" si="114"/>
        <v>#N/A</v>
      </c>
      <c r="OA64" s="169" t="e">
        <f t="shared" si="123"/>
        <v>#N/A</v>
      </c>
      <c r="OB64" s="169" t="e">
        <f t="shared" si="123"/>
        <v>#N/A</v>
      </c>
      <c r="OC64" s="169" t="e">
        <f t="shared" si="124"/>
        <v>#N/A</v>
      </c>
      <c r="OD64" s="169" t="e">
        <f t="shared" si="124"/>
        <v>#N/A</v>
      </c>
      <c r="OE64" s="169" t="e">
        <f t="shared" si="124"/>
        <v>#N/A</v>
      </c>
      <c r="OF64" s="169" t="e">
        <f t="shared" si="124"/>
        <v>#N/A</v>
      </c>
      <c r="OG64" s="169" t="e">
        <f t="shared" si="124"/>
        <v>#N/A</v>
      </c>
      <c r="OH64" s="169" t="e">
        <f t="shared" si="124"/>
        <v>#N/A</v>
      </c>
      <c r="OI64" s="169" t="e">
        <f t="shared" si="124"/>
        <v>#N/A</v>
      </c>
      <c r="OJ64" s="169" t="e">
        <f t="shared" si="124"/>
        <v>#N/A</v>
      </c>
      <c r="OK64" s="169" t="e">
        <f t="shared" si="124"/>
        <v>#N/A</v>
      </c>
      <c r="OL64" s="169" t="e">
        <f t="shared" si="124"/>
        <v>#N/A</v>
      </c>
      <c r="OM64" s="169" t="e">
        <f t="shared" si="124"/>
        <v>#N/A</v>
      </c>
      <c r="ON64" s="169" t="e">
        <f t="shared" si="124"/>
        <v>#N/A</v>
      </c>
      <c r="OO64" s="169" t="e">
        <f t="shared" si="124"/>
        <v>#N/A</v>
      </c>
      <c r="OP64" s="169" t="e">
        <f t="shared" si="124"/>
        <v>#N/A</v>
      </c>
      <c r="OQ64" s="169" t="e">
        <f t="shared" si="124"/>
        <v>#N/A</v>
      </c>
      <c r="OR64" s="169" t="e">
        <f t="shared" si="115"/>
        <v>#N/A</v>
      </c>
      <c r="OS64" s="169" t="e">
        <f t="shared" si="115"/>
        <v>#N/A</v>
      </c>
      <c r="OT64" s="169" t="e">
        <f t="shared" si="115"/>
        <v>#N/A</v>
      </c>
      <c r="OU64" s="169" t="e">
        <f t="shared" si="115"/>
        <v>#N/A</v>
      </c>
      <c r="OV64" s="169" t="e">
        <f t="shared" si="115"/>
        <v>#N/A</v>
      </c>
      <c r="OW64" s="169" t="e">
        <f t="shared" si="115"/>
        <v>#N/A</v>
      </c>
      <c r="OX64" s="169" t="e">
        <f t="shared" si="115"/>
        <v>#N/A</v>
      </c>
      <c r="OY64" s="169" t="e">
        <f t="shared" si="115"/>
        <v>#N/A</v>
      </c>
      <c r="OZ64" s="169" t="e">
        <f t="shared" si="115"/>
        <v>#N/A</v>
      </c>
      <c r="PA64" s="169" t="e">
        <f t="shared" si="115"/>
        <v>#N/A</v>
      </c>
      <c r="PB64" s="169" t="e">
        <f t="shared" si="115"/>
        <v>#N/A</v>
      </c>
      <c r="PC64" s="169" t="e">
        <f t="shared" si="115"/>
        <v>#N/A</v>
      </c>
      <c r="PD64" s="169" t="e">
        <f t="shared" si="115"/>
        <v>#N/A</v>
      </c>
      <c r="PE64" s="169" t="e">
        <f t="shared" si="115"/>
        <v>#N/A</v>
      </c>
      <c r="PF64" s="169" t="e">
        <f t="shared" si="115"/>
        <v>#N/A</v>
      </c>
      <c r="PG64" s="169" t="e">
        <f t="shared" si="115"/>
        <v>#N/A</v>
      </c>
      <c r="PH64" s="169" t="e">
        <f t="shared" si="125"/>
        <v>#N/A</v>
      </c>
      <c r="PI64" s="169" t="e">
        <f t="shared" si="125"/>
        <v>#N/A</v>
      </c>
      <c r="PJ64" s="169" t="e">
        <f t="shared" si="125"/>
        <v>#N/A</v>
      </c>
      <c r="PK64" s="169" t="e">
        <f t="shared" si="125"/>
        <v>#N/A</v>
      </c>
      <c r="PL64" s="169" t="e">
        <f t="shared" si="125"/>
        <v>#N/A</v>
      </c>
      <c r="PM64" s="169" t="e">
        <f t="shared" si="125"/>
        <v>#N/A</v>
      </c>
      <c r="PN64" s="169" t="e">
        <f t="shared" si="125"/>
        <v>#N/A</v>
      </c>
      <c r="PO64" s="169" t="e">
        <f t="shared" si="125"/>
        <v>#N/A</v>
      </c>
    </row>
    <row r="65" spans="1:431" hidden="1" x14ac:dyDescent="0.75">
      <c r="A65" s="370"/>
      <c r="B65" s="376" t="str">
        <f>IF($R65="","",ROUND(_xlfn.NORM.INV(ABS(VLOOKUP($T$1,VLookups!$A$43:$B$44,2,FALSE)-B$2),$N65,$R65),0))</f>
        <v/>
      </c>
      <c r="C65" s="382" t="str">
        <f t="shared" si="36"/>
        <v/>
      </c>
      <c r="D65" s="383" t="str">
        <f t="shared" si="37"/>
        <v/>
      </c>
      <c r="E65" s="109"/>
      <c r="F65" s="117"/>
      <c r="G65" s="122" t="str">
        <f t="shared" si="30"/>
        <v/>
      </c>
      <c r="H65" s="95"/>
      <c r="I65" s="122" t="str">
        <f t="shared" si="31"/>
        <v/>
      </c>
      <c r="J65" s="117"/>
      <c r="K65" s="110"/>
      <c r="L65" s="124" t="str">
        <f t="shared" si="0"/>
        <v/>
      </c>
      <c r="M65" s="124" t="str">
        <f t="shared" si="1"/>
        <v/>
      </c>
      <c r="N65" s="73" t="str">
        <f t="shared" si="32"/>
        <v/>
      </c>
      <c r="O65" s="23"/>
      <c r="P65" s="57"/>
      <c r="Q65" s="304"/>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3"/>
        <v/>
      </c>
      <c r="AD65" s="49" t="str">
        <f t="shared" si="135"/>
        <v/>
      </c>
      <c r="AE65" s="49" t="str">
        <f t="shared" si="135"/>
        <v/>
      </c>
      <c r="AF65" s="49" t="str">
        <f t="shared" si="135"/>
        <v/>
      </c>
      <c r="AG65" s="49" t="str">
        <f t="shared" si="135"/>
        <v/>
      </c>
      <c r="AH65" s="49" t="str">
        <f t="shared" si="135"/>
        <v/>
      </c>
      <c r="AI65" s="49" t="str">
        <f t="shared" si="135"/>
        <v/>
      </c>
      <c r="AJ65" s="49" t="str">
        <f t="shared" si="135"/>
        <v/>
      </c>
      <c r="AK65" s="49" t="str">
        <f t="shared" si="135"/>
        <v/>
      </c>
      <c r="AL65" s="49" t="str">
        <f t="shared" si="135"/>
        <v/>
      </c>
      <c r="AM65" s="49" t="str">
        <f t="shared" si="135"/>
        <v/>
      </c>
      <c r="AN65" s="49" t="str">
        <f t="shared" si="135"/>
        <v/>
      </c>
      <c r="AO65" s="49" t="str">
        <f t="shared" si="135"/>
        <v/>
      </c>
      <c r="AP65" s="49" t="str">
        <f t="shared" si="135"/>
        <v/>
      </c>
      <c r="AQ65" s="49" t="str">
        <f t="shared" si="135"/>
        <v/>
      </c>
      <c r="AR65" s="49" t="str">
        <f t="shared" si="135"/>
        <v/>
      </c>
      <c r="AS65" s="49" t="str">
        <f t="shared" si="135"/>
        <v/>
      </c>
      <c r="AT65" s="49" t="str">
        <f t="shared" si="131"/>
        <v/>
      </c>
      <c r="AU65" s="49" t="str">
        <f t="shared" si="131"/>
        <v/>
      </c>
      <c r="AV65" s="49" t="str">
        <f t="shared" si="131"/>
        <v/>
      </c>
      <c r="AW65" s="49" t="str">
        <f t="shared" si="131"/>
        <v/>
      </c>
      <c r="AX65" s="49" t="str">
        <f t="shared" si="131"/>
        <v/>
      </c>
      <c r="AY65" s="49" t="str">
        <f t="shared" si="131"/>
        <v/>
      </c>
      <c r="AZ65" s="49" t="str">
        <f t="shared" si="131"/>
        <v/>
      </c>
      <c r="BA65" s="49" t="str">
        <f t="shared" si="131"/>
        <v/>
      </c>
      <c r="BB65" s="49" t="str">
        <f t="shared" si="131"/>
        <v/>
      </c>
      <c r="BC65" s="49" t="str">
        <f t="shared" si="131"/>
        <v/>
      </c>
      <c r="BD65" s="49" t="str">
        <f t="shared" si="131"/>
        <v/>
      </c>
      <c r="BE65" s="49" t="str">
        <f t="shared" si="131"/>
        <v/>
      </c>
      <c r="BF65" s="49" t="str">
        <f t="shared" si="131"/>
        <v/>
      </c>
      <c r="BG65" s="49" t="str">
        <f t="shared" si="131"/>
        <v/>
      </c>
      <c r="BH65" s="49" t="str">
        <f t="shared" si="131"/>
        <v/>
      </c>
      <c r="BI65" s="49" t="str">
        <f t="shared" si="132"/>
        <v/>
      </c>
      <c r="BJ65" s="49" t="str">
        <f t="shared" si="132"/>
        <v/>
      </c>
      <c r="BK65" s="49" t="str">
        <f t="shared" si="132"/>
        <v/>
      </c>
      <c r="BL65" s="49" t="str">
        <f t="shared" si="132"/>
        <v/>
      </c>
      <c r="BM65" s="49" t="str">
        <f t="shared" si="132"/>
        <v/>
      </c>
      <c r="BN65" s="49" t="str">
        <f t="shared" si="132"/>
        <v/>
      </c>
      <c r="BO65" s="49" t="str">
        <f t="shared" si="132"/>
        <v/>
      </c>
      <c r="BP65" s="49" t="str">
        <f t="shared" si="132"/>
        <v/>
      </c>
      <c r="BQ65" s="49" t="str">
        <f t="shared" si="132"/>
        <v/>
      </c>
      <c r="BR65" s="49" t="str">
        <f t="shared" si="132"/>
        <v/>
      </c>
      <c r="BS65" s="49" t="str">
        <f t="shared" si="132"/>
        <v/>
      </c>
      <c r="BT65" s="49" t="str">
        <f t="shared" si="132"/>
        <v/>
      </c>
      <c r="BU65" s="49" t="str">
        <f t="shared" si="132"/>
        <v/>
      </c>
      <c r="BV65" s="49" t="str">
        <f t="shared" si="132"/>
        <v/>
      </c>
      <c r="BW65" s="49" t="str">
        <f t="shared" si="132"/>
        <v/>
      </c>
      <c r="BX65" s="49" t="str">
        <f t="shared" si="132"/>
        <v/>
      </c>
      <c r="BY65" s="49" t="str">
        <f t="shared" si="129"/>
        <v/>
      </c>
      <c r="BZ65" s="49" t="str">
        <f t="shared" si="129"/>
        <v/>
      </c>
      <c r="CA65" s="49" t="str">
        <f t="shared" si="129"/>
        <v/>
      </c>
      <c r="CB65" s="49" t="str">
        <f t="shared" si="129"/>
        <v/>
      </c>
      <c r="CC65" s="49" t="str">
        <f t="shared" si="129"/>
        <v/>
      </c>
      <c r="CD65" s="49" t="str">
        <f t="shared" si="129"/>
        <v/>
      </c>
      <c r="CE65" s="49" t="str">
        <f t="shared" si="129"/>
        <v/>
      </c>
      <c r="CF65" s="49" t="str">
        <f t="shared" si="129"/>
        <v/>
      </c>
      <c r="CG65" s="49" t="str">
        <f t="shared" si="129"/>
        <v/>
      </c>
      <c r="CH65" s="49" t="str">
        <f t="shared" si="129"/>
        <v/>
      </c>
      <c r="CI65" s="49" t="str">
        <f t="shared" si="129"/>
        <v/>
      </c>
      <c r="CJ65" s="49" t="str">
        <f t="shared" si="129"/>
        <v/>
      </c>
      <c r="CK65" s="49" t="str">
        <f t="shared" si="129"/>
        <v/>
      </c>
      <c r="CL65" s="49" t="str">
        <f t="shared" si="129"/>
        <v/>
      </c>
      <c r="CM65" s="49" t="str">
        <f t="shared" si="129"/>
        <v/>
      </c>
      <c r="CN65" s="49" t="str">
        <f t="shared" si="133"/>
        <v/>
      </c>
      <c r="CO65" s="49" t="str">
        <f t="shared" si="133"/>
        <v/>
      </c>
      <c r="CP65" s="49" t="str">
        <f t="shared" si="133"/>
        <v/>
      </c>
      <c r="CQ65" s="49" t="str">
        <f t="shared" si="133"/>
        <v/>
      </c>
      <c r="CR65" s="49" t="str">
        <f t="shared" si="133"/>
        <v/>
      </c>
      <c r="CS65" s="49" t="str">
        <f t="shared" si="133"/>
        <v/>
      </c>
      <c r="CT65" s="49" t="str">
        <f t="shared" si="133"/>
        <v/>
      </c>
      <c r="CU65" s="49" t="str">
        <f t="shared" si="133"/>
        <v/>
      </c>
      <c r="CV65" s="49" t="str">
        <f t="shared" si="133"/>
        <v/>
      </c>
      <c r="CW65" s="49" t="str">
        <f t="shared" si="133"/>
        <v/>
      </c>
      <c r="CX65" s="49" t="str">
        <f t="shared" si="133"/>
        <v/>
      </c>
      <c r="CY65" s="49" t="str">
        <f t="shared" si="133"/>
        <v/>
      </c>
      <c r="CZ65" s="49" t="str">
        <f t="shared" si="133"/>
        <v/>
      </c>
      <c r="DA65" s="49" t="str">
        <f t="shared" si="133"/>
        <v/>
      </c>
      <c r="DB65" s="49" t="str">
        <f t="shared" si="133"/>
        <v/>
      </c>
      <c r="DC65" s="49" t="str">
        <f t="shared" si="133"/>
        <v/>
      </c>
      <c r="DD65" s="49" t="str">
        <f t="shared" si="134"/>
        <v/>
      </c>
      <c r="DE65" s="49" t="str">
        <f t="shared" si="134"/>
        <v/>
      </c>
      <c r="DF65" s="49" t="str">
        <f t="shared" si="134"/>
        <v/>
      </c>
      <c r="DG65" s="49" t="str">
        <f t="shared" si="134"/>
        <v/>
      </c>
      <c r="DH65" s="49" t="str">
        <f t="shared" si="134"/>
        <v/>
      </c>
      <c r="DI65" s="49" t="str">
        <f t="shared" si="134"/>
        <v/>
      </c>
      <c r="DJ65" s="49" t="str">
        <f t="shared" si="134"/>
        <v/>
      </c>
      <c r="DK65" s="49" t="str">
        <f t="shared" si="134"/>
        <v/>
      </c>
      <c r="DL65" s="49" t="str">
        <f t="shared" si="134"/>
        <v/>
      </c>
      <c r="DM65" s="49" t="str">
        <f t="shared" si="134"/>
        <v/>
      </c>
      <c r="DN65" s="49" t="str">
        <f t="shared" si="134"/>
        <v/>
      </c>
      <c r="DO65" s="49" t="str">
        <f t="shared" si="134"/>
        <v/>
      </c>
      <c r="DP65" s="49" t="str">
        <f t="shared" si="134"/>
        <v/>
      </c>
      <c r="DQ65" s="49" t="str">
        <f t="shared" si="134"/>
        <v/>
      </c>
      <c r="DR65" s="49" t="str">
        <f t="shared" si="134"/>
        <v/>
      </c>
      <c r="DS65" s="49" t="str">
        <f t="shared" si="134"/>
        <v/>
      </c>
      <c r="DT65" s="49" t="str">
        <f t="shared" si="130"/>
        <v/>
      </c>
      <c r="DU65" s="49" t="str">
        <f t="shared" si="130"/>
        <v/>
      </c>
      <c r="DV65" s="49" t="str">
        <f t="shared" si="130"/>
        <v/>
      </c>
      <c r="DW65" s="49" t="str">
        <f t="shared" si="130"/>
        <v/>
      </c>
      <c r="DX65" s="49" t="str">
        <f t="shared" si="130"/>
        <v/>
      </c>
      <c r="DY65" s="49" t="str">
        <f t="shared" si="130"/>
        <v/>
      </c>
      <c r="DZ65" s="183" t="str">
        <f t="shared" si="35"/>
        <v/>
      </c>
      <c r="EA65" s="49" t="str">
        <f t="shared" si="127"/>
        <v/>
      </c>
      <c r="EB65" s="49" t="str">
        <f t="shared" si="127"/>
        <v/>
      </c>
      <c r="EC65" s="49" t="str">
        <f t="shared" si="127"/>
        <v/>
      </c>
      <c r="ED65" s="49" t="str">
        <f t="shared" si="127"/>
        <v/>
      </c>
      <c r="EE65" s="49" t="str">
        <f t="shared" si="127"/>
        <v/>
      </c>
      <c r="EF65" s="49" t="str">
        <f t="shared" si="127"/>
        <v/>
      </c>
      <c r="EG65" s="49" t="str">
        <f t="shared" si="127"/>
        <v/>
      </c>
      <c r="EH65" s="49" t="str">
        <f t="shared" si="127"/>
        <v/>
      </c>
      <c r="EI65" s="49" t="str">
        <f t="shared" si="127"/>
        <v/>
      </c>
      <c r="EJ65" s="49" t="str">
        <f t="shared" si="127"/>
        <v/>
      </c>
      <c r="EK65" s="49" t="str">
        <f t="shared" si="127"/>
        <v/>
      </c>
      <c r="EL65" s="49" t="str">
        <f t="shared" si="127"/>
        <v/>
      </c>
      <c r="EM65" s="49" t="str">
        <f t="shared" si="127"/>
        <v/>
      </c>
      <c r="EN65" s="49" t="str">
        <f t="shared" si="127"/>
        <v/>
      </c>
      <c r="EO65" s="49" t="str">
        <f t="shared" si="127"/>
        <v/>
      </c>
      <c r="EP65" s="49" t="str">
        <f t="shared" si="127"/>
        <v/>
      </c>
      <c r="EQ65" s="49" t="str">
        <f t="shared" si="128"/>
        <v/>
      </c>
      <c r="ER65" s="49" t="str">
        <f t="shared" si="128"/>
        <v/>
      </c>
      <c r="ES65" s="49" t="str">
        <f t="shared" si="128"/>
        <v/>
      </c>
      <c r="ET65" s="49" t="str">
        <f t="shared" si="128"/>
        <v/>
      </c>
      <c r="EU65" s="49" t="str">
        <f t="shared" si="128"/>
        <v/>
      </c>
      <c r="EV65" s="49" t="str">
        <f t="shared" si="128"/>
        <v/>
      </c>
      <c r="EW65" s="49" t="str">
        <f t="shared" si="128"/>
        <v/>
      </c>
      <c r="EX65" s="49" t="str">
        <f t="shared" si="128"/>
        <v/>
      </c>
      <c r="EY65" s="49" t="str">
        <f t="shared" si="128"/>
        <v/>
      </c>
      <c r="EZ65" s="49" t="str">
        <f t="shared" si="128"/>
        <v/>
      </c>
      <c r="FA65" s="49" t="str">
        <f t="shared" si="128"/>
        <v/>
      </c>
      <c r="FB65" s="49" t="str">
        <f t="shared" si="128"/>
        <v/>
      </c>
      <c r="FC65" s="49" t="str">
        <f t="shared" si="128"/>
        <v/>
      </c>
      <c r="FD65" s="49" t="str">
        <f t="shared" si="128"/>
        <v/>
      </c>
      <c r="FE65" s="49" t="str">
        <f t="shared" si="126"/>
        <v/>
      </c>
      <c r="FF65" s="49" t="str">
        <f t="shared" si="117"/>
        <v/>
      </c>
      <c r="FG65" s="49" t="str">
        <f t="shared" si="117"/>
        <v/>
      </c>
      <c r="FH65" s="49" t="str">
        <f t="shared" si="117"/>
        <v/>
      </c>
      <c r="FI65" s="49" t="str">
        <f t="shared" si="117"/>
        <v/>
      </c>
      <c r="FJ65" s="49" t="str">
        <f t="shared" si="117"/>
        <v/>
      </c>
      <c r="FK65" s="49" t="str">
        <f t="shared" si="117"/>
        <v/>
      </c>
      <c r="FL65" s="49" t="str">
        <f t="shared" si="117"/>
        <v/>
      </c>
      <c r="FM65" s="49" t="str">
        <f t="shared" si="117"/>
        <v/>
      </c>
      <c r="FN65" s="49" t="str">
        <f t="shared" si="117"/>
        <v/>
      </c>
      <c r="FO65" s="49" t="str">
        <f t="shared" si="117"/>
        <v/>
      </c>
      <c r="FP65" s="49" t="str">
        <f t="shared" si="117"/>
        <v/>
      </c>
      <c r="FQ65" s="49" t="str">
        <f t="shared" si="106"/>
        <v/>
      </c>
      <c r="FR65" s="49" t="str">
        <f t="shared" si="106"/>
        <v/>
      </c>
      <c r="FS65" s="49" t="str">
        <f t="shared" si="106"/>
        <v/>
      </c>
      <c r="FT65" s="49" t="str">
        <f t="shared" si="106"/>
        <v/>
      </c>
      <c r="FU65" s="49" t="str">
        <f t="shared" si="106"/>
        <v/>
      </c>
      <c r="FV65" s="49" t="str">
        <f t="shared" si="106"/>
        <v/>
      </c>
      <c r="FW65" s="49" t="str">
        <f t="shared" si="106"/>
        <v/>
      </c>
      <c r="FX65" s="49" t="str">
        <f t="shared" si="106"/>
        <v/>
      </c>
      <c r="FY65" s="49" t="str">
        <f t="shared" si="106"/>
        <v/>
      </c>
      <c r="FZ65" s="49" t="str">
        <f t="shared" si="106"/>
        <v/>
      </c>
      <c r="GA65" s="49" t="str">
        <f t="shared" si="106"/>
        <v/>
      </c>
      <c r="GB65" s="49" t="str">
        <f t="shared" si="106"/>
        <v/>
      </c>
      <c r="GC65" s="49" t="str">
        <f t="shared" si="106"/>
        <v/>
      </c>
      <c r="GD65" s="49" t="str">
        <f t="shared" si="106"/>
        <v/>
      </c>
      <c r="GE65" s="49" t="str">
        <f t="shared" si="106"/>
        <v/>
      </c>
      <c r="GF65" s="49" t="str">
        <f t="shared" si="106"/>
        <v/>
      </c>
      <c r="GG65" s="49" t="str">
        <f t="shared" si="107"/>
        <v/>
      </c>
      <c r="GH65" s="49" t="str">
        <f t="shared" si="107"/>
        <v/>
      </c>
      <c r="GI65" s="49" t="str">
        <f t="shared" si="107"/>
        <v/>
      </c>
      <c r="GJ65" s="49" t="str">
        <f t="shared" si="107"/>
        <v/>
      </c>
      <c r="GK65" s="49" t="str">
        <f t="shared" si="107"/>
        <v/>
      </c>
      <c r="GL65" s="49" t="str">
        <f t="shared" si="107"/>
        <v/>
      </c>
      <c r="GM65" s="49" t="str">
        <f t="shared" si="107"/>
        <v/>
      </c>
      <c r="GN65" s="49" t="str">
        <f t="shared" si="107"/>
        <v/>
      </c>
      <c r="GO65" s="49" t="str">
        <f t="shared" si="107"/>
        <v/>
      </c>
      <c r="GP65" s="49" t="str">
        <f t="shared" si="107"/>
        <v/>
      </c>
      <c r="GQ65" s="49" t="str">
        <f t="shared" si="107"/>
        <v/>
      </c>
      <c r="GR65" s="49" t="str">
        <f t="shared" si="107"/>
        <v/>
      </c>
      <c r="GS65" s="49" t="str">
        <f t="shared" si="107"/>
        <v/>
      </c>
      <c r="GT65" s="49" t="str">
        <f t="shared" si="107"/>
        <v/>
      </c>
      <c r="GU65" s="49" t="str">
        <f t="shared" si="107"/>
        <v/>
      </c>
      <c r="GV65" s="49" t="str">
        <f t="shared" si="107"/>
        <v/>
      </c>
      <c r="GW65" s="49" t="str">
        <f t="shared" si="108"/>
        <v/>
      </c>
      <c r="GX65" s="49" t="str">
        <f t="shared" si="108"/>
        <v/>
      </c>
      <c r="GY65" s="49" t="str">
        <f t="shared" si="108"/>
        <v/>
      </c>
      <c r="GZ65" s="49" t="str">
        <f t="shared" si="108"/>
        <v/>
      </c>
      <c r="HA65" s="49" t="str">
        <f t="shared" si="108"/>
        <v/>
      </c>
      <c r="HB65" s="49" t="str">
        <f t="shared" si="108"/>
        <v/>
      </c>
      <c r="HC65" s="49" t="str">
        <f t="shared" si="108"/>
        <v/>
      </c>
      <c r="HD65" s="49" t="str">
        <f t="shared" si="108"/>
        <v/>
      </c>
      <c r="HE65" s="49" t="str">
        <f t="shared" si="108"/>
        <v/>
      </c>
      <c r="HF65" s="49" t="str">
        <f t="shared" si="108"/>
        <v/>
      </c>
      <c r="HG65" s="49" t="str">
        <f t="shared" si="108"/>
        <v/>
      </c>
      <c r="HH65" s="49" t="str">
        <f t="shared" si="108"/>
        <v/>
      </c>
      <c r="HI65" s="49" t="str">
        <f t="shared" si="108"/>
        <v/>
      </c>
      <c r="HJ65" s="49" t="str">
        <f t="shared" si="108"/>
        <v/>
      </c>
      <c r="HK65" s="49" t="str">
        <f t="shared" si="108"/>
        <v/>
      </c>
      <c r="HL65" s="49" t="str">
        <f t="shared" si="108"/>
        <v/>
      </c>
      <c r="HM65" s="49" t="str">
        <f t="shared" si="109"/>
        <v/>
      </c>
      <c r="HN65" s="49" t="str">
        <f t="shared" si="109"/>
        <v/>
      </c>
      <c r="HO65" s="49" t="str">
        <f t="shared" si="109"/>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4"/>
        <v>#N/A</v>
      </c>
      <c r="HX65" s="169" t="e">
        <f t="shared" si="104"/>
        <v>#N/A</v>
      </c>
      <c r="HY65" s="169" t="e">
        <f t="shared" si="104"/>
        <v>#N/A</v>
      </c>
      <c r="HZ65" s="169" t="e">
        <f t="shared" si="104"/>
        <v>#N/A</v>
      </c>
      <c r="IA65" s="169" t="e">
        <f t="shared" si="136"/>
        <v>#N/A</v>
      </c>
      <c r="IB65" s="169" t="e">
        <f t="shared" si="136"/>
        <v>#N/A</v>
      </c>
      <c r="IC65" s="169" t="e">
        <f t="shared" si="136"/>
        <v>#N/A</v>
      </c>
      <c r="ID65" s="169" t="e">
        <f t="shared" si="136"/>
        <v>#N/A</v>
      </c>
      <c r="IE65" s="169" t="e">
        <f t="shared" si="136"/>
        <v>#N/A</v>
      </c>
      <c r="IF65" s="169" t="e">
        <f t="shared" si="136"/>
        <v>#N/A</v>
      </c>
      <c r="IG65" s="169" t="e">
        <f t="shared" si="136"/>
        <v>#N/A</v>
      </c>
      <c r="IH65" s="169" t="e">
        <f t="shared" si="136"/>
        <v>#N/A</v>
      </c>
      <c r="II65" s="169" t="e">
        <f t="shared" si="136"/>
        <v>#N/A</v>
      </c>
      <c r="IJ65" s="169" t="e">
        <f t="shared" si="136"/>
        <v>#N/A</v>
      </c>
      <c r="IK65" s="169" t="e">
        <f t="shared" si="136"/>
        <v>#N/A</v>
      </c>
      <c r="IL65" s="169" t="e">
        <f t="shared" si="136"/>
        <v>#N/A</v>
      </c>
      <c r="IM65" s="169" t="e">
        <f t="shared" si="136"/>
        <v>#N/A</v>
      </c>
      <c r="IN65" s="169" t="e">
        <f t="shared" si="136"/>
        <v>#N/A</v>
      </c>
      <c r="IO65" s="169" t="e">
        <f t="shared" si="136"/>
        <v>#N/A</v>
      </c>
      <c r="IP65" s="169" t="e">
        <f t="shared" si="110"/>
        <v>#N/A</v>
      </c>
      <c r="IQ65" s="169" t="e">
        <f t="shared" si="110"/>
        <v>#N/A</v>
      </c>
      <c r="IR65" s="169" t="e">
        <f t="shared" si="110"/>
        <v>#N/A</v>
      </c>
      <c r="IS65" s="169" t="e">
        <f t="shared" si="110"/>
        <v>#N/A</v>
      </c>
      <c r="IT65" s="169" t="e">
        <f t="shared" si="110"/>
        <v>#N/A</v>
      </c>
      <c r="IU65" s="169" t="e">
        <f t="shared" si="110"/>
        <v>#N/A</v>
      </c>
      <c r="IV65" s="169" t="e">
        <f t="shared" si="110"/>
        <v>#N/A</v>
      </c>
      <c r="IW65" s="169" t="e">
        <f t="shared" si="110"/>
        <v>#N/A</v>
      </c>
      <c r="IX65" s="169" t="e">
        <f t="shared" si="110"/>
        <v>#N/A</v>
      </c>
      <c r="IY65" s="169" t="e">
        <f t="shared" si="110"/>
        <v>#N/A</v>
      </c>
      <c r="IZ65" s="169" t="e">
        <f t="shared" si="110"/>
        <v>#N/A</v>
      </c>
      <c r="JA65" s="169" t="e">
        <f t="shared" si="110"/>
        <v>#N/A</v>
      </c>
      <c r="JB65" s="169" t="e">
        <f t="shared" si="110"/>
        <v>#N/A</v>
      </c>
      <c r="JC65" s="169" t="e">
        <f t="shared" si="110"/>
        <v>#N/A</v>
      </c>
      <c r="JD65" s="169" t="e">
        <f t="shared" si="110"/>
        <v>#N/A</v>
      </c>
      <c r="JE65" s="169" t="e">
        <f t="shared" si="118"/>
        <v>#N/A</v>
      </c>
      <c r="JF65" s="169" t="e">
        <f t="shared" si="118"/>
        <v>#N/A</v>
      </c>
      <c r="JG65" s="169" t="e">
        <f t="shared" si="118"/>
        <v>#N/A</v>
      </c>
      <c r="JH65" s="169" t="e">
        <f t="shared" si="118"/>
        <v>#N/A</v>
      </c>
      <c r="JI65" s="169" t="e">
        <f t="shared" si="118"/>
        <v>#N/A</v>
      </c>
      <c r="JJ65" s="169" t="e">
        <f t="shared" si="118"/>
        <v>#N/A</v>
      </c>
      <c r="JK65" s="169" t="e">
        <f t="shared" si="118"/>
        <v>#N/A</v>
      </c>
      <c r="JL65" s="169" t="e">
        <f t="shared" si="118"/>
        <v>#N/A</v>
      </c>
      <c r="JM65" s="169" t="e">
        <f t="shared" si="118"/>
        <v>#N/A</v>
      </c>
      <c r="JN65" s="169" t="e">
        <f t="shared" si="118"/>
        <v>#N/A</v>
      </c>
      <c r="JO65" s="169" t="e">
        <f t="shared" si="118"/>
        <v>#N/A</v>
      </c>
      <c r="JP65" s="169" t="e">
        <f t="shared" si="118"/>
        <v>#N/A</v>
      </c>
      <c r="JQ65" s="169" t="e">
        <f t="shared" si="118"/>
        <v>#N/A</v>
      </c>
      <c r="JR65" s="169" t="e">
        <f t="shared" si="118"/>
        <v>#N/A</v>
      </c>
      <c r="JS65" s="169" t="e">
        <f t="shared" si="118"/>
        <v>#N/A</v>
      </c>
      <c r="JT65" s="169" t="e">
        <f t="shared" si="111"/>
        <v>#N/A</v>
      </c>
      <c r="JU65" s="169" t="e">
        <f t="shared" si="111"/>
        <v>#N/A</v>
      </c>
      <c r="JV65" s="169" t="e">
        <f t="shared" si="111"/>
        <v>#N/A</v>
      </c>
      <c r="JW65" s="169" t="e">
        <f t="shared" si="111"/>
        <v>#N/A</v>
      </c>
      <c r="JX65" s="169" t="e">
        <f t="shared" si="111"/>
        <v>#N/A</v>
      </c>
      <c r="JY65" s="169" t="e">
        <f t="shared" si="111"/>
        <v>#N/A</v>
      </c>
      <c r="JZ65" s="169" t="e">
        <f t="shared" si="111"/>
        <v>#N/A</v>
      </c>
      <c r="KA65" s="169" t="e">
        <f t="shared" si="111"/>
        <v>#N/A</v>
      </c>
      <c r="KB65" s="169" t="e">
        <f t="shared" si="111"/>
        <v>#N/A</v>
      </c>
      <c r="KC65" s="169" t="e">
        <f t="shared" si="111"/>
        <v>#N/A</v>
      </c>
      <c r="KD65" s="169" t="e">
        <f t="shared" si="111"/>
        <v>#N/A</v>
      </c>
      <c r="KE65" s="169" t="e">
        <f t="shared" si="111"/>
        <v>#N/A</v>
      </c>
      <c r="KF65" s="169" t="e">
        <f t="shared" si="111"/>
        <v>#N/A</v>
      </c>
      <c r="KG65" s="169" t="e">
        <f t="shared" si="111"/>
        <v>#N/A</v>
      </c>
      <c r="KH65" s="169" t="e">
        <f t="shared" si="111"/>
        <v>#N/A</v>
      </c>
      <c r="KI65" s="169" t="e">
        <f t="shared" si="111"/>
        <v>#N/A</v>
      </c>
      <c r="KJ65" s="169" t="e">
        <f t="shared" si="119"/>
        <v>#N/A</v>
      </c>
      <c r="KK65" s="169" t="e">
        <f t="shared" si="119"/>
        <v>#N/A</v>
      </c>
      <c r="KL65" s="169" t="e">
        <f t="shared" si="119"/>
        <v>#N/A</v>
      </c>
      <c r="KM65" s="169" t="e">
        <f t="shared" si="119"/>
        <v>#N/A</v>
      </c>
      <c r="KN65" s="169" t="e">
        <f t="shared" si="119"/>
        <v>#N/A</v>
      </c>
      <c r="KO65" s="169" t="e">
        <f t="shared" si="119"/>
        <v>#N/A</v>
      </c>
      <c r="KP65" s="169" t="e">
        <f t="shared" si="119"/>
        <v>#N/A</v>
      </c>
      <c r="KQ65" s="169" t="e">
        <f t="shared" si="119"/>
        <v>#N/A</v>
      </c>
      <c r="KR65" s="169" t="e">
        <f t="shared" si="119"/>
        <v>#N/A</v>
      </c>
      <c r="KS65" s="169" t="e">
        <f t="shared" si="119"/>
        <v>#N/A</v>
      </c>
      <c r="KT65" s="169" t="e">
        <f t="shared" si="119"/>
        <v>#N/A</v>
      </c>
      <c r="KU65" s="169" t="e">
        <f t="shared" si="119"/>
        <v>#N/A</v>
      </c>
      <c r="KV65" s="169" t="e">
        <f t="shared" si="119"/>
        <v>#N/A</v>
      </c>
      <c r="KW65" s="169" t="e">
        <f t="shared" si="119"/>
        <v>#N/A</v>
      </c>
      <c r="KX65" s="169" t="e">
        <f t="shared" si="119"/>
        <v>#N/A</v>
      </c>
      <c r="KY65" s="169" t="e">
        <f t="shared" si="119"/>
        <v>#N/A</v>
      </c>
      <c r="KZ65" s="169" t="e">
        <f t="shared" si="112"/>
        <v>#N/A</v>
      </c>
      <c r="LA65" s="169" t="e">
        <f t="shared" si="112"/>
        <v>#N/A</v>
      </c>
      <c r="LB65" s="169" t="e">
        <f t="shared" si="112"/>
        <v>#N/A</v>
      </c>
      <c r="LC65" s="169" t="e">
        <f t="shared" si="112"/>
        <v>#N/A</v>
      </c>
      <c r="LD65" s="169" t="e">
        <f t="shared" si="112"/>
        <v>#N/A</v>
      </c>
      <c r="LE65" s="169" t="e">
        <f t="shared" si="112"/>
        <v>#N/A</v>
      </c>
      <c r="LF65" s="169" t="e">
        <f t="shared" si="112"/>
        <v>#N/A</v>
      </c>
      <c r="LG65" s="169" t="e">
        <f t="shared" si="112"/>
        <v>#N/A</v>
      </c>
      <c r="LH65" s="169" t="e">
        <f t="shared" si="112"/>
        <v>#N/A</v>
      </c>
      <c r="LI65" s="169" t="e">
        <f t="shared" si="112"/>
        <v>#N/A</v>
      </c>
      <c r="LJ65" s="169" t="e">
        <f t="shared" si="112"/>
        <v>#N/A</v>
      </c>
      <c r="LK65" s="169" t="e">
        <f t="shared" si="112"/>
        <v>#N/A</v>
      </c>
      <c r="LL65" s="169" t="e">
        <f t="shared" si="112"/>
        <v>#N/A</v>
      </c>
      <c r="LM65" s="169" t="e">
        <f t="shared" si="112"/>
        <v>#N/A</v>
      </c>
      <c r="LN65" s="169" t="e">
        <f t="shared" si="112"/>
        <v>#N/A</v>
      </c>
      <c r="LO65" s="169" t="e">
        <f t="shared" si="120"/>
        <v>#N/A</v>
      </c>
      <c r="LP65" s="169" t="e">
        <f t="shared" si="120"/>
        <v>#N/A</v>
      </c>
      <c r="LQ65" s="169" t="e">
        <f t="shared" si="121"/>
        <v>#N/A</v>
      </c>
      <c r="LR65" s="169" t="e">
        <f t="shared" si="121"/>
        <v>#N/A</v>
      </c>
      <c r="LS65" s="169" t="e">
        <f t="shared" si="121"/>
        <v>#N/A</v>
      </c>
      <c r="LT65" s="169" t="e">
        <f t="shared" si="121"/>
        <v>#N/A</v>
      </c>
      <c r="LU65" s="169" t="e">
        <f t="shared" si="121"/>
        <v>#N/A</v>
      </c>
      <c r="LV65" s="169" t="e">
        <f t="shared" si="121"/>
        <v>#N/A</v>
      </c>
      <c r="LW65" s="169" t="e">
        <f t="shared" si="121"/>
        <v>#N/A</v>
      </c>
      <c r="LX65" s="169" t="e">
        <f t="shared" si="121"/>
        <v>#N/A</v>
      </c>
      <c r="LY65" s="169" t="e">
        <f t="shared" si="121"/>
        <v>#N/A</v>
      </c>
      <c r="LZ65" s="169" t="e">
        <f t="shared" si="121"/>
        <v>#N/A</v>
      </c>
      <c r="MA65" s="169" t="e">
        <f t="shared" si="121"/>
        <v>#N/A</v>
      </c>
      <c r="MB65" s="169" t="e">
        <f t="shared" si="121"/>
        <v>#N/A</v>
      </c>
      <c r="MC65" s="169" t="e">
        <f t="shared" si="121"/>
        <v>#N/A</v>
      </c>
      <c r="MD65" s="169" t="e">
        <f t="shared" si="121"/>
        <v>#N/A</v>
      </c>
      <c r="ME65" s="169" t="e">
        <f t="shared" si="121"/>
        <v>#N/A</v>
      </c>
      <c r="MF65" s="169" t="e">
        <f t="shared" si="113"/>
        <v>#N/A</v>
      </c>
      <c r="MG65" s="169" t="e">
        <f t="shared" si="113"/>
        <v>#N/A</v>
      </c>
      <c r="MH65" s="169" t="e">
        <f t="shared" si="113"/>
        <v>#N/A</v>
      </c>
      <c r="MI65" s="169" t="e">
        <f t="shared" si="113"/>
        <v>#N/A</v>
      </c>
      <c r="MJ65" s="169" t="e">
        <f t="shared" si="113"/>
        <v>#N/A</v>
      </c>
      <c r="MK65" s="169" t="e">
        <f t="shared" si="113"/>
        <v>#N/A</v>
      </c>
      <c r="ML65" s="169" t="e">
        <f t="shared" si="113"/>
        <v>#N/A</v>
      </c>
      <c r="MM65" s="169" t="e">
        <f t="shared" si="113"/>
        <v>#N/A</v>
      </c>
      <c r="MN65" s="169" t="e">
        <f t="shared" si="113"/>
        <v>#N/A</v>
      </c>
      <c r="MO65" s="169" t="e">
        <f t="shared" si="113"/>
        <v>#N/A</v>
      </c>
      <c r="MP65" s="169" t="e">
        <f t="shared" si="113"/>
        <v>#N/A</v>
      </c>
      <c r="MQ65" s="169" t="e">
        <f t="shared" si="113"/>
        <v>#N/A</v>
      </c>
      <c r="MR65" s="169" t="e">
        <f t="shared" si="113"/>
        <v>#N/A</v>
      </c>
      <c r="MS65" s="169" t="e">
        <f t="shared" si="113"/>
        <v>#N/A</v>
      </c>
      <c r="MT65" s="169" t="e">
        <f t="shared" si="113"/>
        <v>#N/A</v>
      </c>
      <c r="MU65" s="169" t="e">
        <f t="shared" si="113"/>
        <v>#N/A</v>
      </c>
      <c r="MV65" s="169" t="e">
        <f t="shared" si="122"/>
        <v>#N/A</v>
      </c>
      <c r="MW65" s="169" t="e">
        <f t="shared" si="122"/>
        <v>#N/A</v>
      </c>
      <c r="MX65" s="169" t="e">
        <f t="shared" si="122"/>
        <v>#N/A</v>
      </c>
      <c r="MY65" s="169" t="e">
        <f t="shared" si="122"/>
        <v>#N/A</v>
      </c>
      <c r="MZ65" s="169" t="e">
        <f t="shared" si="122"/>
        <v>#N/A</v>
      </c>
      <c r="NA65" s="169" t="e">
        <f t="shared" si="122"/>
        <v>#N/A</v>
      </c>
      <c r="NB65" s="169" t="e">
        <f t="shared" si="122"/>
        <v>#N/A</v>
      </c>
      <c r="NC65" s="169" t="e">
        <f t="shared" si="122"/>
        <v>#N/A</v>
      </c>
      <c r="ND65" s="169" t="e">
        <f t="shared" si="122"/>
        <v>#N/A</v>
      </c>
      <c r="NE65" s="169" t="e">
        <f t="shared" si="122"/>
        <v>#N/A</v>
      </c>
      <c r="NF65" s="169" t="e">
        <f t="shared" si="122"/>
        <v>#N/A</v>
      </c>
      <c r="NG65" s="169" t="e">
        <f t="shared" si="122"/>
        <v>#N/A</v>
      </c>
      <c r="NH65" s="169" t="e">
        <f t="shared" si="122"/>
        <v>#N/A</v>
      </c>
      <c r="NI65" s="169" t="e">
        <f t="shared" si="122"/>
        <v>#N/A</v>
      </c>
      <c r="NJ65" s="169" t="e">
        <f t="shared" si="122"/>
        <v>#N/A</v>
      </c>
      <c r="NK65" s="169" t="e">
        <f t="shared" si="122"/>
        <v>#N/A</v>
      </c>
      <c r="NL65" s="169" t="e">
        <f t="shared" si="114"/>
        <v>#N/A</v>
      </c>
      <c r="NM65" s="169" t="e">
        <f t="shared" si="114"/>
        <v>#N/A</v>
      </c>
      <c r="NN65" s="169" t="e">
        <f t="shared" si="114"/>
        <v>#N/A</v>
      </c>
      <c r="NO65" s="169" t="e">
        <f t="shared" si="114"/>
        <v>#N/A</v>
      </c>
      <c r="NP65" s="169" t="e">
        <f t="shared" si="114"/>
        <v>#N/A</v>
      </c>
      <c r="NQ65" s="169" t="e">
        <f t="shared" si="114"/>
        <v>#N/A</v>
      </c>
      <c r="NR65" s="169" t="e">
        <f t="shared" si="114"/>
        <v>#N/A</v>
      </c>
      <c r="NS65" s="169" t="e">
        <f t="shared" si="114"/>
        <v>#N/A</v>
      </c>
      <c r="NT65" s="169" t="e">
        <f t="shared" si="114"/>
        <v>#N/A</v>
      </c>
      <c r="NU65" s="169" t="e">
        <f t="shared" si="114"/>
        <v>#N/A</v>
      </c>
      <c r="NV65" s="169" t="e">
        <f t="shared" si="114"/>
        <v>#N/A</v>
      </c>
      <c r="NW65" s="169" t="e">
        <f t="shared" si="114"/>
        <v>#N/A</v>
      </c>
      <c r="NX65" s="169" t="e">
        <f t="shared" si="114"/>
        <v>#N/A</v>
      </c>
      <c r="NY65" s="169" t="e">
        <f t="shared" si="114"/>
        <v>#N/A</v>
      </c>
      <c r="NZ65" s="169" t="e">
        <f t="shared" si="114"/>
        <v>#N/A</v>
      </c>
      <c r="OA65" s="169" t="e">
        <f t="shared" si="123"/>
        <v>#N/A</v>
      </c>
      <c r="OB65" s="169" t="e">
        <f t="shared" si="123"/>
        <v>#N/A</v>
      </c>
      <c r="OC65" s="169" t="e">
        <f t="shared" si="124"/>
        <v>#N/A</v>
      </c>
      <c r="OD65" s="169" t="e">
        <f t="shared" si="124"/>
        <v>#N/A</v>
      </c>
      <c r="OE65" s="169" t="e">
        <f t="shared" si="124"/>
        <v>#N/A</v>
      </c>
      <c r="OF65" s="169" t="e">
        <f t="shared" si="124"/>
        <v>#N/A</v>
      </c>
      <c r="OG65" s="169" t="e">
        <f t="shared" si="124"/>
        <v>#N/A</v>
      </c>
      <c r="OH65" s="169" t="e">
        <f t="shared" si="124"/>
        <v>#N/A</v>
      </c>
      <c r="OI65" s="169" t="e">
        <f t="shared" si="124"/>
        <v>#N/A</v>
      </c>
      <c r="OJ65" s="169" t="e">
        <f t="shared" si="124"/>
        <v>#N/A</v>
      </c>
      <c r="OK65" s="169" t="e">
        <f t="shared" si="124"/>
        <v>#N/A</v>
      </c>
      <c r="OL65" s="169" t="e">
        <f t="shared" si="124"/>
        <v>#N/A</v>
      </c>
      <c r="OM65" s="169" t="e">
        <f t="shared" si="124"/>
        <v>#N/A</v>
      </c>
      <c r="ON65" s="169" t="e">
        <f t="shared" si="124"/>
        <v>#N/A</v>
      </c>
      <c r="OO65" s="169" t="e">
        <f t="shared" si="124"/>
        <v>#N/A</v>
      </c>
      <c r="OP65" s="169" t="e">
        <f t="shared" si="124"/>
        <v>#N/A</v>
      </c>
      <c r="OQ65" s="169" t="e">
        <f t="shared" si="124"/>
        <v>#N/A</v>
      </c>
      <c r="OR65" s="169" t="e">
        <f t="shared" si="115"/>
        <v>#N/A</v>
      </c>
      <c r="OS65" s="169" t="e">
        <f t="shared" si="115"/>
        <v>#N/A</v>
      </c>
      <c r="OT65" s="169" t="e">
        <f t="shared" si="115"/>
        <v>#N/A</v>
      </c>
      <c r="OU65" s="169" t="e">
        <f t="shared" si="115"/>
        <v>#N/A</v>
      </c>
      <c r="OV65" s="169" t="e">
        <f t="shared" si="115"/>
        <v>#N/A</v>
      </c>
      <c r="OW65" s="169" t="e">
        <f t="shared" si="115"/>
        <v>#N/A</v>
      </c>
      <c r="OX65" s="169" t="e">
        <f t="shared" si="115"/>
        <v>#N/A</v>
      </c>
      <c r="OY65" s="169" t="e">
        <f t="shared" si="115"/>
        <v>#N/A</v>
      </c>
      <c r="OZ65" s="169" t="e">
        <f t="shared" si="115"/>
        <v>#N/A</v>
      </c>
      <c r="PA65" s="169" t="e">
        <f t="shared" si="115"/>
        <v>#N/A</v>
      </c>
      <c r="PB65" s="169" t="e">
        <f t="shared" si="115"/>
        <v>#N/A</v>
      </c>
      <c r="PC65" s="169" t="e">
        <f t="shared" si="115"/>
        <v>#N/A</v>
      </c>
      <c r="PD65" s="169" t="e">
        <f t="shared" si="115"/>
        <v>#N/A</v>
      </c>
      <c r="PE65" s="169" t="e">
        <f t="shared" si="115"/>
        <v>#N/A</v>
      </c>
      <c r="PF65" s="169" t="e">
        <f t="shared" si="115"/>
        <v>#N/A</v>
      </c>
      <c r="PG65" s="169" t="e">
        <f t="shared" si="115"/>
        <v>#N/A</v>
      </c>
      <c r="PH65" s="169" t="e">
        <f t="shared" si="125"/>
        <v>#N/A</v>
      </c>
      <c r="PI65" s="169" t="e">
        <f t="shared" si="125"/>
        <v>#N/A</v>
      </c>
      <c r="PJ65" s="169" t="e">
        <f t="shared" si="125"/>
        <v>#N/A</v>
      </c>
      <c r="PK65" s="169" t="e">
        <f t="shared" si="125"/>
        <v>#N/A</v>
      </c>
      <c r="PL65" s="169" t="e">
        <f t="shared" si="125"/>
        <v>#N/A</v>
      </c>
      <c r="PM65" s="169" t="e">
        <f t="shared" si="125"/>
        <v>#N/A</v>
      </c>
      <c r="PN65" s="169" t="e">
        <f t="shared" si="125"/>
        <v>#N/A</v>
      </c>
      <c r="PO65" s="169" t="e">
        <f t="shared" si="125"/>
        <v>#N/A</v>
      </c>
    </row>
    <row r="66" spans="1:431" hidden="1" x14ac:dyDescent="0.75">
      <c r="A66" s="370"/>
      <c r="B66" s="376" t="str">
        <f>IF($R66="","",ROUND(_xlfn.NORM.INV(ABS(VLOOKUP($T$1,VLookups!$A$43:$B$44,2,FALSE)-B$2),$N66,$R66),0))</f>
        <v/>
      </c>
      <c r="C66" s="382" t="str">
        <f t="shared" si="36"/>
        <v/>
      </c>
      <c r="D66" s="383" t="str">
        <f t="shared" si="37"/>
        <v/>
      </c>
      <c r="E66" s="109"/>
      <c r="F66" s="117"/>
      <c r="G66" s="122" t="str">
        <f t="shared" si="30"/>
        <v/>
      </c>
      <c r="H66" s="95"/>
      <c r="I66" s="122" t="str">
        <f t="shared" si="31"/>
        <v/>
      </c>
      <c r="J66" s="117"/>
      <c r="K66" s="110"/>
      <c r="L66" s="124" t="str">
        <f t="shared" si="0"/>
        <v/>
      </c>
      <c r="M66" s="124" t="str">
        <f t="shared" si="1"/>
        <v/>
      </c>
      <c r="N66" s="73" t="str">
        <f t="shared" si="32"/>
        <v/>
      </c>
      <c r="O66" s="23"/>
      <c r="P66" s="57"/>
      <c r="Q66" s="304"/>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3"/>
        <v/>
      </c>
      <c r="AD66" s="49" t="str">
        <f t="shared" si="135"/>
        <v/>
      </c>
      <c r="AE66" s="49" t="str">
        <f t="shared" si="135"/>
        <v/>
      </c>
      <c r="AF66" s="49" t="str">
        <f t="shared" si="135"/>
        <v/>
      </c>
      <c r="AG66" s="49" t="str">
        <f t="shared" si="135"/>
        <v/>
      </c>
      <c r="AH66" s="49" t="str">
        <f t="shared" si="135"/>
        <v/>
      </c>
      <c r="AI66" s="49" t="str">
        <f t="shared" si="135"/>
        <v/>
      </c>
      <c r="AJ66" s="49" t="str">
        <f t="shared" si="135"/>
        <v/>
      </c>
      <c r="AK66" s="49" t="str">
        <f t="shared" si="135"/>
        <v/>
      </c>
      <c r="AL66" s="49" t="str">
        <f t="shared" si="135"/>
        <v/>
      </c>
      <c r="AM66" s="49" t="str">
        <f t="shared" si="135"/>
        <v/>
      </c>
      <c r="AN66" s="49" t="str">
        <f t="shared" si="135"/>
        <v/>
      </c>
      <c r="AO66" s="49" t="str">
        <f t="shared" si="135"/>
        <v/>
      </c>
      <c r="AP66" s="49" t="str">
        <f t="shared" si="135"/>
        <v/>
      </c>
      <c r="AQ66" s="49" t="str">
        <f t="shared" si="135"/>
        <v/>
      </c>
      <c r="AR66" s="49" t="str">
        <f t="shared" si="135"/>
        <v/>
      </c>
      <c r="AS66" s="49" t="str">
        <f t="shared" si="135"/>
        <v/>
      </c>
      <c r="AT66" s="49" t="str">
        <f t="shared" si="131"/>
        <v/>
      </c>
      <c r="AU66" s="49" t="str">
        <f t="shared" si="131"/>
        <v/>
      </c>
      <c r="AV66" s="49" t="str">
        <f t="shared" si="131"/>
        <v/>
      </c>
      <c r="AW66" s="49" t="str">
        <f t="shared" si="131"/>
        <v/>
      </c>
      <c r="AX66" s="49" t="str">
        <f t="shared" si="131"/>
        <v/>
      </c>
      <c r="AY66" s="49" t="str">
        <f t="shared" si="131"/>
        <v/>
      </c>
      <c r="AZ66" s="49" t="str">
        <f t="shared" si="131"/>
        <v/>
      </c>
      <c r="BA66" s="49" t="str">
        <f t="shared" si="131"/>
        <v/>
      </c>
      <c r="BB66" s="49" t="str">
        <f t="shared" si="131"/>
        <v/>
      </c>
      <c r="BC66" s="49" t="str">
        <f t="shared" si="131"/>
        <v/>
      </c>
      <c r="BD66" s="49" t="str">
        <f t="shared" si="131"/>
        <v/>
      </c>
      <c r="BE66" s="49" t="str">
        <f t="shared" si="131"/>
        <v/>
      </c>
      <c r="BF66" s="49" t="str">
        <f t="shared" si="131"/>
        <v/>
      </c>
      <c r="BG66" s="49" t="str">
        <f t="shared" si="131"/>
        <v/>
      </c>
      <c r="BH66" s="49" t="str">
        <f t="shared" si="131"/>
        <v/>
      </c>
      <c r="BI66" s="49" t="str">
        <f t="shared" si="132"/>
        <v/>
      </c>
      <c r="BJ66" s="49" t="str">
        <f t="shared" si="132"/>
        <v/>
      </c>
      <c r="BK66" s="49" t="str">
        <f t="shared" si="132"/>
        <v/>
      </c>
      <c r="BL66" s="49" t="str">
        <f t="shared" si="132"/>
        <v/>
      </c>
      <c r="BM66" s="49" t="str">
        <f t="shared" si="132"/>
        <v/>
      </c>
      <c r="BN66" s="49" t="str">
        <f t="shared" si="132"/>
        <v/>
      </c>
      <c r="BO66" s="49" t="str">
        <f t="shared" si="132"/>
        <v/>
      </c>
      <c r="BP66" s="49" t="str">
        <f t="shared" si="132"/>
        <v/>
      </c>
      <c r="BQ66" s="49" t="str">
        <f t="shared" si="132"/>
        <v/>
      </c>
      <c r="BR66" s="49" t="str">
        <f t="shared" si="132"/>
        <v/>
      </c>
      <c r="BS66" s="49" t="str">
        <f t="shared" si="132"/>
        <v/>
      </c>
      <c r="BT66" s="49" t="str">
        <f t="shared" si="132"/>
        <v/>
      </c>
      <c r="BU66" s="49" t="str">
        <f t="shared" si="132"/>
        <v/>
      </c>
      <c r="BV66" s="49" t="str">
        <f t="shared" si="132"/>
        <v/>
      </c>
      <c r="BW66" s="49" t="str">
        <f t="shared" si="132"/>
        <v/>
      </c>
      <c r="BX66" s="49" t="str">
        <f t="shared" si="132"/>
        <v/>
      </c>
      <c r="BY66" s="49" t="str">
        <f t="shared" si="129"/>
        <v/>
      </c>
      <c r="BZ66" s="49" t="str">
        <f t="shared" si="129"/>
        <v/>
      </c>
      <c r="CA66" s="49" t="str">
        <f t="shared" si="129"/>
        <v/>
      </c>
      <c r="CB66" s="49" t="str">
        <f t="shared" si="129"/>
        <v/>
      </c>
      <c r="CC66" s="49" t="str">
        <f t="shared" si="129"/>
        <v/>
      </c>
      <c r="CD66" s="49" t="str">
        <f t="shared" si="129"/>
        <v/>
      </c>
      <c r="CE66" s="49" t="str">
        <f t="shared" si="129"/>
        <v/>
      </c>
      <c r="CF66" s="49" t="str">
        <f t="shared" si="129"/>
        <v/>
      </c>
      <c r="CG66" s="49" t="str">
        <f t="shared" si="129"/>
        <v/>
      </c>
      <c r="CH66" s="49" t="str">
        <f t="shared" si="129"/>
        <v/>
      </c>
      <c r="CI66" s="49" t="str">
        <f t="shared" si="129"/>
        <v/>
      </c>
      <c r="CJ66" s="49" t="str">
        <f t="shared" si="129"/>
        <v/>
      </c>
      <c r="CK66" s="49" t="str">
        <f t="shared" si="129"/>
        <v/>
      </c>
      <c r="CL66" s="49" t="str">
        <f t="shared" si="129"/>
        <v/>
      </c>
      <c r="CM66" s="49" t="str">
        <f t="shared" si="129"/>
        <v/>
      </c>
      <c r="CN66" s="49" t="str">
        <f t="shared" si="133"/>
        <v/>
      </c>
      <c r="CO66" s="49" t="str">
        <f t="shared" si="133"/>
        <v/>
      </c>
      <c r="CP66" s="49" t="str">
        <f t="shared" si="133"/>
        <v/>
      </c>
      <c r="CQ66" s="49" t="str">
        <f t="shared" si="133"/>
        <v/>
      </c>
      <c r="CR66" s="49" t="str">
        <f t="shared" si="133"/>
        <v/>
      </c>
      <c r="CS66" s="49" t="str">
        <f t="shared" si="133"/>
        <v/>
      </c>
      <c r="CT66" s="49" t="str">
        <f t="shared" si="133"/>
        <v/>
      </c>
      <c r="CU66" s="49" t="str">
        <f t="shared" si="133"/>
        <v/>
      </c>
      <c r="CV66" s="49" t="str">
        <f t="shared" si="133"/>
        <v/>
      </c>
      <c r="CW66" s="49" t="str">
        <f t="shared" si="133"/>
        <v/>
      </c>
      <c r="CX66" s="49" t="str">
        <f t="shared" si="133"/>
        <v/>
      </c>
      <c r="CY66" s="49" t="str">
        <f t="shared" si="133"/>
        <v/>
      </c>
      <c r="CZ66" s="49" t="str">
        <f t="shared" si="133"/>
        <v/>
      </c>
      <c r="DA66" s="49" t="str">
        <f t="shared" si="133"/>
        <v/>
      </c>
      <c r="DB66" s="49" t="str">
        <f t="shared" si="133"/>
        <v/>
      </c>
      <c r="DC66" s="49" t="str">
        <f t="shared" si="133"/>
        <v/>
      </c>
      <c r="DD66" s="49" t="str">
        <f t="shared" si="134"/>
        <v/>
      </c>
      <c r="DE66" s="49" t="str">
        <f t="shared" si="134"/>
        <v/>
      </c>
      <c r="DF66" s="49" t="str">
        <f t="shared" si="134"/>
        <v/>
      </c>
      <c r="DG66" s="49" t="str">
        <f t="shared" si="134"/>
        <v/>
      </c>
      <c r="DH66" s="49" t="str">
        <f t="shared" si="134"/>
        <v/>
      </c>
      <c r="DI66" s="49" t="str">
        <f t="shared" si="134"/>
        <v/>
      </c>
      <c r="DJ66" s="49" t="str">
        <f t="shared" si="134"/>
        <v/>
      </c>
      <c r="DK66" s="49" t="str">
        <f t="shared" si="134"/>
        <v/>
      </c>
      <c r="DL66" s="49" t="str">
        <f t="shared" si="134"/>
        <v/>
      </c>
      <c r="DM66" s="49" t="str">
        <f t="shared" si="134"/>
        <v/>
      </c>
      <c r="DN66" s="49" t="str">
        <f t="shared" si="134"/>
        <v/>
      </c>
      <c r="DO66" s="49" t="str">
        <f t="shared" si="134"/>
        <v/>
      </c>
      <c r="DP66" s="49" t="str">
        <f t="shared" si="134"/>
        <v/>
      </c>
      <c r="DQ66" s="49" t="str">
        <f t="shared" si="134"/>
        <v/>
      </c>
      <c r="DR66" s="49" t="str">
        <f t="shared" si="134"/>
        <v/>
      </c>
      <c r="DS66" s="49" t="str">
        <f t="shared" si="134"/>
        <v/>
      </c>
      <c r="DT66" s="49" t="str">
        <f t="shared" si="130"/>
        <v/>
      </c>
      <c r="DU66" s="49" t="str">
        <f t="shared" si="130"/>
        <v/>
      </c>
      <c r="DV66" s="49" t="str">
        <f t="shared" si="130"/>
        <v/>
      </c>
      <c r="DW66" s="49" t="str">
        <f t="shared" si="130"/>
        <v/>
      </c>
      <c r="DX66" s="49" t="str">
        <f t="shared" si="130"/>
        <v/>
      </c>
      <c r="DY66" s="49" t="str">
        <f t="shared" si="130"/>
        <v/>
      </c>
      <c r="DZ66" s="183" t="str">
        <f t="shared" si="35"/>
        <v/>
      </c>
      <c r="EA66" s="49" t="str">
        <f t="shared" si="127"/>
        <v/>
      </c>
      <c r="EB66" s="49" t="str">
        <f t="shared" si="127"/>
        <v/>
      </c>
      <c r="EC66" s="49" t="str">
        <f t="shared" si="127"/>
        <v/>
      </c>
      <c r="ED66" s="49" t="str">
        <f t="shared" si="127"/>
        <v/>
      </c>
      <c r="EE66" s="49" t="str">
        <f t="shared" si="127"/>
        <v/>
      </c>
      <c r="EF66" s="49" t="str">
        <f t="shared" si="127"/>
        <v/>
      </c>
      <c r="EG66" s="49" t="str">
        <f t="shared" si="127"/>
        <v/>
      </c>
      <c r="EH66" s="49" t="str">
        <f t="shared" si="127"/>
        <v/>
      </c>
      <c r="EI66" s="49" t="str">
        <f t="shared" si="127"/>
        <v/>
      </c>
      <c r="EJ66" s="49" t="str">
        <f t="shared" si="127"/>
        <v/>
      </c>
      <c r="EK66" s="49" t="str">
        <f t="shared" si="127"/>
        <v/>
      </c>
      <c r="EL66" s="49" t="str">
        <f t="shared" si="127"/>
        <v/>
      </c>
      <c r="EM66" s="49" t="str">
        <f t="shared" si="127"/>
        <v/>
      </c>
      <c r="EN66" s="49" t="str">
        <f t="shared" si="127"/>
        <v/>
      </c>
      <c r="EO66" s="49" t="str">
        <f t="shared" si="127"/>
        <v/>
      </c>
      <c r="EP66" s="49" t="str">
        <f t="shared" si="127"/>
        <v/>
      </c>
      <c r="EQ66" s="49" t="str">
        <f t="shared" si="128"/>
        <v/>
      </c>
      <c r="ER66" s="49" t="str">
        <f t="shared" si="128"/>
        <v/>
      </c>
      <c r="ES66" s="49" t="str">
        <f t="shared" si="128"/>
        <v/>
      </c>
      <c r="ET66" s="49" t="str">
        <f t="shared" si="128"/>
        <v/>
      </c>
      <c r="EU66" s="49" t="str">
        <f t="shared" si="128"/>
        <v/>
      </c>
      <c r="EV66" s="49" t="str">
        <f t="shared" si="128"/>
        <v/>
      </c>
      <c r="EW66" s="49" t="str">
        <f t="shared" si="128"/>
        <v/>
      </c>
      <c r="EX66" s="49" t="str">
        <f t="shared" si="128"/>
        <v/>
      </c>
      <c r="EY66" s="49" t="str">
        <f t="shared" si="128"/>
        <v/>
      </c>
      <c r="EZ66" s="49" t="str">
        <f t="shared" si="128"/>
        <v/>
      </c>
      <c r="FA66" s="49" t="str">
        <f t="shared" si="128"/>
        <v/>
      </c>
      <c r="FB66" s="49" t="str">
        <f t="shared" si="128"/>
        <v/>
      </c>
      <c r="FC66" s="49" t="str">
        <f t="shared" si="128"/>
        <v/>
      </c>
      <c r="FD66" s="49" t="str">
        <f t="shared" si="128"/>
        <v/>
      </c>
      <c r="FE66" s="49" t="str">
        <f t="shared" si="126"/>
        <v/>
      </c>
      <c r="FF66" s="49" t="str">
        <f t="shared" si="117"/>
        <v/>
      </c>
      <c r="FG66" s="49" t="str">
        <f t="shared" si="117"/>
        <v/>
      </c>
      <c r="FH66" s="49" t="str">
        <f t="shared" si="117"/>
        <v/>
      </c>
      <c r="FI66" s="49" t="str">
        <f t="shared" si="117"/>
        <v/>
      </c>
      <c r="FJ66" s="49" t="str">
        <f t="shared" si="117"/>
        <v/>
      </c>
      <c r="FK66" s="49" t="str">
        <f t="shared" si="117"/>
        <v/>
      </c>
      <c r="FL66" s="49" t="str">
        <f t="shared" si="117"/>
        <v/>
      </c>
      <c r="FM66" s="49" t="str">
        <f t="shared" si="117"/>
        <v/>
      </c>
      <c r="FN66" s="49" t="str">
        <f t="shared" si="117"/>
        <v/>
      </c>
      <c r="FO66" s="49" t="str">
        <f t="shared" si="117"/>
        <v/>
      </c>
      <c r="FP66" s="49" t="str">
        <f t="shared" si="117"/>
        <v/>
      </c>
      <c r="FQ66" s="49" t="str">
        <f t="shared" si="106"/>
        <v/>
      </c>
      <c r="FR66" s="49" t="str">
        <f t="shared" si="106"/>
        <v/>
      </c>
      <c r="FS66" s="49" t="str">
        <f t="shared" si="106"/>
        <v/>
      </c>
      <c r="FT66" s="49" t="str">
        <f t="shared" si="106"/>
        <v/>
      </c>
      <c r="FU66" s="49" t="str">
        <f t="shared" si="106"/>
        <v/>
      </c>
      <c r="FV66" s="49" t="str">
        <f t="shared" si="106"/>
        <v/>
      </c>
      <c r="FW66" s="49" t="str">
        <f t="shared" si="106"/>
        <v/>
      </c>
      <c r="FX66" s="49" t="str">
        <f t="shared" si="106"/>
        <v/>
      </c>
      <c r="FY66" s="49" t="str">
        <f t="shared" si="106"/>
        <v/>
      </c>
      <c r="FZ66" s="49" t="str">
        <f t="shared" si="106"/>
        <v/>
      </c>
      <c r="GA66" s="49" t="str">
        <f t="shared" si="106"/>
        <v/>
      </c>
      <c r="GB66" s="49" t="str">
        <f t="shared" si="106"/>
        <v/>
      </c>
      <c r="GC66" s="49" t="str">
        <f t="shared" si="106"/>
        <v/>
      </c>
      <c r="GD66" s="49" t="str">
        <f t="shared" si="106"/>
        <v/>
      </c>
      <c r="GE66" s="49" t="str">
        <f t="shared" si="106"/>
        <v/>
      </c>
      <c r="GF66" s="49" t="str">
        <f t="shared" si="106"/>
        <v/>
      </c>
      <c r="GG66" s="49" t="str">
        <f t="shared" si="107"/>
        <v/>
      </c>
      <c r="GH66" s="49" t="str">
        <f t="shared" si="107"/>
        <v/>
      </c>
      <c r="GI66" s="49" t="str">
        <f t="shared" si="107"/>
        <v/>
      </c>
      <c r="GJ66" s="49" t="str">
        <f t="shared" si="107"/>
        <v/>
      </c>
      <c r="GK66" s="49" t="str">
        <f t="shared" si="107"/>
        <v/>
      </c>
      <c r="GL66" s="49" t="str">
        <f t="shared" si="107"/>
        <v/>
      </c>
      <c r="GM66" s="49" t="str">
        <f t="shared" si="107"/>
        <v/>
      </c>
      <c r="GN66" s="49" t="str">
        <f t="shared" si="107"/>
        <v/>
      </c>
      <c r="GO66" s="49" t="str">
        <f t="shared" si="107"/>
        <v/>
      </c>
      <c r="GP66" s="49" t="str">
        <f t="shared" si="107"/>
        <v/>
      </c>
      <c r="GQ66" s="49" t="str">
        <f t="shared" si="107"/>
        <v/>
      </c>
      <c r="GR66" s="49" t="str">
        <f t="shared" si="107"/>
        <v/>
      </c>
      <c r="GS66" s="49" t="str">
        <f t="shared" si="107"/>
        <v/>
      </c>
      <c r="GT66" s="49" t="str">
        <f t="shared" si="107"/>
        <v/>
      </c>
      <c r="GU66" s="49" t="str">
        <f t="shared" si="107"/>
        <v/>
      </c>
      <c r="GV66" s="49" t="str">
        <f t="shared" si="107"/>
        <v/>
      </c>
      <c r="GW66" s="49" t="str">
        <f t="shared" si="108"/>
        <v/>
      </c>
      <c r="GX66" s="49" t="str">
        <f t="shared" si="108"/>
        <v/>
      </c>
      <c r="GY66" s="49" t="str">
        <f t="shared" si="108"/>
        <v/>
      </c>
      <c r="GZ66" s="49" t="str">
        <f t="shared" si="108"/>
        <v/>
      </c>
      <c r="HA66" s="49" t="str">
        <f t="shared" si="108"/>
        <v/>
      </c>
      <c r="HB66" s="49" t="str">
        <f t="shared" si="108"/>
        <v/>
      </c>
      <c r="HC66" s="49" t="str">
        <f t="shared" si="108"/>
        <v/>
      </c>
      <c r="HD66" s="49" t="str">
        <f t="shared" si="108"/>
        <v/>
      </c>
      <c r="HE66" s="49" t="str">
        <f t="shared" si="108"/>
        <v/>
      </c>
      <c r="HF66" s="49" t="str">
        <f t="shared" si="108"/>
        <v/>
      </c>
      <c r="HG66" s="49" t="str">
        <f t="shared" si="108"/>
        <v/>
      </c>
      <c r="HH66" s="49" t="str">
        <f t="shared" si="108"/>
        <v/>
      </c>
      <c r="HI66" s="49" t="str">
        <f t="shared" si="108"/>
        <v/>
      </c>
      <c r="HJ66" s="49" t="str">
        <f t="shared" si="108"/>
        <v/>
      </c>
      <c r="HK66" s="49" t="str">
        <f t="shared" si="108"/>
        <v/>
      </c>
      <c r="HL66" s="49" t="str">
        <f t="shared" si="108"/>
        <v/>
      </c>
      <c r="HM66" s="49" t="str">
        <f t="shared" si="109"/>
        <v/>
      </c>
      <c r="HN66" s="49" t="str">
        <f t="shared" si="109"/>
        <v/>
      </c>
      <c r="HO66" s="49" t="str">
        <f t="shared" si="109"/>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4"/>
        <v>#N/A</v>
      </c>
      <c r="HX66" s="169" t="e">
        <f t="shared" si="104"/>
        <v>#N/A</v>
      </c>
      <c r="HY66" s="169" t="e">
        <f t="shared" si="104"/>
        <v>#N/A</v>
      </c>
      <c r="HZ66" s="169" t="e">
        <f t="shared" si="104"/>
        <v>#N/A</v>
      </c>
      <c r="IA66" s="169" t="e">
        <f t="shared" si="136"/>
        <v>#N/A</v>
      </c>
      <c r="IB66" s="169" t="e">
        <f t="shared" si="136"/>
        <v>#N/A</v>
      </c>
      <c r="IC66" s="169" t="e">
        <f t="shared" si="136"/>
        <v>#N/A</v>
      </c>
      <c r="ID66" s="169" t="e">
        <f t="shared" si="136"/>
        <v>#N/A</v>
      </c>
      <c r="IE66" s="169" t="e">
        <f t="shared" si="136"/>
        <v>#N/A</v>
      </c>
      <c r="IF66" s="169" t="e">
        <f t="shared" si="136"/>
        <v>#N/A</v>
      </c>
      <c r="IG66" s="169" t="e">
        <f t="shared" si="136"/>
        <v>#N/A</v>
      </c>
      <c r="IH66" s="169" t="e">
        <f t="shared" si="136"/>
        <v>#N/A</v>
      </c>
      <c r="II66" s="169" t="e">
        <f t="shared" si="136"/>
        <v>#N/A</v>
      </c>
      <c r="IJ66" s="169" t="e">
        <f t="shared" si="136"/>
        <v>#N/A</v>
      </c>
      <c r="IK66" s="169" t="e">
        <f t="shared" si="136"/>
        <v>#N/A</v>
      </c>
      <c r="IL66" s="169" t="e">
        <f t="shared" si="136"/>
        <v>#N/A</v>
      </c>
      <c r="IM66" s="169" t="e">
        <f t="shared" si="136"/>
        <v>#N/A</v>
      </c>
      <c r="IN66" s="169" t="e">
        <f t="shared" si="136"/>
        <v>#N/A</v>
      </c>
      <c r="IO66" s="169" t="e">
        <f t="shared" si="136"/>
        <v>#N/A</v>
      </c>
      <c r="IP66" s="169" t="e">
        <f t="shared" si="110"/>
        <v>#N/A</v>
      </c>
      <c r="IQ66" s="169" t="e">
        <f t="shared" si="110"/>
        <v>#N/A</v>
      </c>
      <c r="IR66" s="169" t="e">
        <f t="shared" si="110"/>
        <v>#N/A</v>
      </c>
      <c r="IS66" s="169" t="e">
        <f t="shared" si="110"/>
        <v>#N/A</v>
      </c>
      <c r="IT66" s="169" t="e">
        <f t="shared" si="110"/>
        <v>#N/A</v>
      </c>
      <c r="IU66" s="169" t="e">
        <f t="shared" si="110"/>
        <v>#N/A</v>
      </c>
      <c r="IV66" s="169" t="e">
        <f t="shared" si="110"/>
        <v>#N/A</v>
      </c>
      <c r="IW66" s="169" t="e">
        <f t="shared" si="110"/>
        <v>#N/A</v>
      </c>
      <c r="IX66" s="169" t="e">
        <f t="shared" si="110"/>
        <v>#N/A</v>
      </c>
      <c r="IY66" s="169" t="e">
        <f t="shared" si="110"/>
        <v>#N/A</v>
      </c>
      <c r="IZ66" s="169" t="e">
        <f t="shared" si="110"/>
        <v>#N/A</v>
      </c>
      <c r="JA66" s="169" t="e">
        <f t="shared" si="110"/>
        <v>#N/A</v>
      </c>
      <c r="JB66" s="169" t="e">
        <f t="shared" si="110"/>
        <v>#N/A</v>
      </c>
      <c r="JC66" s="169" t="e">
        <f t="shared" si="110"/>
        <v>#N/A</v>
      </c>
      <c r="JD66" s="169" t="e">
        <f t="shared" si="110"/>
        <v>#N/A</v>
      </c>
      <c r="JE66" s="169" t="e">
        <f t="shared" si="118"/>
        <v>#N/A</v>
      </c>
      <c r="JF66" s="169" t="e">
        <f t="shared" si="118"/>
        <v>#N/A</v>
      </c>
      <c r="JG66" s="169" t="e">
        <f t="shared" si="118"/>
        <v>#N/A</v>
      </c>
      <c r="JH66" s="169" t="e">
        <f t="shared" si="118"/>
        <v>#N/A</v>
      </c>
      <c r="JI66" s="169" t="e">
        <f t="shared" si="118"/>
        <v>#N/A</v>
      </c>
      <c r="JJ66" s="169" t="e">
        <f t="shared" si="118"/>
        <v>#N/A</v>
      </c>
      <c r="JK66" s="169" t="e">
        <f t="shared" si="118"/>
        <v>#N/A</v>
      </c>
      <c r="JL66" s="169" t="e">
        <f t="shared" si="118"/>
        <v>#N/A</v>
      </c>
      <c r="JM66" s="169" t="e">
        <f t="shared" si="118"/>
        <v>#N/A</v>
      </c>
      <c r="JN66" s="169" t="e">
        <f t="shared" si="118"/>
        <v>#N/A</v>
      </c>
      <c r="JO66" s="169" t="e">
        <f t="shared" si="118"/>
        <v>#N/A</v>
      </c>
      <c r="JP66" s="169" t="e">
        <f t="shared" si="118"/>
        <v>#N/A</v>
      </c>
      <c r="JQ66" s="169" t="e">
        <f t="shared" si="118"/>
        <v>#N/A</v>
      </c>
      <c r="JR66" s="169" t="e">
        <f t="shared" si="118"/>
        <v>#N/A</v>
      </c>
      <c r="JS66" s="169" t="e">
        <f t="shared" si="118"/>
        <v>#N/A</v>
      </c>
      <c r="JT66" s="169" t="e">
        <f t="shared" si="111"/>
        <v>#N/A</v>
      </c>
      <c r="JU66" s="169" t="e">
        <f t="shared" si="111"/>
        <v>#N/A</v>
      </c>
      <c r="JV66" s="169" t="e">
        <f t="shared" si="111"/>
        <v>#N/A</v>
      </c>
      <c r="JW66" s="169" t="e">
        <f t="shared" si="111"/>
        <v>#N/A</v>
      </c>
      <c r="JX66" s="169" t="e">
        <f t="shared" si="111"/>
        <v>#N/A</v>
      </c>
      <c r="JY66" s="169" t="e">
        <f t="shared" si="111"/>
        <v>#N/A</v>
      </c>
      <c r="JZ66" s="169" t="e">
        <f t="shared" si="111"/>
        <v>#N/A</v>
      </c>
      <c r="KA66" s="169" t="e">
        <f t="shared" si="111"/>
        <v>#N/A</v>
      </c>
      <c r="KB66" s="169" t="e">
        <f t="shared" si="111"/>
        <v>#N/A</v>
      </c>
      <c r="KC66" s="169" t="e">
        <f t="shared" si="111"/>
        <v>#N/A</v>
      </c>
      <c r="KD66" s="169" t="e">
        <f t="shared" si="111"/>
        <v>#N/A</v>
      </c>
      <c r="KE66" s="169" t="e">
        <f t="shared" si="111"/>
        <v>#N/A</v>
      </c>
      <c r="KF66" s="169" t="e">
        <f t="shared" si="111"/>
        <v>#N/A</v>
      </c>
      <c r="KG66" s="169" t="e">
        <f t="shared" si="111"/>
        <v>#N/A</v>
      </c>
      <c r="KH66" s="169" t="e">
        <f t="shared" si="111"/>
        <v>#N/A</v>
      </c>
      <c r="KI66" s="169" t="e">
        <f t="shared" si="111"/>
        <v>#N/A</v>
      </c>
      <c r="KJ66" s="169" t="e">
        <f t="shared" si="119"/>
        <v>#N/A</v>
      </c>
      <c r="KK66" s="169" t="e">
        <f t="shared" si="119"/>
        <v>#N/A</v>
      </c>
      <c r="KL66" s="169" t="e">
        <f t="shared" si="119"/>
        <v>#N/A</v>
      </c>
      <c r="KM66" s="169" t="e">
        <f t="shared" si="119"/>
        <v>#N/A</v>
      </c>
      <c r="KN66" s="169" t="e">
        <f t="shared" si="119"/>
        <v>#N/A</v>
      </c>
      <c r="KO66" s="169" t="e">
        <f t="shared" si="119"/>
        <v>#N/A</v>
      </c>
      <c r="KP66" s="169" t="e">
        <f t="shared" si="119"/>
        <v>#N/A</v>
      </c>
      <c r="KQ66" s="169" t="e">
        <f t="shared" si="119"/>
        <v>#N/A</v>
      </c>
      <c r="KR66" s="169" t="e">
        <f t="shared" si="119"/>
        <v>#N/A</v>
      </c>
      <c r="KS66" s="169" t="e">
        <f t="shared" si="119"/>
        <v>#N/A</v>
      </c>
      <c r="KT66" s="169" t="e">
        <f t="shared" si="119"/>
        <v>#N/A</v>
      </c>
      <c r="KU66" s="169" t="e">
        <f t="shared" si="119"/>
        <v>#N/A</v>
      </c>
      <c r="KV66" s="169" t="e">
        <f t="shared" si="119"/>
        <v>#N/A</v>
      </c>
      <c r="KW66" s="169" t="e">
        <f t="shared" si="119"/>
        <v>#N/A</v>
      </c>
      <c r="KX66" s="169" t="e">
        <f t="shared" si="119"/>
        <v>#N/A</v>
      </c>
      <c r="KY66" s="169" t="e">
        <f t="shared" si="119"/>
        <v>#N/A</v>
      </c>
      <c r="KZ66" s="169" t="e">
        <f t="shared" si="112"/>
        <v>#N/A</v>
      </c>
      <c r="LA66" s="169" t="e">
        <f t="shared" si="112"/>
        <v>#N/A</v>
      </c>
      <c r="LB66" s="169" t="e">
        <f t="shared" si="112"/>
        <v>#N/A</v>
      </c>
      <c r="LC66" s="169" t="e">
        <f t="shared" si="112"/>
        <v>#N/A</v>
      </c>
      <c r="LD66" s="169" t="e">
        <f t="shared" si="112"/>
        <v>#N/A</v>
      </c>
      <c r="LE66" s="169" t="e">
        <f t="shared" si="112"/>
        <v>#N/A</v>
      </c>
      <c r="LF66" s="169" t="e">
        <f t="shared" si="112"/>
        <v>#N/A</v>
      </c>
      <c r="LG66" s="169" t="e">
        <f t="shared" si="112"/>
        <v>#N/A</v>
      </c>
      <c r="LH66" s="169" t="e">
        <f t="shared" si="112"/>
        <v>#N/A</v>
      </c>
      <c r="LI66" s="169" t="e">
        <f t="shared" si="112"/>
        <v>#N/A</v>
      </c>
      <c r="LJ66" s="169" t="e">
        <f t="shared" si="112"/>
        <v>#N/A</v>
      </c>
      <c r="LK66" s="169" t="e">
        <f t="shared" si="112"/>
        <v>#N/A</v>
      </c>
      <c r="LL66" s="169" t="e">
        <f t="shared" si="112"/>
        <v>#N/A</v>
      </c>
      <c r="LM66" s="169" t="e">
        <f t="shared" si="112"/>
        <v>#N/A</v>
      </c>
      <c r="LN66" s="169" t="e">
        <f t="shared" si="112"/>
        <v>#N/A</v>
      </c>
      <c r="LO66" s="169" t="e">
        <f t="shared" si="120"/>
        <v>#N/A</v>
      </c>
      <c r="LP66" s="169" t="e">
        <f t="shared" si="120"/>
        <v>#N/A</v>
      </c>
      <c r="LQ66" s="169" t="e">
        <f t="shared" si="121"/>
        <v>#N/A</v>
      </c>
      <c r="LR66" s="169" t="e">
        <f t="shared" si="121"/>
        <v>#N/A</v>
      </c>
      <c r="LS66" s="169" t="e">
        <f t="shared" si="121"/>
        <v>#N/A</v>
      </c>
      <c r="LT66" s="169" t="e">
        <f t="shared" si="121"/>
        <v>#N/A</v>
      </c>
      <c r="LU66" s="169" t="e">
        <f t="shared" si="121"/>
        <v>#N/A</v>
      </c>
      <c r="LV66" s="169" t="e">
        <f t="shared" si="121"/>
        <v>#N/A</v>
      </c>
      <c r="LW66" s="169" t="e">
        <f t="shared" si="121"/>
        <v>#N/A</v>
      </c>
      <c r="LX66" s="169" t="e">
        <f t="shared" si="121"/>
        <v>#N/A</v>
      </c>
      <c r="LY66" s="169" t="e">
        <f t="shared" si="121"/>
        <v>#N/A</v>
      </c>
      <c r="LZ66" s="169" t="e">
        <f t="shared" si="121"/>
        <v>#N/A</v>
      </c>
      <c r="MA66" s="169" t="e">
        <f t="shared" si="121"/>
        <v>#N/A</v>
      </c>
      <c r="MB66" s="169" t="e">
        <f t="shared" si="121"/>
        <v>#N/A</v>
      </c>
      <c r="MC66" s="169" t="e">
        <f t="shared" si="121"/>
        <v>#N/A</v>
      </c>
      <c r="MD66" s="169" t="e">
        <f t="shared" si="121"/>
        <v>#N/A</v>
      </c>
      <c r="ME66" s="169" t="e">
        <f t="shared" si="121"/>
        <v>#N/A</v>
      </c>
      <c r="MF66" s="169" t="e">
        <f t="shared" si="113"/>
        <v>#N/A</v>
      </c>
      <c r="MG66" s="169" t="e">
        <f t="shared" si="113"/>
        <v>#N/A</v>
      </c>
      <c r="MH66" s="169" t="e">
        <f t="shared" si="113"/>
        <v>#N/A</v>
      </c>
      <c r="MI66" s="169" t="e">
        <f t="shared" si="113"/>
        <v>#N/A</v>
      </c>
      <c r="MJ66" s="169" t="e">
        <f t="shared" si="113"/>
        <v>#N/A</v>
      </c>
      <c r="MK66" s="169" t="e">
        <f t="shared" si="113"/>
        <v>#N/A</v>
      </c>
      <c r="ML66" s="169" t="e">
        <f t="shared" si="113"/>
        <v>#N/A</v>
      </c>
      <c r="MM66" s="169" t="e">
        <f t="shared" si="113"/>
        <v>#N/A</v>
      </c>
      <c r="MN66" s="169" t="e">
        <f t="shared" si="113"/>
        <v>#N/A</v>
      </c>
      <c r="MO66" s="169" t="e">
        <f t="shared" si="113"/>
        <v>#N/A</v>
      </c>
      <c r="MP66" s="169" t="e">
        <f t="shared" si="113"/>
        <v>#N/A</v>
      </c>
      <c r="MQ66" s="169" t="e">
        <f t="shared" si="113"/>
        <v>#N/A</v>
      </c>
      <c r="MR66" s="169" t="e">
        <f t="shared" si="113"/>
        <v>#N/A</v>
      </c>
      <c r="MS66" s="169" t="e">
        <f t="shared" si="113"/>
        <v>#N/A</v>
      </c>
      <c r="MT66" s="169" t="e">
        <f t="shared" si="113"/>
        <v>#N/A</v>
      </c>
      <c r="MU66" s="169" t="e">
        <f t="shared" si="113"/>
        <v>#N/A</v>
      </c>
      <c r="MV66" s="169" t="e">
        <f t="shared" si="122"/>
        <v>#N/A</v>
      </c>
      <c r="MW66" s="169" t="e">
        <f t="shared" si="122"/>
        <v>#N/A</v>
      </c>
      <c r="MX66" s="169" t="e">
        <f t="shared" si="122"/>
        <v>#N/A</v>
      </c>
      <c r="MY66" s="169" t="e">
        <f t="shared" si="122"/>
        <v>#N/A</v>
      </c>
      <c r="MZ66" s="169" t="e">
        <f t="shared" si="122"/>
        <v>#N/A</v>
      </c>
      <c r="NA66" s="169" t="e">
        <f t="shared" si="122"/>
        <v>#N/A</v>
      </c>
      <c r="NB66" s="169" t="e">
        <f t="shared" si="122"/>
        <v>#N/A</v>
      </c>
      <c r="NC66" s="169" t="e">
        <f t="shared" si="122"/>
        <v>#N/A</v>
      </c>
      <c r="ND66" s="169" t="e">
        <f t="shared" si="122"/>
        <v>#N/A</v>
      </c>
      <c r="NE66" s="169" t="e">
        <f t="shared" si="122"/>
        <v>#N/A</v>
      </c>
      <c r="NF66" s="169" t="e">
        <f t="shared" si="122"/>
        <v>#N/A</v>
      </c>
      <c r="NG66" s="169" t="e">
        <f t="shared" si="122"/>
        <v>#N/A</v>
      </c>
      <c r="NH66" s="169" t="e">
        <f t="shared" si="122"/>
        <v>#N/A</v>
      </c>
      <c r="NI66" s="169" t="e">
        <f t="shared" si="122"/>
        <v>#N/A</v>
      </c>
      <c r="NJ66" s="169" t="e">
        <f t="shared" si="122"/>
        <v>#N/A</v>
      </c>
      <c r="NK66" s="169" t="e">
        <f t="shared" si="122"/>
        <v>#N/A</v>
      </c>
      <c r="NL66" s="169" t="e">
        <f t="shared" si="114"/>
        <v>#N/A</v>
      </c>
      <c r="NM66" s="169" t="e">
        <f t="shared" si="114"/>
        <v>#N/A</v>
      </c>
      <c r="NN66" s="169" t="e">
        <f t="shared" si="114"/>
        <v>#N/A</v>
      </c>
      <c r="NO66" s="169" t="e">
        <f t="shared" si="114"/>
        <v>#N/A</v>
      </c>
      <c r="NP66" s="169" t="e">
        <f t="shared" si="114"/>
        <v>#N/A</v>
      </c>
      <c r="NQ66" s="169" t="e">
        <f t="shared" si="114"/>
        <v>#N/A</v>
      </c>
      <c r="NR66" s="169" t="e">
        <f t="shared" si="114"/>
        <v>#N/A</v>
      </c>
      <c r="NS66" s="169" t="e">
        <f t="shared" si="114"/>
        <v>#N/A</v>
      </c>
      <c r="NT66" s="169" t="e">
        <f t="shared" si="114"/>
        <v>#N/A</v>
      </c>
      <c r="NU66" s="169" t="e">
        <f t="shared" si="114"/>
        <v>#N/A</v>
      </c>
      <c r="NV66" s="169" t="e">
        <f t="shared" si="114"/>
        <v>#N/A</v>
      </c>
      <c r="NW66" s="169" t="e">
        <f t="shared" si="114"/>
        <v>#N/A</v>
      </c>
      <c r="NX66" s="169" t="e">
        <f t="shared" si="114"/>
        <v>#N/A</v>
      </c>
      <c r="NY66" s="169" t="e">
        <f t="shared" si="114"/>
        <v>#N/A</v>
      </c>
      <c r="NZ66" s="169" t="e">
        <f t="shared" si="114"/>
        <v>#N/A</v>
      </c>
      <c r="OA66" s="169" t="e">
        <f t="shared" si="123"/>
        <v>#N/A</v>
      </c>
      <c r="OB66" s="169" t="e">
        <f t="shared" si="123"/>
        <v>#N/A</v>
      </c>
      <c r="OC66" s="169" t="e">
        <f t="shared" si="124"/>
        <v>#N/A</v>
      </c>
      <c r="OD66" s="169" t="e">
        <f t="shared" si="124"/>
        <v>#N/A</v>
      </c>
      <c r="OE66" s="169" t="e">
        <f t="shared" si="124"/>
        <v>#N/A</v>
      </c>
      <c r="OF66" s="169" t="e">
        <f t="shared" si="124"/>
        <v>#N/A</v>
      </c>
      <c r="OG66" s="169" t="e">
        <f t="shared" si="124"/>
        <v>#N/A</v>
      </c>
      <c r="OH66" s="169" t="e">
        <f t="shared" si="124"/>
        <v>#N/A</v>
      </c>
      <c r="OI66" s="169" t="e">
        <f t="shared" si="124"/>
        <v>#N/A</v>
      </c>
      <c r="OJ66" s="169" t="e">
        <f t="shared" si="124"/>
        <v>#N/A</v>
      </c>
      <c r="OK66" s="169" t="e">
        <f t="shared" si="124"/>
        <v>#N/A</v>
      </c>
      <c r="OL66" s="169" t="e">
        <f t="shared" si="124"/>
        <v>#N/A</v>
      </c>
      <c r="OM66" s="169" t="e">
        <f t="shared" si="124"/>
        <v>#N/A</v>
      </c>
      <c r="ON66" s="169" t="e">
        <f t="shared" si="124"/>
        <v>#N/A</v>
      </c>
      <c r="OO66" s="169" t="e">
        <f t="shared" si="124"/>
        <v>#N/A</v>
      </c>
      <c r="OP66" s="169" t="e">
        <f t="shared" si="124"/>
        <v>#N/A</v>
      </c>
      <c r="OQ66" s="169" t="e">
        <f t="shared" si="124"/>
        <v>#N/A</v>
      </c>
      <c r="OR66" s="169" t="e">
        <f t="shared" si="115"/>
        <v>#N/A</v>
      </c>
      <c r="OS66" s="169" t="e">
        <f t="shared" si="115"/>
        <v>#N/A</v>
      </c>
      <c r="OT66" s="169" t="e">
        <f t="shared" si="115"/>
        <v>#N/A</v>
      </c>
      <c r="OU66" s="169" t="e">
        <f t="shared" si="115"/>
        <v>#N/A</v>
      </c>
      <c r="OV66" s="169" t="e">
        <f t="shared" si="115"/>
        <v>#N/A</v>
      </c>
      <c r="OW66" s="169" t="e">
        <f t="shared" si="115"/>
        <v>#N/A</v>
      </c>
      <c r="OX66" s="169" t="e">
        <f t="shared" si="115"/>
        <v>#N/A</v>
      </c>
      <c r="OY66" s="169" t="e">
        <f t="shared" si="115"/>
        <v>#N/A</v>
      </c>
      <c r="OZ66" s="169" t="e">
        <f t="shared" si="115"/>
        <v>#N/A</v>
      </c>
      <c r="PA66" s="169" t="e">
        <f t="shared" si="115"/>
        <v>#N/A</v>
      </c>
      <c r="PB66" s="169" t="e">
        <f t="shared" si="115"/>
        <v>#N/A</v>
      </c>
      <c r="PC66" s="169" t="e">
        <f t="shared" si="115"/>
        <v>#N/A</v>
      </c>
      <c r="PD66" s="169" t="e">
        <f t="shared" si="115"/>
        <v>#N/A</v>
      </c>
      <c r="PE66" s="169" t="e">
        <f t="shared" si="115"/>
        <v>#N/A</v>
      </c>
      <c r="PF66" s="169" t="e">
        <f t="shared" si="115"/>
        <v>#N/A</v>
      </c>
      <c r="PG66" s="169" t="e">
        <f t="shared" si="115"/>
        <v>#N/A</v>
      </c>
      <c r="PH66" s="169" t="e">
        <f t="shared" si="125"/>
        <v>#N/A</v>
      </c>
      <c r="PI66" s="169" t="e">
        <f t="shared" si="125"/>
        <v>#N/A</v>
      </c>
      <c r="PJ66" s="169" t="e">
        <f t="shared" si="125"/>
        <v>#N/A</v>
      </c>
      <c r="PK66" s="169" t="e">
        <f t="shared" si="125"/>
        <v>#N/A</v>
      </c>
      <c r="PL66" s="169" t="e">
        <f t="shared" si="125"/>
        <v>#N/A</v>
      </c>
      <c r="PM66" s="169" t="e">
        <f t="shared" si="125"/>
        <v>#N/A</v>
      </c>
      <c r="PN66" s="169" t="e">
        <f t="shared" si="125"/>
        <v>#N/A</v>
      </c>
      <c r="PO66" s="169" t="e">
        <f t="shared" si="125"/>
        <v>#N/A</v>
      </c>
    </row>
    <row r="67" spans="1:431" hidden="1" x14ac:dyDescent="0.75">
      <c r="A67" s="370"/>
      <c r="B67" s="376" t="str">
        <f>IF($R67="","",ROUND(_xlfn.NORM.INV(ABS(VLOOKUP($T$1,VLookups!$A$43:$B$44,2,FALSE)-B$2),$N67,$R67),0))</f>
        <v/>
      </c>
      <c r="C67" s="382" t="str">
        <f t="shared" si="36"/>
        <v/>
      </c>
      <c r="D67" s="383" t="str">
        <f t="shared" si="37"/>
        <v/>
      </c>
      <c r="E67" s="109"/>
      <c r="F67" s="117"/>
      <c r="G67" s="122" t="str">
        <f t="shared" si="30"/>
        <v/>
      </c>
      <c r="H67" s="95"/>
      <c r="I67" s="122" t="str">
        <f t="shared" si="31"/>
        <v/>
      </c>
      <c r="J67" s="117"/>
      <c r="K67" s="110"/>
      <c r="L67" s="124" t="str">
        <f t="shared" si="0"/>
        <v/>
      </c>
      <c r="M67" s="124" t="str">
        <f t="shared" si="1"/>
        <v/>
      </c>
      <c r="N67" s="73" t="str">
        <f t="shared" si="32"/>
        <v/>
      </c>
      <c r="O67" s="23"/>
      <c r="P67" s="57"/>
      <c r="Q67" s="304"/>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3"/>
        <v/>
      </c>
      <c r="AD67" s="49" t="str">
        <f t="shared" si="135"/>
        <v/>
      </c>
      <c r="AE67" s="49" t="str">
        <f t="shared" si="135"/>
        <v/>
      </c>
      <c r="AF67" s="49" t="str">
        <f t="shared" si="135"/>
        <v/>
      </c>
      <c r="AG67" s="49" t="str">
        <f t="shared" si="135"/>
        <v/>
      </c>
      <c r="AH67" s="49" t="str">
        <f t="shared" si="135"/>
        <v/>
      </c>
      <c r="AI67" s="49" t="str">
        <f t="shared" si="135"/>
        <v/>
      </c>
      <c r="AJ67" s="49" t="str">
        <f t="shared" si="135"/>
        <v/>
      </c>
      <c r="AK67" s="49" t="str">
        <f t="shared" si="135"/>
        <v/>
      </c>
      <c r="AL67" s="49" t="str">
        <f t="shared" si="135"/>
        <v/>
      </c>
      <c r="AM67" s="49" t="str">
        <f t="shared" si="135"/>
        <v/>
      </c>
      <c r="AN67" s="49" t="str">
        <f t="shared" si="135"/>
        <v/>
      </c>
      <c r="AO67" s="49" t="str">
        <f t="shared" si="135"/>
        <v/>
      </c>
      <c r="AP67" s="49" t="str">
        <f t="shared" si="135"/>
        <v/>
      </c>
      <c r="AQ67" s="49" t="str">
        <f t="shared" si="135"/>
        <v/>
      </c>
      <c r="AR67" s="49" t="str">
        <f t="shared" si="135"/>
        <v/>
      </c>
      <c r="AS67" s="49" t="str">
        <f t="shared" si="135"/>
        <v/>
      </c>
      <c r="AT67" s="49" t="str">
        <f t="shared" si="131"/>
        <v/>
      </c>
      <c r="AU67" s="49" t="str">
        <f t="shared" si="131"/>
        <v/>
      </c>
      <c r="AV67" s="49" t="str">
        <f t="shared" si="131"/>
        <v/>
      </c>
      <c r="AW67" s="49" t="str">
        <f t="shared" si="131"/>
        <v/>
      </c>
      <c r="AX67" s="49" t="str">
        <f t="shared" si="131"/>
        <v/>
      </c>
      <c r="AY67" s="49" t="str">
        <f t="shared" si="131"/>
        <v/>
      </c>
      <c r="AZ67" s="49" t="str">
        <f t="shared" si="131"/>
        <v/>
      </c>
      <c r="BA67" s="49" t="str">
        <f t="shared" si="131"/>
        <v/>
      </c>
      <c r="BB67" s="49" t="str">
        <f t="shared" si="131"/>
        <v/>
      </c>
      <c r="BC67" s="49" t="str">
        <f t="shared" si="131"/>
        <v/>
      </c>
      <c r="BD67" s="49" t="str">
        <f t="shared" si="131"/>
        <v/>
      </c>
      <c r="BE67" s="49" t="str">
        <f t="shared" si="131"/>
        <v/>
      </c>
      <c r="BF67" s="49" t="str">
        <f t="shared" si="131"/>
        <v/>
      </c>
      <c r="BG67" s="49" t="str">
        <f t="shared" si="131"/>
        <v/>
      </c>
      <c r="BH67" s="49" t="str">
        <f t="shared" si="131"/>
        <v/>
      </c>
      <c r="BI67" s="49" t="str">
        <f t="shared" si="132"/>
        <v/>
      </c>
      <c r="BJ67" s="49" t="str">
        <f t="shared" si="132"/>
        <v/>
      </c>
      <c r="BK67" s="49" t="str">
        <f t="shared" si="132"/>
        <v/>
      </c>
      <c r="BL67" s="49" t="str">
        <f t="shared" si="132"/>
        <v/>
      </c>
      <c r="BM67" s="49" t="str">
        <f t="shared" si="132"/>
        <v/>
      </c>
      <c r="BN67" s="49" t="str">
        <f t="shared" si="132"/>
        <v/>
      </c>
      <c r="BO67" s="49" t="str">
        <f t="shared" si="132"/>
        <v/>
      </c>
      <c r="BP67" s="49" t="str">
        <f t="shared" si="132"/>
        <v/>
      </c>
      <c r="BQ67" s="49" t="str">
        <f t="shared" si="132"/>
        <v/>
      </c>
      <c r="BR67" s="49" t="str">
        <f t="shared" si="132"/>
        <v/>
      </c>
      <c r="BS67" s="49" t="str">
        <f t="shared" si="132"/>
        <v/>
      </c>
      <c r="BT67" s="49" t="str">
        <f t="shared" si="132"/>
        <v/>
      </c>
      <c r="BU67" s="49" t="str">
        <f t="shared" si="132"/>
        <v/>
      </c>
      <c r="BV67" s="49" t="str">
        <f t="shared" si="132"/>
        <v/>
      </c>
      <c r="BW67" s="49" t="str">
        <f t="shared" si="132"/>
        <v/>
      </c>
      <c r="BX67" s="49" t="str">
        <f t="shared" si="132"/>
        <v/>
      </c>
      <c r="BY67" s="49" t="str">
        <f t="shared" si="129"/>
        <v/>
      </c>
      <c r="BZ67" s="49" t="str">
        <f t="shared" si="129"/>
        <v/>
      </c>
      <c r="CA67" s="49" t="str">
        <f t="shared" si="129"/>
        <v/>
      </c>
      <c r="CB67" s="49" t="str">
        <f t="shared" si="129"/>
        <v/>
      </c>
      <c r="CC67" s="49" t="str">
        <f t="shared" si="129"/>
        <v/>
      </c>
      <c r="CD67" s="49" t="str">
        <f t="shared" si="129"/>
        <v/>
      </c>
      <c r="CE67" s="49" t="str">
        <f t="shared" si="129"/>
        <v/>
      </c>
      <c r="CF67" s="49" t="str">
        <f t="shared" si="129"/>
        <v/>
      </c>
      <c r="CG67" s="49" t="str">
        <f t="shared" si="129"/>
        <v/>
      </c>
      <c r="CH67" s="49" t="str">
        <f t="shared" si="129"/>
        <v/>
      </c>
      <c r="CI67" s="49" t="str">
        <f t="shared" si="129"/>
        <v/>
      </c>
      <c r="CJ67" s="49" t="str">
        <f t="shared" si="129"/>
        <v/>
      </c>
      <c r="CK67" s="49" t="str">
        <f t="shared" si="129"/>
        <v/>
      </c>
      <c r="CL67" s="49" t="str">
        <f t="shared" si="129"/>
        <v/>
      </c>
      <c r="CM67" s="49" t="str">
        <f t="shared" si="129"/>
        <v/>
      </c>
      <c r="CN67" s="49" t="str">
        <f t="shared" si="133"/>
        <v/>
      </c>
      <c r="CO67" s="49" t="str">
        <f t="shared" si="133"/>
        <v/>
      </c>
      <c r="CP67" s="49" t="str">
        <f t="shared" si="133"/>
        <v/>
      </c>
      <c r="CQ67" s="49" t="str">
        <f t="shared" si="133"/>
        <v/>
      </c>
      <c r="CR67" s="49" t="str">
        <f t="shared" si="133"/>
        <v/>
      </c>
      <c r="CS67" s="49" t="str">
        <f t="shared" si="133"/>
        <v/>
      </c>
      <c r="CT67" s="49" t="str">
        <f t="shared" si="133"/>
        <v/>
      </c>
      <c r="CU67" s="49" t="str">
        <f t="shared" si="133"/>
        <v/>
      </c>
      <c r="CV67" s="49" t="str">
        <f t="shared" si="133"/>
        <v/>
      </c>
      <c r="CW67" s="49" t="str">
        <f t="shared" si="133"/>
        <v/>
      </c>
      <c r="CX67" s="49" t="str">
        <f t="shared" si="133"/>
        <v/>
      </c>
      <c r="CY67" s="49" t="str">
        <f t="shared" si="133"/>
        <v/>
      </c>
      <c r="CZ67" s="49" t="str">
        <f t="shared" si="133"/>
        <v/>
      </c>
      <c r="DA67" s="49" t="str">
        <f t="shared" si="133"/>
        <v/>
      </c>
      <c r="DB67" s="49" t="str">
        <f t="shared" si="133"/>
        <v/>
      </c>
      <c r="DC67" s="49" t="str">
        <f t="shared" si="133"/>
        <v/>
      </c>
      <c r="DD67" s="49" t="str">
        <f t="shared" si="134"/>
        <v/>
      </c>
      <c r="DE67" s="49" t="str">
        <f t="shared" si="134"/>
        <v/>
      </c>
      <c r="DF67" s="49" t="str">
        <f t="shared" si="134"/>
        <v/>
      </c>
      <c r="DG67" s="49" t="str">
        <f t="shared" si="134"/>
        <v/>
      </c>
      <c r="DH67" s="49" t="str">
        <f t="shared" si="134"/>
        <v/>
      </c>
      <c r="DI67" s="49" t="str">
        <f t="shared" si="134"/>
        <v/>
      </c>
      <c r="DJ67" s="49" t="str">
        <f t="shared" si="134"/>
        <v/>
      </c>
      <c r="DK67" s="49" t="str">
        <f t="shared" si="134"/>
        <v/>
      </c>
      <c r="DL67" s="49" t="str">
        <f t="shared" si="134"/>
        <v/>
      </c>
      <c r="DM67" s="49" t="str">
        <f t="shared" si="134"/>
        <v/>
      </c>
      <c r="DN67" s="49" t="str">
        <f t="shared" si="134"/>
        <v/>
      </c>
      <c r="DO67" s="49" t="str">
        <f t="shared" si="134"/>
        <v/>
      </c>
      <c r="DP67" s="49" t="str">
        <f t="shared" si="134"/>
        <v/>
      </c>
      <c r="DQ67" s="49" t="str">
        <f t="shared" si="134"/>
        <v/>
      </c>
      <c r="DR67" s="49" t="str">
        <f t="shared" si="134"/>
        <v/>
      </c>
      <c r="DS67" s="49" t="str">
        <f t="shared" si="134"/>
        <v/>
      </c>
      <c r="DT67" s="49" t="str">
        <f t="shared" si="130"/>
        <v/>
      </c>
      <c r="DU67" s="49" t="str">
        <f t="shared" si="130"/>
        <v/>
      </c>
      <c r="DV67" s="49" t="str">
        <f t="shared" si="130"/>
        <v/>
      </c>
      <c r="DW67" s="49" t="str">
        <f t="shared" si="130"/>
        <v/>
      </c>
      <c r="DX67" s="49" t="str">
        <f t="shared" si="130"/>
        <v/>
      </c>
      <c r="DY67" s="49" t="str">
        <f t="shared" si="130"/>
        <v/>
      </c>
      <c r="DZ67" s="183" t="str">
        <f t="shared" si="35"/>
        <v/>
      </c>
      <c r="EA67" s="49" t="str">
        <f t="shared" si="127"/>
        <v/>
      </c>
      <c r="EB67" s="49" t="str">
        <f t="shared" si="127"/>
        <v/>
      </c>
      <c r="EC67" s="49" t="str">
        <f t="shared" si="127"/>
        <v/>
      </c>
      <c r="ED67" s="49" t="str">
        <f t="shared" si="127"/>
        <v/>
      </c>
      <c r="EE67" s="49" t="str">
        <f t="shared" si="127"/>
        <v/>
      </c>
      <c r="EF67" s="49" t="str">
        <f t="shared" si="127"/>
        <v/>
      </c>
      <c r="EG67" s="49" t="str">
        <f t="shared" si="127"/>
        <v/>
      </c>
      <c r="EH67" s="49" t="str">
        <f t="shared" si="127"/>
        <v/>
      </c>
      <c r="EI67" s="49" t="str">
        <f t="shared" si="127"/>
        <v/>
      </c>
      <c r="EJ67" s="49" t="str">
        <f t="shared" si="127"/>
        <v/>
      </c>
      <c r="EK67" s="49" t="str">
        <f t="shared" si="127"/>
        <v/>
      </c>
      <c r="EL67" s="49" t="str">
        <f t="shared" si="127"/>
        <v/>
      </c>
      <c r="EM67" s="49" t="str">
        <f t="shared" si="127"/>
        <v/>
      </c>
      <c r="EN67" s="49" t="str">
        <f t="shared" si="127"/>
        <v/>
      </c>
      <c r="EO67" s="49" t="str">
        <f t="shared" si="127"/>
        <v/>
      </c>
      <c r="EP67" s="49" t="str">
        <f t="shared" si="127"/>
        <v/>
      </c>
      <c r="EQ67" s="49" t="str">
        <f t="shared" si="128"/>
        <v/>
      </c>
      <c r="ER67" s="49" t="str">
        <f t="shared" si="128"/>
        <v/>
      </c>
      <c r="ES67" s="49" t="str">
        <f t="shared" si="128"/>
        <v/>
      </c>
      <c r="ET67" s="49" t="str">
        <f t="shared" si="128"/>
        <v/>
      </c>
      <c r="EU67" s="49" t="str">
        <f t="shared" si="128"/>
        <v/>
      </c>
      <c r="EV67" s="49" t="str">
        <f t="shared" si="128"/>
        <v/>
      </c>
      <c r="EW67" s="49" t="str">
        <f t="shared" si="128"/>
        <v/>
      </c>
      <c r="EX67" s="49" t="str">
        <f t="shared" si="128"/>
        <v/>
      </c>
      <c r="EY67" s="49" t="str">
        <f t="shared" si="128"/>
        <v/>
      </c>
      <c r="EZ67" s="49" t="str">
        <f t="shared" si="128"/>
        <v/>
      </c>
      <c r="FA67" s="49" t="str">
        <f t="shared" si="128"/>
        <v/>
      </c>
      <c r="FB67" s="49" t="str">
        <f t="shared" si="128"/>
        <v/>
      </c>
      <c r="FC67" s="49" t="str">
        <f t="shared" si="128"/>
        <v/>
      </c>
      <c r="FD67" s="49" t="str">
        <f t="shared" si="128"/>
        <v/>
      </c>
      <c r="FE67" s="49" t="str">
        <f t="shared" si="126"/>
        <v/>
      </c>
      <c r="FF67" s="49" t="str">
        <f t="shared" si="117"/>
        <v/>
      </c>
      <c r="FG67" s="49" t="str">
        <f t="shared" si="117"/>
        <v/>
      </c>
      <c r="FH67" s="49" t="str">
        <f t="shared" si="117"/>
        <v/>
      </c>
      <c r="FI67" s="49" t="str">
        <f t="shared" si="117"/>
        <v/>
      </c>
      <c r="FJ67" s="49" t="str">
        <f t="shared" si="117"/>
        <v/>
      </c>
      <c r="FK67" s="49" t="str">
        <f t="shared" si="117"/>
        <v/>
      </c>
      <c r="FL67" s="49" t="str">
        <f t="shared" si="117"/>
        <v/>
      </c>
      <c r="FM67" s="49" t="str">
        <f t="shared" si="117"/>
        <v/>
      </c>
      <c r="FN67" s="49" t="str">
        <f t="shared" si="117"/>
        <v/>
      </c>
      <c r="FO67" s="49" t="str">
        <f t="shared" si="117"/>
        <v/>
      </c>
      <c r="FP67" s="49" t="str">
        <f t="shared" si="117"/>
        <v/>
      </c>
      <c r="FQ67" s="49" t="str">
        <f t="shared" si="106"/>
        <v/>
      </c>
      <c r="FR67" s="49" t="str">
        <f t="shared" si="106"/>
        <v/>
      </c>
      <c r="FS67" s="49" t="str">
        <f t="shared" si="106"/>
        <v/>
      </c>
      <c r="FT67" s="49" t="str">
        <f t="shared" si="106"/>
        <v/>
      </c>
      <c r="FU67" s="49" t="str">
        <f t="shared" si="106"/>
        <v/>
      </c>
      <c r="FV67" s="49" t="str">
        <f t="shared" si="106"/>
        <v/>
      </c>
      <c r="FW67" s="49" t="str">
        <f t="shared" si="106"/>
        <v/>
      </c>
      <c r="FX67" s="49" t="str">
        <f t="shared" si="106"/>
        <v/>
      </c>
      <c r="FY67" s="49" t="str">
        <f t="shared" si="106"/>
        <v/>
      </c>
      <c r="FZ67" s="49" t="str">
        <f t="shared" si="106"/>
        <v/>
      </c>
      <c r="GA67" s="49" t="str">
        <f t="shared" si="106"/>
        <v/>
      </c>
      <c r="GB67" s="49" t="str">
        <f t="shared" si="106"/>
        <v/>
      </c>
      <c r="GC67" s="49" t="str">
        <f t="shared" ref="GC67:GR83" si="137">IF(ISNONTEXT($AC67),GB67+$AC67,"")</f>
        <v/>
      </c>
      <c r="GD67" s="49" t="str">
        <f t="shared" si="137"/>
        <v/>
      </c>
      <c r="GE67" s="49" t="str">
        <f t="shared" si="137"/>
        <v/>
      </c>
      <c r="GF67" s="49" t="str">
        <f t="shared" si="137"/>
        <v/>
      </c>
      <c r="GG67" s="49" t="str">
        <f t="shared" si="107"/>
        <v/>
      </c>
      <c r="GH67" s="49" t="str">
        <f t="shared" si="107"/>
        <v/>
      </c>
      <c r="GI67" s="49" t="str">
        <f t="shared" si="107"/>
        <v/>
      </c>
      <c r="GJ67" s="49" t="str">
        <f t="shared" si="107"/>
        <v/>
      </c>
      <c r="GK67" s="49" t="str">
        <f t="shared" si="107"/>
        <v/>
      </c>
      <c r="GL67" s="49" t="str">
        <f t="shared" si="107"/>
        <v/>
      </c>
      <c r="GM67" s="49" t="str">
        <f t="shared" si="107"/>
        <v/>
      </c>
      <c r="GN67" s="49" t="str">
        <f t="shared" si="107"/>
        <v/>
      </c>
      <c r="GO67" s="49" t="str">
        <f t="shared" si="107"/>
        <v/>
      </c>
      <c r="GP67" s="49" t="str">
        <f t="shared" si="107"/>
        <v/>
      </c>
      <c r="GQ67" s="49" t="str">
        <f t="shared" si="107"/>
        <v/>
      </c>
      <c r="GR67" s="49" t="str">
        <f t="shared" si="107"/>
        <v/>
      </c>
      <c r="GS67" s="49" t="str">
        <f t="shared" ref="GS67:HH83" si="138">IF(ISNONTEXT($AC67),GR67+$AC67,"")</f>
        <v/>
      </c>
      <c r="GT67" s="49" t="str">
        <f t="shared" si="138"/>
        <v/>
      </c>
      <c r="GU67" s="49" t="str">
        <f t="shared" si="138"/>
        <v/>
      </c>
      <c r="GV67" s="49" t="str">
        <f t="shared" si="138"/>
        <v/>
      </c>
      <c r="GW67" s="49" t="str">
        <f t="shared" si="108"/>
        <v/>
      </c>
      <c r="GX67" s="49" t="str">
        <f t="shared" si="108"/>
        <v/>
      </c>
      <c r="GY67" s="49" t="str">
        <f t="shared" si="108"/>
        <v/>
      </c>
      <c r="GZ67" s="49" t="str">
        <f t="shared" si="108"/>
        <v/>
      </c>
      <c r="HA67" s="49" t="str">
        <f t="shared" si="108"/>
        <v/>
      </c>
      <c r="HB67" s="49" t="str">
        <f t="shared" si="108"/>
        <v/>
      </c>
      <c r="HC67" s="49" t="str">
        <f t="shared" si="108"/>
        <v/>
      </c>
      <c r="HD67" s="49" t="str">
        <f t="shared" si="108"/>
        <v/>
      </c>
      <c r="HE67" s="49" t="str">
        <f t="shared" si="108"/>
        <v/>
      </c>
      <c r="HF67" s="49" t="str">
        <f t="shared" si="108"/>
        <v/>
      </c>
      <c r="HG67" s="49" t="str">
        <f t="shared" si="108"/>
        <v/>
      </c>
      <c r="HH67" s="49" t="str">
        <f t="shared" si="108"/>
        <v/>
      </c>
      <c r="HI67" s="49" t="str">
        <f t="shared" ref="HI67:HL103" si="139">IF(ISNONTEXT($AC67),HH67+$AC67,"")</f>
        <v/>
      </c>
      <c r="HJ67" s="49" t="str">
        <f t="shared" si="139"/>
        <v/>
      </c>
      <c r="HK67" s="49" t="str">
        <f t="shared" si="139"/>
        <v/>
      </c>
      <c r="HL67" s="49" t="str">
        <f t="shared" si="139"/>
        <v/>
      </c>
      <c r="HM67" s="49" t="str">
        <f t="shared" si="109"/>
        <v/>
      </c>
      <c r="HN67" s="49" t="str">
        <f t="shared" si="109"/>
        <v/>
      </c>
      <c r="HO67" s="49" t="str">
        <f t="shared" si="109"/>
        <v/>
      </c>
      <c r="HP67" s="49" t="str">
        <f t="shared" si="77"/>
        <v/>
      </c>
      <c r="HQ67" s="49" t="str">
        <f t="shared" si="77"/>
        <v/>
      </c>
      <c r="HR67" s="49" t="str">
        <f t="shared" si="46"/>
        <v/>
      </c>
      <c r="HS67" s="49" t="str">
        <f t="shared" si="16"/>
        <v/>
      </c>
      <c r="HT67" s="49" t="str">
        <f t="shared" si="16"/>
        <v/>
      </c>
      <c r="HU67" s="49" t="str">
        <f t="shared" si="16"/>
        <v/>
      </c>
      <c r="HV67" s="49" t="str">
        <f t="shared" ref="HV67:HV103" si="140">IF(ISNONTEXT($AC67),HU67+$AC67,"")</f>
        <v/>
      </c>
      <c r="HW67" s="169" t="e">
        <f t="shared" si="104"/>
        <v>#N/A</v>
      </c>
      <c r="HX67" s="169" t="e">
        <f t="shared" si="104"/>
        <v>#N/A</v>
      </c>
      <c r="HY67" s="169" t="e">
        <f t="shared" si="104"/>
        <v>#N/A</v>
      </c>
      <c r="HZ67" s="169" t="e">
        <f t="shared" si="104"/>
        <v>#N/A</v>
      </c>
      <c r="IA67" s="169" t="e">
        <f t="shared" si="136"/>
        <v>#N/A</v>
      </c>
      <c r="IB67" s="169" t="e">
        <f t="shared" si="136"/>
        <v>#N/A</v>
      </c>
      <c r="IC67" s="169" t="e">
        <f t="shared" si="136"/>
        <v>#N/A</v>
      </c>
      <c r="ID67" s="169" t="e">
        <f t="shared" si="136"/>
        <v>#N/A</v>
      </c>
      <c r="IE67" s="169" t="e">
        <f t="shared" si="136"/>
        <v>#N/A</v>
      </c>
      <c r="IF67" s="169" t="e">
        <f t="shared" si="136"/>
        <v>#N/A</v>
      </c>
      <c r="IG67" s="169" t="e">
        <f t="shared" si="136"/>
        <v>#N/A</v>
      </c>
      <c r="IH67" s="169" t="e">
        <f t="shared" si="136"/>
        <v>#N/A</v>
      </c>
      <c r="II67" s="169" t="e">
        <f t="shared" si="136"/>
        <v>#N/A</v>
      </c>
      <c r="IJ67" s="169" t="e">
        <f t="shared" si="136"/>
        <v>#N/A</v>
      </c>
      <c r="IK67" s="169" t="e">
        <f t="shared" si="136"/>
        <v>#N/A</v>
      </c>
      <c r="IL67" s="169" t="e">
        <f t="shared" si="136"/>
        <v>#N/A</v>
      </c>
      <c r="IM67" s="169" t="e">
        <f t="shared" si="136"/>
        <v>#N/A</v>
      </c>
      <c r="IN67" s="169" t="e">
        <f t="shared" si="136"/>
        <v>#N/A</v>
      </c>
      <c r="IO67" s="169" t="e">
        <f t="shared" si="136"/>
        <v>#N/A</v>
      </c>
      <c r="IP67" s="169" t="e">
        <f t="shared" si="136"/>
        <v>#N/A</v>
      </c>
      <c r="IQ67" s="169" t="e">
        <f t="shared" ref="IP67:JE82" si="141">IF(ISNONTEXT($R67),_xlfn.NORM.DIST(AX67,$N67,$R67,FALSE),NA())</f>
        <v>#N/A</v>
      </c>
      <c r="IR67" s="169" t="e">
        <f t="shared" si="141"/>
        <v>#N/A</v>
      </c>
      <c r="IS67" s="169" t="e">
        <f t="shared" si="141"/>
        <v>#N/A</v>
      </c>
      <c r="IT67" s="169" t="e">
        <f t="shared" si="141"/>
        <v>#N/A</v>
      </c>
      <c r="IU67" s="169" t="e">
        <f t="shared" si="141"/>
        <v>#N/A</v>
      </c>
      <c r="IV67" s="169" t="e">
        <f t="shared" si="141"/>
        <v>#N/A</v>
      </c>
      <c r="IW67" s="169" t="e">
        <f t="shared" si="141"/>
        <v>#N/A</v>
      </c>
      <c r="IX67" s="169" t="e">
        <f t="shared" si="141"/>
        <v>#N/A</v>
      </c>
      <c r="IY67" s="169" t="e">
        <f t="shared" si="141"/>
        <v>#N/A</v>
      </c>
      <c r="IZ67" s="169" t="e">
        <f t="shared" si="141"/>
        <v>#N/A</v>
      </c>
      <c r="JA67" s="169" t="e">
        <f t="shared" si="141"/>
        <v>#N/A</v>
      </c>
      <c r="JB67" s="169" t="e">
        <f t="shared" si="141"/>
        <v>#N/A</v>
      </c>
      <c r="JC67" s="169" t="e">
        <f t="shared" si="141"/>
        <v>#N/A</v>
      </c>
      <c r="JD67" s="169" t="e">
        <f t="shared" si="141"/>
        <v>#N/A</v>
      </c>
      <c r="JE67" s="169" t="e">
        <f t="shared" si="118"/>
        <v>#N/A</v>
      </c>
      <c r="JF67" s="169" t="e">
        <f t="shared" si="118"/>
        <v>#N/A</v>
      </c>
      <c r="JG67" s="169" t="e">
        <f t="shared" si="118"/>
        <v>#N/A</v>
      </c>
      <c r="JH67" s="169" t="e">
        <f t="shared" si="118"/>
        <v>#N/A</v>
      </c>
      <c r="JI67" s="169" t="e">
        <f t="shared" si="118"/>
        <v>#N/A</v>
      </c>
      <c r="JJ67" s="169" t="e">
        <f t="shared" si="118"/>
        <v>#N/A</v>
      </c>
      <c r="JK67" s="169" t="e">
        <f t="shared" si="118"/>
        <v>#N/A</v>
      </c>
      <c r="JL67" s="169" t="e">
        <f t="shared" si="118"/>
        <v>#N/A</v>
      </c>
      <c r="JM67" s="169" t="e">
        <f t="shared" si="118"/>
        <v>#N/A</v>
      </c>
      <c r="JN67" s="169" t="e">
        <f t="shared" si="118"/>
        <v>#N/A</v>
      </c>
      <c r="JO67" s="169" t="e">
        <f t="shared" si="118"/>
        <v>#N/A</v>
      </c>
      <c r="JP67" s="169" t="e">
        <f t="shared" si="118"/>
        <v>#N/A</v>
      </c>
      <c r="JQ67" s="169" t="e">
        <f t="shared" si="118"/>
        <v>#N/A</v>
      </c>
      <c r="JR67" s="169" t="e">
        <f t="shared" si="118"/>
        <v>#N/A</v>
      </c>
      <c r="JS67" s="169" t="e">
        <f t="shared" si="118"/>
        <v>#N/A</v>
      </c>
      <c r="JT67" s="169" t="e">
        <f t="shared" si="118"/>
        <v>#N/A</v>
      </c>
      <c r="JU67" s="169" t="e">
        <f t="shared" ref="JT67:KI82" si="142">IF(ISNONTEXT($R67),_xlfn.NORM.DIST(CB67,$N67,$R67,FALSE),NA())</f>
        <v>#N/A</v>
      </c>
      <c r="JV67" s="169" t="e">
        <f t="shared" si="142"/>
        <v>#N/A</v>
      </c>
      <c r="JW67" s="169" t="e">
        <f t="shared" si="142"/>
        <v>#N/A</v>
      </c>
      <c r="JX67" s="169" t="e">
        <f t="shared" si="142"/>
        <v>#N/A</v>
      </c>
      <c r="JY67" s="169" t="e">
        <f t="shared" si="142"/>
        <v>#N/A</v>
      </c>
      <c r="JZ67" s="169" t="e">
        <f t="shared" si="142"/>
        <v>#N/A</v>
      </c>
      <c r="KA67" s="169" t="e">
        <f t="shared" si="142"/>
        <v>#N/A</v>
      </c>
      <c r="KB67" s="169" t="e">
        <f t="shared" si="142"/>
        <v>#N/A</v>
      </c>
      <c r="KC67" s="169" t="e">
        <f t="shared" si="142"/>
        <v>#N/A</v>
      </c>
      <c r="KD67" s="169" t="e">
        <f t="shared" si="142"/>
        <v>#N/A</v>
      </c>
      <c r="KE67" s="169" t="e">
        <f t="shared" si="142"/>
        <v>#N/A</v>
      </c>
      <c r="KF67" s="169" t="e">
        <f t="shared" si="142"/>
        <v>#N/A</v>
      </c>
      <c r="KG67" s="169" t="e">
        <f t="shared" si="142"/>
        <v>#N/A</v>
      </c>
      <c r="KH67" s="169" t="e">
        <f t="shared" si="142"/>
        <v>#N/A</v>
      </c>
      <c r="KI67" s="169" t="e">
        <f t="shared" si="142"/>
        <v>#N/A</v>
      </c>
      <c r="KJ67" s="169" t="e">
        <f t="shared" si="119"/>
        <v>#N/A</v>
      </c>
      <c r="KK67" s="169" t="e">
        <f t="shared" si="119"/>
        <v>#N/A</v>
      </c>
      <c r="KL67" s="169" t="e">
        <f t="shared" si="119"/>
        <v>#N/A</v>
      </c>
      <c r="KM67" s="169" t="e">
        <f t="shared" si="119"/>
        <v>#N/A</v>
      </c>
      <c r="KN67" s="169" t="e">
        <f t="shared" si="119"/>
        <v>#N/A</v>
      </c>
      <c r="KO67" s="169" t="e">
        <f t="shared" si="119"/>
        <v>#N/A</v>
      </c>
      <c r="KP67" s="169" t="e">
        <f t="shared" si="119"/>
        <v>#N/A</v>
      </c>
      <c r="KQ67" s="169" t="e">
        <f t="shared" si="119"/>
        <v>#N/A</v>
      </c>
      <c r="KR67" s="169" t="e">
        <f t="shared" si="119"/>
        <v>#N/A</v>
      </c>
      <c r="KS67" s="169" t="e">
        <f t="shared" si="119"/>
        <v>#N/A</v>
      </c>
      <c r="KT67" s="169" t="e">
        <f t="shared" si="119"/>
        <v>#N/A</v>
      </c>
      <c r="KU67" s="169" t="e">
        <f t="shared" si="119"/>
        <v>#N/A</v>
      </c>
      <c r="KV67" s="169" t="e">
        <f t="shared" si="119"/>
        <v>#N/A</v>
      </c>
      <c r="KW67" s="169" t="e">
        <f t="shared" si="119"/>
        <v>#N/A</v>
      </c>
      <c r="KX67" s="169" t="e">
        <f t="shared" si="119"/>
        <v>#N/A</v>
      </c>
      <c r="KY67" s="169" t="e">
        <f t="shared" ref="KY67:LN82" si="143">IF(ISNONTEXT($R67),_xlfn.NORM.DIST(DF67,$N67,$R67,FALSE),NA())</f>
        <v>#N/A</v>
      </c>
      <c r="KZ67" s="169" t="e">
        <f t="shared" si="143"/>
        <v>#N/A</v>
      </c>
      <c r="LA67" s="169" t="e">
        <f t="shared" si="143"/>
        <v>#N/A</v>
      </c>
      <c r="LB67" s="169" t="e">
        <f t="shared" si="143"/>
        <v>#N/A</v>
      </c>
      <c r="LC67" s="169" t="e">
        <f t="shared" si="143"/>
        <v>#N/A</v>
      </c>
      <c r="LD67" s="169" t="e">
        <f t="shared" si="143"/>
        <v>#N/A</v>
      </c>
      <c r="LE67" s="169" t="e">
        <f t="shared" si="143"/>
        <v>#N/A</v>
      </c>
      <c r="LF67" s="169" t="e">
        <f t="shared" si="143"/>
        <v>#N/A</v>
      </c>
      <c r="LG67" s="169" t="e">
        <f t="shared" si="143"/>
        <v>#N/A</v>
      </c>
      <c r="LH67" s="169" t="e">
        <f t="shared" si="143"/>
        <v>#N/A</v>
      </c>
      <c r="LI67" s="169" t="e">
        <f t="shared" si="143"/>
        <v>#N/A</v>
      </c>
      <c r="LJ67" s="169" t="e">
        <f t="shared" si="143"/>
        <v>#N/A</v>
      </c>
      <c r="LK67" s="169" t="e">
        <f t="shared" si="143"/>
        <v>#N/A</v>
      </c>
      <c r="LL67" s="169" t="e">
        <f t="shared" si="143"/>
        <v>#N/A</v>
      </c>
      <c r="LM67" s="169" t="e">
        <f t="shared" si="143"/>
        <v>#N/A</v>
      </c>
      <c r="LN67" s="169" t="e">
        <f t="shared" si="143"/>
        <v>#N/A</v>
      </c>
      <c r="LO67" s="169" t="e">
        <f t="shared" si="120"/>
        <v>#N/A</v>
      </c>
      <c r="LP67" s="169" t="e">
        <f t="shared" si="120"/>
        <v>#N/A</v>
      </c>
      <c r="LQ67" s="169" t="e">
        <f t="shared" si="121"/>
        <v>#N/A</v>
      </c>
      <c r="LR67" s="169" t="e">
        <f t="shared" si="121"/>
        <v>#N/A</v>
      </c>
      <c r="LS67" s="169" t="e">
        <f t="shared" si="121"/>
        <v>#N/A</v>
      </c>
      <c r="LT67" s="169" t="e">
        <f t="shared" si="121"/>
        <v>#N/A</v>
      </c>
      <c r="LU67" s="169" t="e">
        <f t="shared" si="121"/>
        <v>#N/A</v>
      </c>
      <c r="LV67" s="169" t="e">
        <f t="shared" si="121"/>
        <v>#N/A</v>
      </c>
      <c r="LW67" s="169" t="e">
        <f t="shared" si="121"/>
        <v>#N/A</v>
      </c>
      <c r="LX67" s="169" t="e">
        <f t="shared" si="121"/>
        <v>#N/A</v>
      </c>
      <c r="LY67" s="169" t="e">
        <f t="shared" si="121"/>
        <v>#N/A</v>
      </c>
      <c r="LZ67" s="169" t="e">
        <f t="shared" si="121"/>
        <v>#N/A</v>
      </c>
      <c r="MA67" s="169" t="e">
        <f t="shared" si="121"/>
        <v>#N/A</v>
      </c>
      <c r="MB67" s="169" t="e">
        <f t="shared" si="121"/>
        <v>#N/A</v>
      </c>
      <c r="MC67" s="169" t="e">
        <f t="shared" si="121"/>
        <v>#N/A</v>
      </c>
      <c r="MD67" s="169" t="e">
        <f t="shared" si="121"/>
        <v>#N/A</v>
      </c>
      <c r="ME67" s="169" t="e">
        <f t="shared" si="121"/>
        <v>#N/A</v>
      </c>
      <c r="MF67" s="169" t="e">
        <f t="shared" si="121"/>
        <v>#N/A</v>
      </c>
      <c r="MG67" s="169" t="e">
        <f t="shared" ref="MF67:MU82" si="144">IF(ISNONTEXT($R67),_xlfn.NORM.DIST(EN67,$N67,$R67,FALSE),NA())</f>
        <v>#N/A</v>
      </c>
      <c r="MH67" s="169" t="e">
        <f t="shared" si="144"/>
        <v>#N/A</v>
      </c>
      <c r="MI67" s="169" t="e">
        <f t="shared" si="144"/>
        <v>#N/A</v>
      </c>
      <c r="MJ67" s="169" t="e">
        <f t="shared" si="144"/>
        <v>#N/A</v>
      </c>
      <c r="MK67" s="169" t="e">
        <f t="shared" si="144"/>
        <v>#N/A</v>
      </c>
      <c r="ML67" s="169" t="e">
        <f t="shared" si="144"/>
        <v>#N/A</v>
      </c>
      <c r="MM67" s="169" t="e">
        <f t="shared" si="144"/>
        <v>#N/A</v>
      </c>
      <c r="MN67" s="169" t="e">
        <f t="shared" si="144"/>
        <v>#N/A</v>
      </c>
      <c r="MO67" s="169" t="e">
        <f t="shared" si="144"/>
        <v>#N/A</v>
      </c>
      <c r="MP67" s="169" t="e">
        <f t="shared" si="144"/>
        <v>#N/A</v>
      </c>
      <c r="MQ67" s="169" t="e">
        <f t="shared" si="144"/>
        <v>#N/A</v>
      </c>
      <c r="MR67" s="169" t="e">
        <f t="shared" si="144"/>
        <v>#N/A</v>
      </c>
      <c r="MS67" s="169" t="e">
        <f t="shared" si="144"/>
        <v>#N/A</v>
      </c>
      <c r="MT67" s="169" t="e">
        <f t="shared" si="144"/>
        <v>#N/A</v>
      </c>
      <c r="MU67" s="169" t="e">
        <f t="shared" si="144"/>
        <v>#N/A</v>
      </c>
      <c r="MV67" s="169" t="e">
        <f t="shared" si="122"/>
        <v>#N/A</v>
      </c>
      <c r="MW67" s="169" t="e">
        <f t="shared" si="122"/>
        <v>#N/A</v>
      </c>
      <c r="MX67" s="169" t="e">
        <f t="shared" si="122"/>
        <v>#N/A</v>
      </c>
      <c r="MY67" s="169" t="e">
        <f t="shared" si="122"/>
        <v>#N/A</v>
      </c>
      <c r="MZ67" s="169" t="e">
        <f t="shared" si="122"/>
        <v>#N/A</v>
      </c>
      <c r="NA67" s="169" t="e">
        <f t="shared" si="122"/>
        <v>#N/A</v>
      </c>
      <c r="NB67" s="169" t="e">
        <f t="shared" si="122"/>
        <v>#N/A</v>
      </c>
      <c r="NC67" s="169" t="e">
        <f t="shared" si="122"/>
        <v>#N/A</v>
      </c>
      <c r="ND67" s="169" t="e">
        <f t="shared" si="122"/>
        <v>#N/A</v>
      </c>
      <c r="NE67" s="169" t="e">
        <f t="shared" si="122"/>
        <v>#N/A</v>
      </c>
      <c r="NF67" s="169" t="e">
        <f t="shared" si="122"/>
        <v>#N/A</v>
      </c>
      <c r="NG67" s="169" t="e">
        <f t="shared" si="122"/>
        <v>#N/A</v>
      </c>
      <c r="NH67" s="169" t="e">
        <f t="shared" si="122"/>
        <v>#N/A</v>
      </c>
      <c r="NI67" s="169" t="e">
        <f t="shared" si="122"/>
        <v>#N/A</v>
      </c>
      <c r="NJ67" s="169" t="e">
        <f t="shared" si="122"/>
        <v>#N/A</v>
      </c>
      <c r="NK67" s="169" t="e">
        <f t="shared" ref="NK67:NZ82" si="145">IF(ISNONTEXT($R67),_xlfn.NORM.DIST(FR67,$N67,$R67,FALSE),NA())</f>
        <v>#N/A</v>
      </c>
      <c r="NL67" s="169" t="e">
        <f t="shared" si="145"/>
        <v>#N/A</v>
      </c>
      <c r="NM67" s="169" t="e">
        <f t="shared" si="145"/>
        <v>#N/A</v>
      </c>
      <c r="NN67" s="169" t="e">
        <f t="shared" si="145"/>
        <v>#N/A</v>
      </c>
      <c r="NO67" s="169" t="e">
        <f t="shared" si="145"/>
        <v>#N/A</v>
      </c>
      <c r="NP67" s="169" t="e">
        <f t="shared" si="145"/>
        <v>#N/A</v>
      </c>
      <c r="NQ67" s="169" t="e">
        <f t="shared" si="145"/>
        <v>#N/A</v>
      </c>
      <c r="NR67" s="169" t="e">
        <f t="shared" si="145"/>
        <v>#N/A</v>
      </c>
      <c r="NS67" s="169" t="e">
        <f t="shared" si="145"/>
        <v>#N/A</v>
      </c>
      <c r="NT67" s="169" t="e">
        <f t="shared" si="145"/>
        <v>#N/A</v>
      </c>
      <c r="NU67" s="169" t="e">
        <f t="shared" si="145"/>
        <v>#N/A</v>
      </c>
      <c r="NV67" s="169" t="e">
        <f t="shared" si="145"/>
        <v>#N/A</v>
      </c>
      <c r="NW67" s="169" t="e">
        <f t="shared" si="145"/>
        <v>#N/A</v>
      </c>
      <c r="NX67" s="169" t="e">
        <f t="shared" si="145"/>
        <v>#N/A</v>
      </c>
      <c r="NY67" s="169" t="e">
        <f t="shared" si="145"/>
        <v>#N/A</v>
      </c>
      <c r="NZ67" s="169" t="e">
        <f t="shared" si="145"/>
        <v>#N/A</v>
      </c>
      <c r="OA67" s="169" t="e">
        <f t="shared" si="123"/>
        <v>#N/A</v>
      </c>
      <c r="OB67" s="169" t="e">
        <f t="shared" si="123"/>
        <v>#N/A</v>
      </c>
      <c r="OC67" s="169" t="e">
        <f t="shared" si="124"/>
        <v>#N/A</v>
      </c>
      <c r="OD67" s="169" t="e">
        <f t="shared" si="124"/>
        <v>#N/A</v>
      </c>
      <c r="OE67" s="169" t="e">
        <f t="shared" si="124"/>
        <v>#N/A</v>
      </c>
      <c r="OF67" s="169" t="e">
        <f t="shared" si="124"/>
        <v>#N/A</v>
      </c>
      <c r="OG67" s="169" t="e">
        <f t="shared" si="124"/>
        <v>#N/A</v>
      </c>
      <c r="OH67" s="169" t="e">
        <f t="shared" si="124"/>
        <v>#N/A</v>
      </c>
      <c r="OI67" s="169" t="e">
        <f t="shared" si="124"/>
        <v>#N/A</v>
      </c>
      <c r="OJ67" s="169" t="e">
        <f t="shared" si="124"/>
        <v>#N/A</v>
      </c>
      <c r="OK67" s="169" t="e">
        <f t="shared" si="124"/>
        <v>#N/A</v>
      </c>
      <c r="OL67" s="169" t="e">
        <f t="shared" si="124"/>
        <v>#N/A</v>
      </c>
      <c r="OM67" s="169" t="e">
        <f t="shared" si="124"/>
        <v>#N/A</v>
      </c>
      <c r="ON67" s="169" t="e">
        <f t="shared" si="124"/>
        <v>#N/A</v>
      </c>
      <c r="OO67" s="169" t="e">
        <f t="shared" si="124"/>
        <v>#N/A</v>
      </c>
      <c r="OP67" s="169" t="e">
        <f t="shared" si="124"/>
        <v>#N/A</v>
      </c>
      <c r="OQ67" s="169" t="e">
        <f t="shared" si="124"/>
        <v>#N/A</v>
      </c>
      <c r="OR67" s="169" t="e">
        <f t="shared" si="124"/>
        <v>#N/A</v>
      </c>
      <c r="OS67" s="169" t="e">
        <f t="shared" ref="OR67:PG82" si="146">IF(ISNONTEXT($R67),_xlfn.NORM.DIST(GZ67,$N67,$R67,FALSE),NA())</f>
        <v>#N/A</v>
      </c>
      <c r="OT67" s="169" t="e">
        <f t="shared" si="146"/>
        <v>#N/A</v>
      </c>
      <c r="OU67" s="169" t="e">
        <f t="shared" si="146"/>
        <v>#N/A</v>
      </c>
      <c r="OV67" s="169" t="e">
        <f t="shared" si="146"/>
        <v>#N/A</v>
      </c>
      <c r="OW67" s="169" t="e">
        <f t="shared" si="146"/>
        <v>#N/A</v>
      </c>
      <c r="OX67" s="169" t="e">
        <f t="shared" si="146"/>
        <v>#N/A</v>
      </c>
      <c r="OY67" s="169" t="e">
        <f t="shared" si="146"/>
        <v>#N/A</v>
      </c>
      <c r="OZ67" s="169" t="e">
        <f t="shared" si="146"/>
        <v>#N/A</v>
      </c>
      <c r="PA67" s="169" t="e">
        <f t="shared" si="146"/>
        <v>#N/A</v>
      </c>
      <c r="PB67" s="169" t="e">
        <f t="shared" si="146"/>
        <v>#N/A</v>
      </c>
      <c r="PC67" s="169" t="e">
        <f t="shared" si="146"/>
        <v>#N/A</v>
      </c>
      <c r="PD67" s="169" t="e">
        <f t="shared" si="146"/>
        <v>#N/A</v>
      </c>
      <c r="PE67" s="169" t="e">
        <f t="shared" si="146"/>
        <v>#N/A</v>
      </c>
      <c r="PF67" s="169" t="e">
        <f t="shared" si="146"/>
        <v>#N/A</v>
      </c>
      <c r="PG67" s="169" t="e">
        <f t="shared" si="146"/>
        <v>#N/A</v>
      </c>
      <c r="PH67" s="169" t="e">
        <f t="shared" si="125"/>
        <v>#N/A</v>
      </c>
      <c r="PI67" s="169" t="e">
        <f t="shared" si="125"/>
        <v>#N/A</v>
      </c>
      <c r="PJ67" s="169" t="e">
        <f t="shared" si="125"/>
        <v>#N/A</v>
      </c>
      <c r="PK67" s="169" t="e">
        <f t="shared" si="125"/>
        <v>#N/A</v>
      </c>
      <c r="PL67" s="169" t="e">
        <f t="shared" si="125"/>
        <v>#N/A</v>
      </c>
      <c r="PM67" s="169" t="e">
        <f t="shared" si="125"/>
        <v>#N/A</v>
      </c>
      <c r="PN67" s="169" t="e">
        <f t="shared" si="125"/>
        <v>#N/A</v>
      </c>
      <c r="PO67" s="169" t="e">
        <f t="shared" si="125"/>
        <v>#N/A</v>
      </c>
    </row>
    <row r="68" spans="1:431" hidden="1" x14ac:dyDescent="0.75">
      <c r="A68" s="370"/>
      <c r="B68" s="376" t="str">
        <f>IF($R68="","",ROUND(_xlfn.NORM.INV(ABS(VLOOKUP($T$1,VLookups!$A$43:$B$44,2,FALSE)-B$2),$N68,$R68),0))</f>
        <v/>
      </c>
      <c r="C68" s="382" t="str">
        <f t="shared" si="36"/>
        <v/>
      </c>
      <c r="D68" s="383" t="str">
        <f t="shared" si="37"/>
        <v/>
      </c>
      <c r="E68" s="109"/>
      <c r="F68" s="117"/>
      <c r="G68" s="122" t="str">
        <f t="shared" si="30"/>
        <v/>
      </c>
      <c r="H68" s="95"/>
      <c r="I68" s="122" t="str">
        <f t="shared" si="31"/>
        <v/>
      </c>
      <c r="J68" s="117"/>
      <c r="K68" s="110"/>
      <c r="L68" s="124" t="str">
        <f t="shared" ref="L68:L103" si="147">IF(OR(ISBLANK(H68),ISBLANK(I68),ISBLANK(G68)),"",IF(AND(G68&gt;0,H68&gt;0,I68&gt;0),IF(H68&gt;G68,IF(I68&gt;H68,1,-1),-1)))</f>
        <v/>
      </c>
      <c r="M68" s="124" t="str">
        <f t="shared" ref="M68:M103" si="148">IF(OR(ISBLANK(G68),ISBLANK(H68),ISBLANK(I68)),"",IFERROR(MIN(H68-G68,I68-H68)/MAX(H68-G68,I68-H68),""))</f>
        <v/>
      </c>
      <c r="N68" s="73" t="str">
        <f t="shared" si="32"/>
        <v/>
      </c>
      <c r="O68" s="23"/>
      <c r="P68" s="57"/>
      <c r="Q68" s="304"/>
      <c r="R68" s="74" t="str">
        <f>IF(AND(G68&gt;0,H68&gt;0,I68&gt;0),IF(ISBLANK(Q68),IF(ISBLANK(O68),"",(I68-G68)*VLOOKUP(O68,VLookups!$A$4:$B$13,2,FALSE)),Q68),"")</f>
        <v/>
      </c>
      <c r="S68" s="75" t="str">
        <f t="shared" ref="S68:S103" si="149">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3"/>
        <v/>
      </c>
      <c r="AD68" s="49" t="str">
        <f t="shared" si="135"/>
        <v/>
      </c>
      <c r="AE68" s="49" t="str">
        <f t="shared" si="135"/>
        <v/>
      </c>
      <c r="AF68" s="49" t="str">
        <f t="shared" si="135"/>
        <v/>
      </c>
      <c r="AG68" s="49" t="str">
        <f t="shared" si="135"/>
        <v/>
      </c>
      <c r="AH68" s="49" t="str">
        <f t="shared" si="135"/>
        <v/>
      </c>
      <c r="AI68" s="49" t="str">
        <f t="shared" si="135"/>
        <v/>
      </c>
      <c r="AJ68" s="49" t="str">
        <f t="shared" si="135"/>
        <v/>
      </c>
      <c r="AK68" s="49" t="str">
        <f t="shared" si="135"/>
        <v/>
      </c>
      <c r="AL68" s="49" t="str">
        <f t="shared" si="135"/>
        <v/>
      </c>
      <c r="AM68" s="49" t="str">
        <f t="shared" si="135"/>
        <v/>
      </c>
      <c r="AN68" s="49" t="str">
        <f t="shared" si="135"/>
        <v/>
      </c>
      <c r="AO68" s="49" t="str">
        <f t="shared" si="135"/>
        <v/>
      </c>
      <c r="AP68" s="49" t="str">
        <f t="shared" si="135"/>
        <v/>
      </c>
      <c r="AQ68" s="49" t="str">
        <f t="shared" si="135"/>
        <v/>
      </c>
      <c r="AR68" s="49" t="str">
        <f t="shared" si="135"/>
        <v/>
      </c>
      <c r="AS68" s="49" t="str">
        <f t="shared" si="135"/>
        <v/>
      </c>
      <c r="AT68" s="49" t="str">
        <f t="shared" si="131"/>
        <v/>
      </c>
      <c r="AU68" s="49" t="str">
        <f t="shared" si="131"/>
        <v/>
      </c>
      <c r="AV68" s="49" t="str">
        <f t="shared" si="131"/>
        <v/>
      </c>
      <c r="AW68" s="49" t="str">
        <f t="shared" si="131"/>
        <v/>
      </c>
      <c r="AX68" s="49" t="str">
        <f t="shared" si="131"/>
        <v/>
      </c>
      <c r="AY68" s="49" t="str">
        <f t="shared" si="131"/>
        <v/>
      </c>
      <c r="AZ68" s="49" t="str">
        <f t="shared" si="131"/>
        <v/>
      </c>
      <c r="BA68" s="49" t="str">
        <f t="shared" si="131"/>
        <v/>
      </c>
      <c r="BB68" s="49" t="str">
        <f t="shared" si="131"/>
        <v/>
      </c>
      <c r="BC68" s="49" t="str">
        <f t="shared" si="131"/>
        <v/>
      </c>
      <c r="BD68" s="49" t="str">
        <f t="shared" si="131"/>
        <v/>
      </c>
      <c r="BE68" s="49" t="str">
        <f t="shared" si="131"/>
        <v/>
      </c>
      <c r="BF68" s="49" t="str">
        <f t="shared" si="131"/>
        <v/>
      </c>
      <c r="BG68" s="49" t="str">
        <f t="shared" si="131"/>
        <v/>
      </c>
      <c r="BH68" s="49" t="str">
        <f t="shared" si="131"/>
        <v/>
      </c>
      <c r="BI68" s="49" t="str">
        <f t="shared" si="132"/>
        <v/>
      </c>
      <c r="BJ68" s="49" t="str">
        <f t="shared" si="132"/>
        <v/>
      </c>
      <c r="BK68" s="49" t="str">
        <f t="shared" si="132"/>
        <v/>
      </c>
      <c r="BL68" s="49" t="str">
        <f t="shared" si="132"/>
        <v/>
      </c>
      <c r="BM68" s="49" t="str">
        <f t="shared" si="132"/>
        <v/>
      </c>
      <c r="BN68" s="49" t="str">
        <f t="shared" si="132"/>
        <v/>
      </c>
      <c r="BO68" s="49" t="str">
        <f t="shared" si="132"/>
        <v/>
      </c>
      <c r="BP68" s="49" t="str">
        <f t="shared" si="132"/>
        <v/>
      </c>
      <c r="BQ68" s="49" t="str">
        <f t="shared" si="132"/>
        <v/>
      </c>
      <c r="BR68" s="49" t="str">
        <f t="shared" si="132"/>
        <v/>
      </c>
      <c r="BS68" s="49" t="str">
        <f t="shared" si="132"/>
        <v/>
      </c>
      <c r="BT68" s="49" t="str">
        <f t="shared" si="132"/>
        <v/>
      </c>
      <c r="BU68" s="49" t="str">
        <f t="shared" si="132"/>
        <v/>
      </c>
      <c r="BV68" s="49" t="str">
        <f t="shared" si="132"/>
        <v/>
      </c>
      <c r="BW68" s="49" t="str">
        <f t="shared" si="132"/>
        <v/>
      </c>
      <c r="BX68" s="49" t="str">
        <f t="shared" si="132"/>
        <v/>
      </c>
      <c r="BY68" s="49" t="str">
        <f t="shared" si="129"/>
        <v/>
      </c>
      <c r="BZ68" s="49" t="str">
        <f t="shared" si="129"/>
        <v/>
      </c>
      <c r="CA68" s="49" t="str">
        <f t="shared" si="129"/>
        <v/>
      </c>
      <c r="CB68" s="49" t="str">
        <f t="shared" si="129"/>
        <v/>
      </c>
      <c r="CC68" s="49" t="str">
        <f t="shared" si="129"/>
        <v/>
      </c>
      <c r="CD68" s="49" t="str">
        <f t="shared" si="129"/>
        <v/>
      </c>
      <c r="CE68" s="49" t="str">
        <f t="shared" si="129"/>
        <v/>
      </c>
      <c r="CF68" s="49" t="str">
        <f t="shared" si="129"/>
        <v/>
      </c>
      <c r="CG68" s="49" t="str">
        <f t="shared" si="129"/>
        <v/>
      </c>
      <c r="CH68" s="49" t="str">
        <f t="shared" si="129"/>
        <v/>
      </c>
      <c r="CI68" s="49" t="str">
        <f t="shared" si="129"/>
        <v/>
      </c>
      <c r="CJ68" s="49" t="str">
        <f t="shared" si="129"/>
        <v/>
      </c>
      <c r="CK68" s="49" t="str">
        <f t="shared" si="129"/>
        <v/>
      </c>
      <c r="CL68" s="49" t="str">
        <f t="shared" si="129"/>
        <v/>
      </c>
      <c r="CM68" s="49" t="str">
        <f t="shared" si="129"/>
        <v/>
      </c>
      <c r="CN68" s="49" t="str">
        <f t="shared" si="133"/>
        <v/>
      </c>
      <c r="CO68" s="49" t="str">
        <f t="shared" si="133"/>
        <v/>
      </c>
      <c r="CP68" s="49" t="str">
        <f t="shared" si="133"/>
        <v/>
      </c>
      <c r="CQ68" s="49" t="str">
        <f t="shared" si="133"/>
        <v/>
      </c>
      <c r="CR68" s="49" t="str">
        <f t="shared" si="133"/>
        <v/>
      </c>
      <c r="CS68" s="49" t="str">
        <f t="shared" si="133"/>
        <v/>
      </c>
      <c r="CT68" s="49" t="str">
        <f t="shared" si="133"/>
        <v/>
      </c>
      <c r="CU68" s="49" t="str">
        <f t="shared" si="133"/>
        <v/>
      </c>
      <c r="CV68" s="49" t="str">
        <f t="shared" si="133"/>
        <v/>
      </c>
      <c r="CW68" s="49" t="str">
        <f t="shared" si="133"/>
        <v/>
      </c>
      <c r="CX68" s="49" t="str">
        <f t="shared" si="133"/>
        <v/>
      </c>
      <c r="CY68" s="49" t="str">
        <f t="shared" si="133"/>
        <v/>
      </c>
      <c r="CZ68" s="49" t="str">
        <f t="shared" si="133"/>
        <v/>
      </c>
      <c r="DA68" s="49" t="str">
        <f t="shared" si="133"/>
        <v/>
      </c>
      <c r="DB68" s="49" t="str">
        <f t="shared" si="133"/>
        <v/>
      </c>
      <c r="DC68" s="49" t="str">
        <f t="shared" si="133"/>
        <v/>
      </c>
      <c r="DD68" s="49" t="str">
        <f t="shared" si="134"/>
        <v/>
      </c>
      <c r="DE68" s="49" t="str">
        <f t="shared" si="134"/>
        <v/>
      </c>
      <c r="DF68" s="49" t="str">
        <f t="shared" si="134"/>
        <v/>
      </c>
      <c r="DG68" s="49" t="str">
        <f t="shared" si="134"/>
        <v/>
      </c>
      <c r="DH68" s="49" t="str">
        <f t="shared" si="134"/>
        <v/>
      </c>
      <c r="DI68" s="49" t="str">
        <f t="shared" si="134"/>
        <v/>
      </c>
      <c r="DJ68" s="49" t="str">
        <f t="shared" si="134"/>
        <v/>
      </c>
      <c r="DK68" s="49" t="str">
        <f t="shared" si="134"/>
        <v/>
      </c>
      <c r="DL68" s="49" t="str">
        <f t="shared" si="134"/>
        <v/>
      </c>
      <c r="DM68" s="49" t="str">
        <f t="shared" si="134"/>
        <v/>
      </c>
      <c r="DN68" s="49" t="str">
        <f t="shared" si="134"/>
        <v/>
      </c>
      <c r="DO68" s="49" t="str">
        <f t="shared" si="134"/>
        <v/>
      </c>
      <c r="DP68" s="49" t="str">
        <f t="shared" si="134"/>
        <v/>
      </c>
      <c r="DQ68" s="49" t="str">
        <f t="shared" si="134"/>
        <v/>
      </c>
      <c r="DR68" s="49" t="str">
        <f t="shared" si="134"/>
        <v/>
      </c>
      <c r="DS68" s="49" t="str">
        <f t="shared" si="134"/>
        <v/>
      </c>
      <c r="DT68" s="49" t="str">
        <f t="shared" si="130"/>
        <v/>
      </c>
      <c r="DU68" s="49" t="str">
        <f t="shared" si="130"/>
        <v/>
      </c>
      <c r="DV68" s="49" t="str">
        <f t="shared" si="130"/>
        <v/>
      </c>
      <c r="DW68" s="49" t="str">
        <f t="shared" si="130"/>
        <v/>
      </c>
      <c r="DX68" s="49" t="str">
        <f t="shared" si="130"/>
        <v/>
      </c>
      <c r="DY68" s="49" t="str">
        <f t="shared" si="130"/>
        <v/>
      </c>
      <c r="DZ68" s="183" t="str">
        <f t="shared" si="35"/>
        <v/>
      </c>
      <c r="EA68" s="49" t="str">
        <f t="shared" si="127"/>
        <v/>
      </c>
      <c r="EB68" s="49" t="str">
        <f t="shared" si="127"/>
        <v/>
      </c>
      <c r="EC68" s="49" t="str">
        <f t="shared" si="127"/>
        <v/>
      </c>
      <c r="ED68" s="49" t="str">
        <f t="shared" si="127"/>
        <v/>
      </c>
      <c r="EE68" s="49" t="str">
        <f t="shared" si="127"/>
        <v/>
      </c>
      <c r="EF68" s="49" t="str">
        <f t="shared" si="127"/>
        <v/>
      </c>
      <c r="EG68" s="49" t="str">
        <f t="shared" si="127"/>
        <v/>
      </c>
      <c r="EH68" s="49" t="str">
        <f t="shared" si="127"/>
        <v/>
      </c>
      <c r="EI68" s="49" t="str">
        <f t="shared" si="127"/>
        <v/>
      </c>
      <c r="EJ68" s="49" t="str">
        <f t="shared" si="127"/>
        <v/>
      </c>
      <c r="EK68" s="49" t="str">
        <f t="shared" si="127"/>
        <v/>
      </c>
      <c r="EL68" s="49" t="str">
        <f t="shared" si="127"/>
        <v/>
      </c>
      <c r="EM68" s="49" t="str">
        <f t="shared" si="127"/>
        <v/>
      </c>
      <c r="EN68" s="49" t="str">
        <f t="shared" si="127"/>
        <v/>
      </c>
      <c r="EO68" s="49" t="str">
        <f t="shared" si="127"/>
        <v/>
      </c>
      <c r="EP68" s="49" t="str">
        <f t="shared" si="127"/>
        <v/>
      </c>
      <c r="EQ68" s="49" t="str">
        <f t="shared" si="128"/>
        <v/>
      </c>
      <c r="ER68" s="49" t="str">
        <f t="shared" si="128"/>
        <v/>
      </c>
      <c r="ES68" s="49" t="str">
        <f t="shared" si="128"/>
        <v/>
      </c>
      <c r="ET68" s="49" t="str">
        <f t="shared" si="128"/>
        <v/>
      </c>
      <c r="EU68" s="49" t="str">
        <f t="shared" si="128"/>
        <v/>
      </c>
      <c r="EV68" s="49" t="str">
        <f t="shared" si="128"/>
        <v/>
      </c>
      <c r="EW68" s="49" t="str">
        <f t="shared" si="128"/>
        <v/>
      </c>
      <c r="EX68" s="49" t="str">
        <f t="shared" si="128"/>
        <v/>
      </c>
      <c r="EY68" s="49" t="str">
        <f t="shared" si="128"/>
        <v/>
      </c>
      <c r="EZ68" s="49" t="str">
        <f t="shared" si="128"/>
        <v/>
      </c>
      <c r="FA68" s="49" t="str">
        <f t="shared" si="128"/>
        <v/>
      </c>
      <c r="FB68" s="49" t="str">
        <f t="shared" si="128"/>
        <v/>
      </c>
      <c r="FC68" s="49" t="str">
        <f t="shared" si="128"/>
        <v/>
      </c>
      <c r="FD68" s="49" t="str">
        <f t="shared" si="128"/>
        <v/>
      </c>
      <c r="FE68" s="49" t="str">
        <f t="shared" si="126"/>
        <v/>
      </c>
      <c r="FF68" s="49" t="str">
        <f t="shared" si="117"/>
        <v/>
      </c>
      <c r="FG68" s="49" t="str">
        <f t="shared" si="117"/>
        <v/>
      </c>
      <c r="FH68" s="49" t="str">
        <f t="shared" si="117"/>
        <v/>
      </c>
      <c r="FI68" s="49" t="str">
        <f t="shared" si="117"/>
        <v/>
      </c>
      <c r="FJ68" s="49" t="str">
        <f t="shared" si="117"/>
        <v/>
      </c>
      <c r="FK68" s="49" t="str">
        <f t="shared" si="117"/>
        <v/>
      </c>
      <c r="FL68" s="49" t="str">
        <f t="shared" si="117"/>
        <v/>
      </c>
      <c r="FM68" s="49" t="str">
        <f t="shared" si="117"/>
        <v/>
      </c>
      <c r="FN68" s="49" t="str">
        <f t="shared" si="117"/>
        <v/>
      </c>
      <c r="FO68" s="49" t="str">
        <f t="shared" si="117"/>
        <v/>
      </c>
      <c r="FP68" s="49" t="str">
        <f t="shared" si="117"/>
        <v/>
      </c>
      <c r="FQ68" s="49" t="str">
        <f t="shared" si="117"/>
        <v/>
      </c>
      <c r="FR68" s="49" t="str">
        <f t="shared" si="117"/>
        <v/>
      </c>
      <c r="FS68" s="49" t="str">
        <f t="shared" si="117"/>
        <v/>
      </c>
      <c r="FT68" s="49" t="str">
        <f t="shared" si="117"/>
        <v/>
      </c>
      <c r="FU68" s="49" t="str">
        <f t="shared" si="117"/>
        <v/>
      </c>
      <c r="FV68" s="49" t="str">
        <f t="shared" ref="FV68:GK92" si="150">IF(ISNONTEXT($AC68),FU68+$AC68,"")</f>
        <v/>
      </c>
      <c r="FW68" s="49" t="str">
        <f t="shared" si="150"/>
        <v/>
      </c>
      <c r="FX68" s="49" t="str">
        <f t="shared" si="150"/>
        <v/>
      </c>
      <c r="FY68" s="49" t="str">
        <f t="shared" si="150"/>
        <v/>
      </c>
      <c r="FZ68" s="49" t="str">
        <f t="shared" si="150"/>
        <v/>
      </c>
      <c r="GA68" s="49" t="str">
        <f t="shared" si="150"/>
        <v/>
      </c>
      <c r="GB68" s="49" t="str">
        <f t="shared" si="150"/>
        <v/>
      </c>
      <c r="GC68" s="49" t="str">
        <f t="shared" si="137"/>
        <v/>
      </c>
      <c r="GD68" s="49" t="str">
        <f t="shared" si="137"/>
        <v/>
      </c>
      <c r="GE68" s="49" t="str">
        <f t="shared" si="137"/>
        <v/>
      </c>
      <c r="GF68" s="49" t="str">
        <f t="shared" si="137"/>
        <v/>
      </c>
      <c r="GG68" s="49" t="str">
        <f t="shared" si="137"/>
        <v/>
      </c>
      <c r="GH68" s="49" t="str">
        <f t="shared" si="137"/>
        <v/>
      </c>
      <c r="GI68" s="49" t="str">
        <f t="shared" si="137"/>
        <v/>
      </c>
      <c r="GJ68" s="49" t="str">
        <f t="shared" si="137"/>
        <v/>
      </c>
      <c r="GK68" s="49" t="str">
        <f t="shared" si="137"/>
        <v/>
      </c>
      <c r="GL68" s="49" t="str">
        <f t="shared" si="137"/>
        <v/>
      </c>
      <c r="GM68" s="49" t="str">
        <f t="shared" si="137"/>
        <v/>
      </c>
      <c r="GN68" s="49" t="str">
        <f t="shared" si="137"/>
        <v/>
      </c>
      <c r="GO68" s="49" t="str">
        <f t="shared" si="137"/>
        <v/>
      </c>
      <c r="GP68" s="49" t="str">
        <f t="shared" si="137"/>
        <v/>
      </c>
      <c r="GQ68" s="49" t="str">
        <f t="shared" si="137"/>
        <v/>
      </c>
      <c r="GR68" s="49" t="str">
        <f t="shared" si="137"/>
        <v/>
      </c>
      <c r="GS68" s="49" t="str">
        <f t="shared" si="138"/>
        <v/>
      </c>
      <c r="GT68" s="49" t="str">
        <f t="shared" si="138"/>
        <v/>
      </c>
      <c r="GU68" s="49" t="str">
        <f t="shared" si="138"/>
        <v/>
      </c>
      <c r="GV68" s="49" t="str">
        <f t="shared" si="138"/>
        <v/>
      </c>
      <c r="GW68" s="49" t="str">
        <f t="shared" si="138"/>
        <v/>
      </c>
      <c r="GX68" s="49" t="str">
        <f t="shared" si="138"/>
        <v/>
      </c>
      <c r="GY68" s="49" t="str">
        <f t="shared" si="138"/>
        <v/>
      </c>
      <c r="GZ68" s="49" t="str">
        <f t="shared" si="138"/>
        <v/>
      </c>
      <c r="HA68" s="49" t="str">
        <f t="shared" si="138"/>
        <v/>
      </c>
      <c r="HB68" s="49" t="str">
        <f t="shared" si="138"/>
        <v/>
      </c>
      <c r="HC68" s="49" t="str">
        <f t="shared" si="138"/>
        <v/>
      </c>
      <c r="HD68" s="49" t="str">
        <f t="shared" si="138"/>
        <v/>
      </c>
      <c r="HE68" s="49" t="str">
        <f t="shared" si="138"/>
        <v/>
      </c>
      <c r="HF68" s="49" t="str">
        <f t="shared" si="138"/>
        <v/>
      </c>
      <c r="HG68" s="49" t="str">
        <f t="shared" si="138"/>
        <v/>
      </c>
      <c r="HH68" s="49" t="str">
        <f t="shared" si="138"/>
        <v/>
      </c>
      <c r="HI68" s="49" t="str">
        <f t="shared" si="139"/>
        <v/>
      </c>
      <c r="HJ68" s="49" t="str">
        <f t="shared" si="139"/>
        <v/>
      </c>
      <c r="HK68" s="49" t="str">
        <f t="shared" si="139"/>
        <v/>
      </c>
      <c r="HL68" s="49" t="str">
        <f t="shared" si="139"/>
        <v/>
      </c>
      <c r="HM68" s="49" t="str">
        <f t="shared" si="109"/>
        <v/>
      </c>
      <c r="HN68" s="49" t="str">
        <f t="shared" si="109"/>
        <v/>
      </c>
      <c r="HO68" s="49" t="str">
        <f t="shared" si="109"/>
        <v/>
      </c>
      <c r="HP68" s="49" t="str">
        <f t="shared" si="77"/>
        <v/>
      </c>
      <c r="HQ68" s="49" t="str">
        <f t="shared" si="77"/>
        <v/>
      </c>
      <c r="HR68" s="49" t="str">
        <f t="shared" si="46"/>
        <v/>
      </c>
      <c r="HS68" s="49" t="str">
        <f t="shared" si="46"/>
        <v/>
      </c>
      <c r="HT68" s="49" t="str">
        <f t="shared" si="46"/>
        <v/>
      </c>
      <c r="HU68" s="49" t="str">
        <f t="shared" si="46"/>
        <v/>
      </c>
      <c r="HV68" s="49" t="str">
        <f t="shared" si="140"/>
        <v/>
      </c>
      <c r="HW68" s="169" t="e">
        <f t="shared" si="104"/>
        <v>#N/A</v>
      </c>
      <c r="HX68" s="169" t="e">
        <f t="shared" si="104"/>
        <v>#N/A</v>
      </c>
      <c r="HY68" s="169" t="e">
        <f t="shared" si="104"/>
        <v>#N/A</v>
      </c>
      <c r="HZ68" s="169" t="e">
        <f t="shared" si="104"/>
        <v>#N/A</v>
      </c>
      <c r="IA68" s="169" t="e">
        <f t="shared" si="136"/>
        <v>#N/A</v>
      </c>
      <c r="IB68" s="169" t="e">
        <f t="shared" si="136"/>
        <v>#N/A</v>
      </c>
      <c r="IC68" s="169" t="e">
        <f t="shared" si="136"/>
        <v>#N/A</v>
      </c>
      <c r="ID68" s="169" t="e">
        <f t="shared" si="136"/>
        <v>#N/A</v>
      </c>
      <c r="IE68" s="169" t="e">
        <f t="shared" si="136"/>
        <v>#N/A</v>
      </c>
      <c r="IF68" s="169" t="e">
        <f t="shared" si="136"/>
        <v>#N/A</v>
      </c>
      <c r="IG68" s="169" t="e">
        <f t="shared" si="136"/>
        <v>#N/A</v>
      </c>
      <c r="IH68" s="169" t="e">
        <f t="shared" si="136"/>
        <v>#N/A</v>
      </c>
      <c r="II68" s="169" t="e">
        <f t="shared" si="136"/>
        <v>#N/A</v>
      </c>
      <c r="IJ68" s="169" t="e">
        <f t="shared" si="136"/>
        <v>#N/A</v>
      </c>
      <c r="IK68" s="169" t="e">
        <f t="shared" si="136"/>
        <v>#N/A</v>
      </c>
      <c r="IL68" s="169" t="e">
        <f t="shared" si="136"/>
        <v>#N/A</v>
      </c>
      <c r="IM68" s="169" t="e">
        <f t="shared" si="136"/>
        <v>#N/A</v>
      </c>
      <c r="IN68" s="169" t="e">
        <f t="shared" si="136"/>
        <v>#N/A</v>
      </c>
      <c r="IO68" s="169" t="e">
        <f t="shared" si="136"/>
        <v>#N/A</v>
      </c>
      <c r="IP68" s="169" t="e">
        <f t="shared" si="141"/>
        <v>#N/A</v>
      </c>
      <c r="IQ68" s="169" t="e">
        <f t="shared" si="141"/>
        <v>#N/A</v>
      </c>
      <c r="IR68" s="169" t="e">
        <f t="shared" si="141"/>
        <v>#N/A</v>
      </c>
      <c r="IS68" s="169" t="e">
        <f t="shared" si="141"/>
        <v>#N/A</v>
      </c>
      <c r="IT68" s="169" t="e">
        <f t="shared" si="141"/>
        <v>#N/A</v>
      </c>
      <c r="IU68" s="169" t="e">
        <f t="shared" si="141"/>
        <v>#N/A</v>
      </c>
      <c r="IV68" s="169" t="e">
        <f t="shared" si="141"/>
        <v>#N/A</v>
      </c>
      <c r="IW68" s="169" t="e">
        <f t="shared" si="141"/>
        <v>#N/A</v>
      </c>
      <c r="IX68" s="169" t="e">
        <f t="shared" si="141"/>
        <v>#N/A</v>
      </c>
      <c r="IY68" s="169" t="e">
        <f t="shared" si="141"/>
        <v>#N/A</v>
      </c>
      <c r="IZ68" s="169" t="e">
        <f t="shared" si="141"/>
        <v>#N/A</v>
      </c>
      <c r="JA68" s="169" t="e">
        <f t="shared" si="141"/>
        <v>#N/A</v>
      </c>
      <c r="JB68" s="169" t="e">
        <f t="shared" si="141"/>
        <v>#N/A</v>
      </c>
      <c r="JC68" s="169" t="e">
        <f t="shared" si="141"/>
        <v>#N/A</v>
      </c>
      <c r="JD68" s="169" t="e">
        <f t="shared" si="141"/>
        <v>#N/A</v>
      </c>
      <c r="JE68" s="169" t="e">
        <f t="shared" si="141"/>
        <v>#N/A</v>
      </c>
      <c r="JF68" s="169" t="e">
        <f t="shared" ref="JE68:JT83" si="151">IF(ISNONTEXT($R68),_xlfn.NORM.DIST(BM68,$N68,$R68,FALSE),NA())</f>
        <v>#N/A</v>
      </c>
      <c r="JG68" s="169" t="e">
        <f t="shared" si="151"/>
        <v>#N/A</v>
      </c>
      <c r="JH68" s="169" t="e">
        <f t="shared" si="151"/>
        <v>#N/A</v>
      </c>
      <c r="JI68" s="169" t="e">
        <f t="shared" si="151"/>
        <v>#N/A</v>
      </c>
      <c r="JJ68" s="169" t="e">
        <f t="shared" si="151"/>
        <v>#N/A</v>
      </c>
      <c r="JK68" s="169" t="e">
        <f t="shared" si="151"/>
        <v>#N/A</v>
      </c>
      <c r="JL68" s="169" t="e">
        <f t="shared" si="151"/>
        <v>#N/A</v>
      </c>
      <c r="JM68" s="169" t="e">
        <f t="shared" si="151"/>
        <v>#N/A</v>
      </c>
      <c r="JN68" s="169" t="e">
        <f t="shared" si="151"/>
        <v>#N/A</v>
      </c>
      <c r="JO68" s="169" t="e">
        <f t="shared" si="151"/>
        <v>#N/A</v>
      </c>
      <c r="JP68" s="169" t="e">
        <f t="shared" si="151"/>
        <v>#N/A</v>
      </c>
      <c r="JQ68" s="169" t="e">
        <f t="shared" si="151"/>
        <v>#N/A</v>
      </c>
      <c r="JR68" s="169" t="e">
        <f t="shared" si="151"/>
        <v>#N/A</v>
      </c>
      <c r="JS68" s="169" t="e">
        <f t="shared" si="151"/>
        <v>#N/A</v>
      </c>
      <c r="JT68" s="169" t="e">
        <f t="shared" si="142"/>
        <v>#N/A</v>
      </c>
      <c r="JU68" s="169" t="e">
        <f t="shared" si="142"/>
        <v>#N/A</v>
      </c>
      <c r="JV68" s="169" t="e">
        <f t="shared" si="142"/>
        <v>#N/A</v>
      </c>
      <c r="JW68" s="169" t="e">
        <f t="shared" si="142"/>
        <v>#N/A</v>
      </c>
      <c r="JX68" s="169" t="e">
        <f t="shared" si="142"/>
        <v>#N/A</v>
      </c>
      <c r="JY68" s="169" t="e">
        <f t="shared" si="142"/>
        <v>#N/A</v>
      </c>
      <c r="JZ68" s="169" t="e">
        <f t="shared" si="142"/>
        <v>#N/A</v>
      </c>
      <c r="KA68" s="169" t="e">
        <f t="shared" si="142"/>
        <v>#N/A</v>
      </c>
      <c r="KB68" s="169" t="e">
        <f t="shared" si="142"/>
        <v>#N/A</v>
      </c>
      <c r="KC68" s="169" t="e">
        <f t="shared" si="142"/>
        <v>#N/A</v>
      </c>
      <c r="KD68" s="169" t="e">
        <f t="shared" si="142"/>
        <v>#N/A</v>
      </c>
      <c r="KE68" s="169" t="e">
        <f t="shared" si="142"/>
        <v>#N/A</v>
      </c>
      <c r="KF68" s="169" t="e">
        <f t="shared" si="142"/>
        <v>#N/A</v>
      </c>
      <c r="KG68" s="169" t="e">
        <f t="shared" si="142"/>
        <v>#N/A</v>
      </c>
      <c r="KH68" s="169" t="e">
        <f t="shared" si="142"/>
        <v>#N/A</v>
      </c>
      <c r="KI68" s="169" t="e">
        <f t="shared" si="142"/>
        <v>#N/A</v>
      </c>
      <c r="KJ68" s="169" t="e">
        <f t="shared" ref="KJ68:KY83" si="152">IF(ISNONTEXT($R68),_xlfn.NORM.DIST(CQ68,$N68,$R68,FALSE),NA())</f>
        <v>#N/A</v>
      </c>
      <c r="KK68" s="169" t="e">
        <f t="shared" si="152"/>
        <v>#N/A</v>
      </c>
      <c r="KL68" s="169" t="e">
        <f t="shared" si="152"/>
        <v>#N/A</v>
      </c>
      <c r="KM68" s="169" t="e">
        <f t="shared" si="152"/>
        <v>#N/A</v>
      </c>
      <c r="KN68" s="169" t="e">
        <f t="shared" si="152"/>
        <v>#N/A</v>
      </c>
      <c r="KO68" s="169" t="e">
        <f t="shared" si="152"/>
        <v>#N/A</v>
      </c>
      <c r="KP68" s="169" t="e">
        <f t="shared" si="152"/>
        <v>#N/A</v>
      </c>
      <c r="KQ68" s="169" t="e">
        <f t="shared" si="152"/>
        <v>#N/A</v>
      </c>
      <c r="KR68" s="169" t="e">
        <f t="shared" si="152"/>
        <v>#N/A</v>
      </c>
      <c r="KS68" s="169" t="e">
        <f t="shared" si="152"/>
        <v>#N/A</v>
      </c>
      <c r="KT68" s="169" t="e">
        <f t="shared" si="152"/>
        <v>#N/A</v>
      </c>
      <c r="KU68" s="169" t="e">
        <f t="shared" si="152"/>
        <v>#N/A</v>
      </c>
      <c r="KV68" s="169" t="e">
        <f t="shared" si="152"/>
        <v>#N/A</v>
      </c>
      <c r="KW68" s="169" t="e">
        <f t="shared" si="152"/>
        <v>#N/A</v>
      </c>
      <c r="KX68" s="169" t="e">
        <f t="shared" si="152"/>
        <v>#N/A</v>
      </c>
      <c r="KY68" s="169" t="e">
        <f t="shared" si="152"/>
        <v>#N/A</v>
      </c>
      <c r="KZ68" s="169" t="e">
        <f t="shared" si="143"/>
        <v>#N/A</v>
      </c>
      <c r="LA68" s="169" t="e">
        <f t="shared" si="143"/>
        <v>#N/A</v>
      </c>
      <c r="LB68" s="169" t="e">
        <f t="shared" si="143"/>
        <v>#N/A</v>
      </c>
      <c r="LC68" s="169" t="e">
        <f t="shared" si="143"/>
        <v>#N/A</v>
      </c>
      <c r="LD68" s="169" t="e">
        <f t="shared" si="143"/>
        <v>#N/A</v>
      </c>
      <c r="LE68" s="169" t="e">
        <f t="shared" si="143"/>
        <v>#N/A</v>
      </c>
      <c r="LF68" s="169" t="e">
        <f t="shared" si="143"/>
        <v>#N/A</v>
      </c>
      <c r="LG68" s="169" t="e">
        <f t="shared" si="143"/>
        <v>#N/A</v>
      </c>
      <c r="LH68" s="169" t="e">
        <f t="shared" si="143"/>
        <v>#N/A</v>
      </c>
      <c r="LI68" s="169" t="e">
        <f t="shared" si="143"/>
        <v>#N/A</v>
      </c>
      <c r="LJ68" s="169" t="e">
        <f t="shared" si="143"/>
        <v>#N/A</v>
      </c>
      <c r="LK68" s="169" t="e">
        <f t="shared" si="143"/>
        <v>#N/A</v>
      </c>
      <c r="LL68" s="169" t="e">
        <f t="shared" si="143"/>
        <v>#N/A</v>
      </c>
      <c r="LM68" s="169" t="e">
        <f t="shared" si="143"/>
        <v>#N/A</v>
      </c>
      <c r="LN68" s="169" t="e">
        <f t="shared" si="143"/>
        <v>#N/A</v>
      </c>
      <c r="LO68" s="169" t="e">
        <f t="shared" ref="LO68:MD83" si="153">IF(ISNONTEXT($R68),_xlfn.NORM.DIST(DV68,$N68,$R68,FALSE),NA())</f>
        <v>#N/A</v>
      </c>
      <c r="LP68" s="169" t="e">
        <f t="shared" si="153"/>
        <v>#N/A</v>
      </c>
      <c r="LQ68" s="169" t="e">
        <f t="shared" si="153"/>
        <v>#N/A</v>
      </c>
      <c r="LR68" s="169" t="e">
        <f t="shared" si="153"/>
        <v>#N/A</v>
      </c>
      <c r="LS68" s="169" t="e">
        <f t="shared" si="153"/>
        <v>#N/A</v>
      </c>
      <c r="LT68" s="169" t="e">
        <f t="shared" si="153"/>
        <v>#N/A</v>
      </c>
      <c r="LU68" s="169" t="e">
        <f t="shared" si="153"/>
        <v>#N/A</v>
      </c>
      <c r="LV68" s="169" t="e">
        <f t="shared" si="153"/>
        <v>#N/A</v>
      </c>
      <c r="LW68" s="169" t="e">
        <f t="shared" si="153"/>
        <v>#N/A</v>
      </c>
      <c r="LX68" s="169" t="e">
        <f t="shared" si="153"/>
        <v>#N/A</v>
      </c>
      <c r="LY68" s="169" t="e">
        <f t="shared" si="153"/>
        <v>#N/A</v>
      </c>
      <c r="LZ68" s="169" t="e">
        <f t="shared" si="153"/>
        <v>#N/A</v>
      </c>
      <c r="MA68" s="169" t="e">
        <f t="shared" si="153"/>
        <v>#N/A</v>
      </c>
      <c r="MB68" s="169" t="e">
        <f t="shared" si="153"/>
        <v>#N/A</v>
      </c>
      <c r="MC68" s="169" t="e">
        <f t="shared" si="153"/>
        <v>#N/A</v>
      </c>
      <c r="MD68" s="169" t="e">
        <f t="shared" si="153"/>
        <v>#N/A</v>
      </c>
      <c r="ME68" s="169" t="e">
        <f t="shared" ref="LQ68:MF83" si="154">IF(ISNONTEXT($R68),_xlfn.NORM.DIST(EL68,$N68,$R68,FALSE),NA())</f>
        <v>#N/A</v>
      </c>
      <c r="MF68" s="169" t="e">
        <f t="shared" si="144"/>
        <v>#N/A</v>
      </c>
      <c r="MG68" s="169" t="e">
        <f t="shared" si="144"/>
        <v>#N/A</v>
      </c>
      <c r="MH68" s="169" t="e">
        <f t="shared" si="144"/>
        <v>#N/A</v>
      </c>
      <c r="MI68" s="169" t="e">
        <f t="shared" si="144"/>
        <v>#N/A</v>
      </c>
      <c r="MJ68" s="169" t="e">
        <f t="shared" si="144"/>
        <v>#N/A</v>
      </c>
      <c r="MK68" s="169" t="e">
        <f t="shared" si="144"/>
        <v>#N/A</v>
      </c>
      <c r="ML68" s="169" t="e">
        <f t="shared" si="144"/>
        <v>#N/A</v>
      </c>
      <c r="MM68" s="169" t="e">
        <f t="shared" si="144"/>
        <v>#N/A</v>
      </c>
      <c r="MN68" s="169" t="e">
        <f t="shared" si="144"/>
        <v>#N/A</v>
      </c>
      <c r="MO68" s="169" t="e">
        <f t="shared" si="144"/>
        <v>#N/A</v>
      </c>
      <c r="MP68" s="169" t="e">
        <f t="shared" si="144"/>
        <v>#N/A</v>
      </c>
      <c r="MQ68" s="169" t="e">
        <f t="shared" si="144"/>
        <v>#N/A</v>
      </c>
      <c r="MR68" s="169" t="e">
        <f t="shared" si="144"/>
        <v>#N/A</v>
      </c>
      <c r="MS68" s="169" t="e">
        <f t="shared" si="144"/>
        <v>#N/A</v>
      </c>
      <c r="MT68" s="169" t="e">
        <f t="shared" si="144"/>
        <v>#N/A</v>
      </c>
      <c r="MU68" s="169" t="e">
        <f t="shared" si="144"/>
        <v>#N/A</v>
      </c>
      <c r="MV68" s="169" t="e">
        <f t="shared" ref="MV68:NK83" si="155">IF(ISNONTEXT($R68),_xlfn.NORM.DIST(FC68,$N68,$R68,FALSE),NA())</f>
        <v>#N/A</v>
      </c>
      <c r="MW68" s="169" t="e">
        <f t="shared" si="155"/>
        <v>#N/A</v>
      </c>
      <c r="MX68" s="169" t="e">
        <f t="shared" si="155"/>
        <v>#N/A</v>
      </c>
      <c r="MY68" s="169" t="e">
        <f t="shared" si="155"/>
        <v>#N/A</v>
      </c>
      <c r="MZ68" s="169" t="e">
        <f t="shared" si="155"/>
        <v>#N/A</v>
      </c>
      <c r="NA68" s="169" t="e">
        <f t="shared" si="155"/>
        <v>#N/A</v>
      </c>
      <c r="NB68" s="169" t="e">
        <f t="shared" si="155"/>
        <v>#N/A</v>
      </c>
      <c r="NC68" s="169" t="e">
        <f t="shared" si="155"/>
        <v>#N/A</v>
      </c>
      <c r="ND68" s="169" t="e">
        <f t="shared" si="155"/>
        <v>#N/A</v>
      </c>
      <c r="NE68" s="169" t="e">
        <f t="shared" si="155"/>
        <v>#N/A</v>
      </c>
      <c r="NF68" s="169" t="e">
        <f t="shared" si="155"/>
        <v>#N/A</v>
      </c>
      <c r="NG68" s="169" t="e">
        <f t="shared" si="155"/>
        <v>#N/A</v>
      </c>
      <c r="NH68" s="169" t="e">
        <f t="shared" si="155"/>
        <v>#N/A</v>
      </c>
      <c r="NI68" s="169" t="e">
        <f t="shared" si="155"/>
        <v>#N/A</v>
      </c>
      <c r="NJ68" s="169" t="e">
        <f t="shared" si="155"/>
        <v>#N/A</v>
      </c>
      <c r="NK68" s="169" t="e">
        <f t="shared" si="155"/>
        <v>#N/A</v>
      </c>
      <c r="NL68" s="169" t="e">
        <f t="shared" si="145"/>
        <v>#N/A</v>
      </c>
      <c r="NM68" s="169" t="e">
        <f t="shared" si="145"/>
        <v>#N/A</v>
      </c>
      <c r="NN68" s="169" t="e">
        <f t="shared" si="145"/>
        <v>#N/A</v>
      </c>
      <c r="NO68" s="169" t="e">
        <f t="shared" si="145"/>
        <v>#N/A</v>
      </c>
      <c r="NP68" s="169" t="e">
        <f t="shared" si="145"/>
        <v>#N/A</v>
      </c>
      <c r="NQ68" s="169" t="e">
        <f t="shared" si="145"/>
        <v>#N/A</v>
      </c>
      <c r="NR68" s="169" t="e">
        <f t="shared" si="145"/>
        <v>#N/A</v>
      </c>
      <c r="NS68" s="169" t="e">
        <f t="shared" si="145"/>
        <v>#N/A</v>
      </c>
      <c r="NT68" s="169" t="e">
        <f t="shared" si="145"/>
        <v>#N/A</v>
      </c>
      <c r="NU68" s="169" t="e">
        <f t="shared" si="145"/>
        <v>#N/A</v>
      </c>
      <c r="NV68" s="169" t="e">
        <f t="shared" si="145"/>
        <v>#N/A</v>
      </c>
      <c r="NW68" s="169" t="e">
        <f t="shared" si="145"/>
        <v>#N/A</v>
      </c>
      <c r="NX68" s="169" t="e">
        <f t="shared" si="145"/>
        <v>#N/A</v>
      </c>
      <c r="NY68" s="169" t="e">
        <f t="shared" si="145"/>
        <v>#N/A</v>
      </c>
      <c r="NZ68" s="169" t="e">
        <f t="shared" si="145"/>
        <v>#N/A</v>
      </c>
      <c r="OA68" s="169" t="e">
        <f t="shared" ref="OA68:OP83" si="156">IF(ISNONTEXT($R68),_xlfn.NORM.DIST(GH68,$N68,$R68,FALSE),NA())</f>
        <v>#N/A</v>
      </c>
      <c r="OB68" s="169" t="e">
        <f t="shared" si="156"/>
        <v>#N/A</v>
      </c>
      <c r="OC68" s="169" t="e">
        <f t="shared" si="156"/>
        <v>#N/A</v>
      </c>
      <c r="OD68" s="169" t="e">
        <f t="shared" si="156"/>
        <v>#N/A</v>
      </c>
      <c r="OE68" s="169" t="e">
        <f t="shared" si="156"/>
        <v>#N/A</v>
      </c>
      <c r="OF68" s="169" t="e">
        <f t="shared" si="156"/>
        <v>#N/A</v>
      </c>
      <c r="OG68" s="169" t="e">
        <f t="shared" si="156"/>
        <v>#N/A</v>
      </c>
      <c r="OH68" s="169" t="e">
        <f t="shared" si="156"/>
        <v>#N/A</v>
      </c>
      <c r="OI68" s="169" t="e">
        <f t="shared" si="156"/>
        <v>#N/A</v>
      </c>
      <c r="OJ68" s="169" t="e">
        <f t="shared" si="156"/>
        <v>#N/A</v>
      </c>
      <c r="OK68" s="169" t="e">
        <f t="shared" si="156"/>
        <v>#N/A</v>
      </c>
      <c r="OL68" s="169" t="e">
        <f t="shared" si="156"/>
        <v>#N/A</v>
      </c>
      <c r="OM68" s="169" t="e">
        <f t="shared" si="156"/>
        <v>#N/A</v>
      </c>
      <c r="ON68" s="169" t="e">
        <f t="shared" si="156"/>
        <v>#N/A</v>
      </c>
      <c r="OO68" s="169" t="e">
        <f t="shared" si="156"/>
        <v>#N/A</v>
      </c>
      <c r="OP68" s="169" t="e">
        <f t="shared" si="156"/>
        <v>#N/A</v>
      </c>
      <c r="OQ68" s="169" t="e">
        <f t="shared" ref="OC68:OR83" si="157">IF(ISNONTEXT($R68),_xlfn.NORM.DIST(GX68,$N68,$R68,FALSE),NA())</f>
        <v>#N/A</v>
      </c>
      <c r="OR68" s="169" t="e">
        <f t="shared" si="146"/>
        <v>#N/A</v>
      </c>
      <c r="OS68" s="169" t="e">
        <f t="shared" si="146"/>
        <v>#N/A</v>
      </c>
      <c r="OT68" s="169" t="e">
        <f t="shared" si="146"/>
        <v>#N/A</v>
      </c>
      <c r="OU68" s="169" t="e">
        <f t="shared" si="146"/>
        <v>#N/A</v>
      </c>
      <c r="OV68" s="169" t="e">
        <f t="shared" si="146"/>
        <v>#N/A</v>
      </c>
      <c r="OW68" s="169" t="e">
        <f t="shared" si="146"/>
        <v>#N/A</v>
      </c>
      <c r="OX68" s="169" t="e">
        <f t="shared" si="146"/>
        <v>#N/A</v>
      </c>
      <c r="OY68" s="169" t="e">
        <f t="shared" si="146"/>
        <v>#N/A</v>
      </c>
      <c r="OZ68" s="169" t="e">
        <f t="shared" si="146"/>
        <v>#N/A</v>
      </c>
      <c r="PA68" s="169" t="e">
        <f t="shared" si="146"/>
        <v>#N/A</v>
      </c>
      <c r="PB68" s="169" t="e">
        <f t="shared" si="146"/>
        <v>#N/A</v>
      </c>
      <c r="PC68" s="169" t="e">
        <f t="shared" si="146"/>
        <v>#N/A</v>
      </c>
      <c r="PD68" s="169" t="e">
        <f t="shared" si="146"/>
        <v>#N/A</v>
      </c>
      <c r="PE68" s="169" t="e">
        <f t="shared" si="146"/>
        <v>#N/A</v>
      </c>
      <c r="PF68" s="169" t="e">
        <f t="shared" si="146"/>
        <v>#N/A</v>
      </c>
      <c r="PG68" s="169" t="e">
        <f t="shared" si="146"/>
        <v>#N/A</v>
      </c>
      <c r="PH68" s="169" t="e">
        <f t="shared" ref="PH68:PO83" si="158">IF(ISNONTEXT($R68),_xlfn.NORM.DIST(HO68,$N68,$R68,FALSE),NA())</f>
        <v>#N/A</v>
      </c>
      <c r="PI68" s="169" t="e">
        <f t="shared" si="158"/>
        <v>#N/A</v>
      </c>
      <c r="PJ68" s="169" t="e">
        <f t="shared" si="158"/>
        <v>#N/A</v>
      </c>
      <c r="PK68" s="169" t="e">
        <f t="shared" si="158"/>
        <v>#N/A</v>
      </c>
      <c r="PL68" s="169" t="e">
        <f t="shared" si="158"/>
        <v>#N/A</v>
      </c>
      <c r="PM68" s="169" t="e">
        <f t="shared" si="158"/>
        <v>#N/A</v>
      </c>
      <c r="PN68" s="169" t="e">
        <f t="shared" si="158"/>
        <v>#N/A</v>
      </c>
      <c r="PO68" s="169" t="e">
        <f t="shared" si="158"/>
        <v>#N/A</v>
      </c>
    </row>
    <row r="69" spans="1:431" hidden="1" x14ac:dyDescent="0.75">
      <c r="A69" s="370"/>
      <c r="B69" s="376" t="str">
        <f>IF($R69="","",ROUND(_xlfn.NORM.INV(ABS(VLOOKUP($T$1,VLookups!$A$43:$B$44,2,FALSE)-B$2),$N69,$R69),0))</f>
        <v/>
      </c>
      <c r="C69" s="382" t="str">
        <f t="shared" si="36"/>
        <v/>
      </c>
      <c r="D69" s="383" t="str">
        <f t="shared" si="37"/>
        <v/>
      </c>
      <c r="E69" s="109"/>
      <c r="F69" s="117"/>
      <c r="G69" s="122" t="str">
        <f t="shared" ref="G69:G103" si="159">IF(ISBLANK(H69),"",IF(NOT(ISBLANK(F69)),F69,IF(NOT(ISBLANK(E69)),H69*(1+E69),H69*(1+$G$2))))</f>
        <v/>
      </c>
      <c r="H69" s="95"/>
      <c r="I69" s="122" t="str">
        <f t="shared" ref="I69:I103" si="160">IF(ISBLANK(H69),"",IF(NOT(ISBLANK(J69)),J69,IF(NOT(ISBLANK(K69)),H69*(1+K69),H69*(1+$I$2))))</f>
        <v/>
      </c>
      <c r="J69" s="117"/>
      <c r="K69" s="110"/>
      <c r="L69" s="124" t="str">
        <f t="shared" si="147"/>
        <v/>
      </c>
      <c r="M69" s="124" t="str">
        <f t="shared" si="148"/>
        <v/>
      </c>
      <c r="N69" s="73" t="str">
        <f t="shared" ref="N69:N103" si="161">IF(AND(G69&gt;0,H69&gt;0,I69&gt;0),(G69+(4*H69)+I69)/6,"")</f>
        <v/>
      </c>
      <c r="O69" s="23"/>
      <c r="P69" s="57"/>
      <c r="Q69" s="304"/>
      <c r="R69" s="74" t="str">
        <f>IF(AND(G69&gt;0,H69&gt;0,I69&gt;0),IF(ISBLANK(Q69),IF(ISBLANK(O69),"",(I69-G69)*VLOOKUP(O69,VLookups!$A$4:$B$13,2,FALSE)),Q69),"")</f>
        <v/>
      </c>
      <c r="S69" s="75" t="str">
        <f t="shared" si="149"/>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2">IF(AND(G69&gt;0,H69&gt;0,I69&gt;0),ABS(I69-G69)/200,"")</f>
        <v/>
      </c>
      <c r="AD69" s="49" t="str">
        <f t="shared" si="135"/>
        <v/>
      </c>
      <c r="AE69" s="49" t="str">
        <f t="shared" si="135"/>
        <v/>
      </c>
      <c r="AF69" s="49" t="str">
        <f t="shared" si="135"/>
        <v/>
      </c>
      <c r="AG69" s="49" t="str">
        <f t="shared" si="135"/>
        <v/>
      </c>
      <c r="AH69" s="49" t="str">
        <f t="shared" si="135"/>
        <v/>
      </c>
      <c r="AI69" s="49" t="str">
        <f t="shared" si="135"/>
        <v/>
      </c>
      <c r="AJ69" s="49" t="str">
        <f t="shared" si="135"/>
        <v/>
      </c>
      <c r="AK69" s="49" t="str">
        <f t="shared" si="135"/>
        <v/>
      </c>
      <c r="AL69" s="49" t="str">
        <f t="shared" si="135"/>
        <v/>
      </c>
      <c r="AM69" s="49" t="str">
        <f t="shared" si="135"/>
        <v/>
      </c>
      <c r="AN69" s="49" t="str">
        <f t="shared" si="135"/>
        <v/>
      </c>
      <c r="AO69" s="49" t="str">
        <f t="shared" si="135"/>
        <v/>
      </c>
      <c r="AP69" s="49" t="str">
        <f t="shared" si="135"/>
        <v/>
      </c>
      <c r="AQ69" s="49" t="str">
        <f t="shared" si="135"/>
        <v/>
      </c>
      <c r="AR69" s="49" t="str">
        <f t="shared" si="135"/>
        <v/>
      </c>
      <c r="AS69" s="49" t="str">
        <f t="shared" si="135"/>
        <v/>
      </c>
      <c r="AT69" s="49" t="str">
        <f t="shared" si="131"/>
        <v/>
      </c>
      <c r="AU69" s="49" t="str">
        <f t="shared" si="131"/>
        <v/>
      </c>
      <c r="AV69" s="49" t="str">
        <f t="shared" si="131"/>
        <v/>
      </c>
      <c r="AW69" s="49" t="str">
        <f t="shared" si="131"/>
        <v/>
      </c>
      <c r="AX69" s="49" t="str">
        <f t="shared" si="131"/>
        <v/>
      </c>
      <c r="AY69" s="49" t="str">
        <f t="shared" si="131"/>
        <v/>
      </c>
      <c r="AZ69" s="49" t="str">
        <f t="shared" si="131"/>
        <v/>
      </c>
      <c r="BA69" s="49" t="str">
        <f t="shared" si="131"/>
        <v/>
      </c>
      <c r="BB69" s="49" t="str">
        <f t="shared" si="131"/>
        <v/>
      </c>
      <c r="BC69" s="49" t="str">
        <f t="shared" si="131"/>
        <v/>
      </c>
      <c r="BD69" s="49" t="str">
        <f t="shared" si="131"/>
        <v/>
      </c>
      <c r="BE69" s="49" t="str">
        <f t="shared" si="131"/>
        <v/>
      </c>
      <c r="BF69" s="49" t="str">
        <f t="shared" si="131"/>
        <v/>
      </c>
      <c r="BG69" s="49" t="str">
        <f t="shared" si="131"/>
        <v/>
      </c>
      <c r="BH69" s="49" t="str">
        <f t="shared" si="131"/>
        <v/>
      </c>
      <c r="BI69" s="49" t="str">
        <f t="shared" si="132"/>
        <v/>
      </c>
      <c r="BJ69" s="49" t="str">
        <f t="shared" si="132"/>
        <v/>
      </c>
      <c r="BK69" s="49" t="str">
        <f t="shared" si="132"/>
        <v/>
      </c>
      <c r="BL69" s="49" t="str">
        <f t="shared" si="132"/>
        <v/>
      </c>
      <c r="BM69" s="49" t="str">
        <f t="shared" si="132"/>
        <v/>
      </c>
      <c r="BN69" s="49" t="str">
        <f t="shared" si="132"/>
        <v/>
      </c>
      <c r="BO69" s="49" t="str">
        <f t="shared" si="132"/>
        <v/>
      </c>
      <c r="BP69" s="49" t="str">
        <f t="shared" si="132"/>
        <v/>
      </c>
      <c r="BQ69" s="49" t="str">
        <f t="shared" si="132"/>
        <v/>
      </c>
      <c r="BR69" s="49" t="str">
        <f t="shared" si="132"/>
        <v/>
      </c>
      <c r="BS69" s="49" t="str">
        <f t="shared" si="132"/>
        <v/>
      </c>
      <c r="BT69" s="49" t="str">
        <f t="shared" si="132"/>
        <v/>
      </c>
      <c r="BU69" s="49" t="str">
        <f t="shared" si="132"/>
        <v/>
      </c>
      <c r="BV69" s="49" t="str">
        <f t="shared" si="132"/>
        <v/>
      </c>
      <c r="BW69" s="49" t="str">
        <f t="shared" si="132"/>
        <v/>
      </c>
      <c r="BX69" s="49" t="str">
        <f t="shared" si="132"/>
        <v/>
      </c>
      <c r="BY69" s="49" t="str">
        <f t="shared" si="129"/>
        <v/>
      </c>
      <c r="BZ69" s="49" t="str">
        <f t="shared" si="129"/>
        <v/>
      </c>
      <c r="CA69" s="49" t="str">
        <f t="shared" si="129"/>
        <v/>
      </c>
      <c r="CB69" s="49" t="str">
        <f t="shared" si="129"/>
        <v/>
      </c>
      <c r="CC69" s="49" t="str">
        <f t="shared" si="129"/>
        <v/>
      </c>
      <c r="CD69" s="49" t="str">
        <f t="shared" si="129"/>
        <v/>
      </c>
      <c r="CE69" s="49" t="str">
        <f t="shared" si="129"/>
        <v/>
      </c>
      <c r="CF69" s="49" t="str">
        <f t="shared" si="129"/>
        <v/>
      </c>
      <c r="CG69" s="49" t="str">
        <f t="shared" si="129"/>
        <v/>
      </c>
      <c r="CH69" s="49" t="str">
        <f t="shared" si="129"/>
        <v/>
      </c>
      <c r="CI69" s="49" t="str">
        <f t="shared" si="129"/>
        <v/>
      </c>
      <c r="CJ69" s="49" t="str">
        <f t="shared" si="129"/>
        <v/>
      </c>
      <c r="CK69" s="49" t="str">
        <f t="shared" si="129"/>
        <v/>
      </c>
      <c r="CL69" s="49" t="str">
        <f t="shared" si="129"/>
        <v/>
      </c>
      <c r="CM69" s="49" t="str">
        <f t="shared" si="129"/>
        <v/>
      </c>
      <c r="CN69" s="49" t="str">
        <f t="shared" si="133"/>
        <v/>
      </c>
      <c r="CO69" s="49" t="str">
        <f t="shared" si="133"/>
        <v/>
      </c>
      <c r="CP69" s="49" t="str">
        <f t="shared" si="133"/>
        <v/>
      </c>
      <c r="CQ69" s="49" t="str">
        <f t="shared" si="133"/>
        <v/>
      </c>
      <c r="CR69" s="49" t="str">
        <f t="shared" si="133"/>
        <v/>
      </c>
      <c r="CS69" s="49" t="str">
        <f t="shared" si="133"/>
        <v/>
      </c>
      <c r="CT69" s="49" t="str">
        <f t="shared" si="133"/>
        <v/>
      </c>
      <c r="CU69" s="49" t="str">
        <f t="shared" si="133"/>
        <v/>
      </c>
      <c r="CV69" s="49" t="str">
        <f t="shared" si="133"/>
        <v/>
      </c>
      <c r="CW69" s="49" t="str">
        <f t="shared" si="133"/>
        <v/>
      </c>
      <c r="CX69" s="49" t="str">
        <f t="shared" si="133"/>
        <v/>
      </c>
      <c r="CY69" s="49" t="str">
        <f t="shared" si="133"/>
        <v/>
      </c>
      <c r="CZ69" s="49" t="str">
        <f t="shared" si="133"/>
        <v/>
      </c>
      <c r="DA69" s="49" t="str">
        <f t="shared" si="133"/>
        <v/>
      </c>
      <c r="DB69" s="49" t="str">
        <f t="shared" si="133"/>
        <v/>
      </c>
      <c r="DC69" s="49" t="str">
        <f t="shared" si="133"/>
        <v/>
      </c>
      <c r="DD69" s="49" t="str">
        <f t="shared" si="134"/>
        <v/>
      </c>
      <c r="DE69" s="49" t="str">
        <f t="shared" si="134"/>
        <v/>
      </c>
      <c r="DF69" s="49" t="str">
        <f t="shared" si="134"/>
        <v/>
      </c>
      <c r="DG69" s="49" t="str">
        <f t="shared" si="134"/>
        <v/>
      </c>
      <c r="DH69" s="49" t="str">
        <f t="shared" si="134"/>
        <v/>
      </c>
      <c r="DI69" s="49" t="str">
        <f t="shared" si="134"/>
        <v/>
      </c>
      <c r="DJ69" s="49" t="str">
        <f t="shared" si="134"/>
        <v/>
      </c>
      <c r="DK69" s="49" t="str">
        <f t="shared" si="134"/>
        <v/>
      </c>
      <c r="DL69" s="49" t="str">
        <f t="shared" si="134"/>
        <v/>
      </c>
      <c r="DM69" s="49" t="str">
        <f t="shared" si="134"/>
        <v/>
      </c>
      <c r="DN69" s="49" t="str">
        <f t="shared" si="134"/>
        <v/>
      </c>
      <c r="DO69" s="49" t="str">
        <f t="shared" si="134"/>
        <v/>
      </c>
      <c r="DP69" s="49" t="str">
        <f t="shared" si="134"/>
        <v/>
      </c>
      <c r="DQ69" s="49" t="str">
        <f t="shared" si="134"/>
        <v/>
      </c>
      <c r="DR69" s="49" t="str">
        <f t="shared" si="134"/>
        <v/>
      </c>
      <c r="DS69" s="49" t="str">
        <f t="shared" si="134"/>
        <v/>
      </c>
      <c r="DT69" s="49" t="str">
        <f t="shared" si="130"/>
        <v/>
      </c>
      <c r="DU69" s="49" t="str">
        <f t="shared" si="130"/>
        <v/>
      </c>
      <c r="DV69" s="49" t="str">
        <f t="shared" si="130"/>
        <v/>
      </c>
      <c r="DW69" s="49" t="str">
        <f t="shared" si="130"/>
        <v/>
      </c>
      <c r="DX69" s="49" t="str">
        <f t="shared" si="130"/>
        <v/>
      </c>
      <c r="DY69" s="49" t="str">
        <f t="shared" si="130"/>
        <v/>
      </c>
      <c r="DZ69" s="183" t="str">
        <f t="shared" ref="DZ69:DZ103" si="163">IF(ISNONTEXT($AC69),H69,"")</f>
        <v/>
      </c>
      <c r="EA69" s="49" t="str">
        <f t="shared" si="127"/>
        <v/>
      </c>
      <c r="EB69" s="49" t="str">
        <f t="shared" si="127"/>
        <v/>
      </c>
      <c r="EC69" s="49" t="str">
        <f t="shared" si="127"/>
        <v/>
      </c>
      <c r="ED69" s="49" t="str">
        <f t="shared" si="127"/>
        <v/>
      </c>
      <c r="EE69" s="49" t="str">
        <f t="shared" si="127"/>
        <v/>
      </c>
      <c r="EF69" s="49" t="str">
        <f t="shared" si="127"/>
        <v/>
      </c>
      <c r="EG69" s="49" t="str">
        <f t="shared" si="127"/>
        <v/>
      </c>
      <c r="EH69" s="49" t="str">
        <f t="shared" si="127"/>
        <v/>
      </c>
      <c r="EI69" s="49" t="str">
        <f t="shared" si="127"/>
        <v/>
      </c>
      <c r="EJ69" s="49" t="str">
        <f t="shared" si="127"/>
        <v/>
      </c>
      <c r="EK69" s="49" t="str">
        <f t="shared" si="127"/>
        <v/>
      </c>
      <c r="EL69" s="49" t="str">
        <f t="shared" si="127"/>
        <v/>
      </c>
      <c r="EM69" s="49" t="str">
        <f t="shared" si="127"/>
        <v/>
      </c>
      <c r="EN69" s="49" t="str">
        <f t="shared" si="127"/>
        <v/>
      </c>
      <c r="EO69" s="49" t="str">
        <f t="shared" si="127"/>
        <v/>
      </c>
      <c r="EP69" s="49" t="str">
        <f t="shared" ref="EP69:FE103" si="164">IF(ISNONTEXT($AC69),EO69+$AC69,"")</f>
        <v/>
      </c>
      <c r="EQ69" s="49" t="str">
        <f t="shared" si="128"/>
        <v/>
      </c>
      <c r="ER69" s="49" t="str">
        <f t="shared" si="128"/>
        <v/>
      </c>
      <c r="ES69" s="49" t="str">
        <f t="shared" si="128"/>
        <v/>
      </c>
      <c r="ET69" s="49" t="str">
        <f t="shared" si="128"/>
        <v/>
      </c>
      <c r="EU69" s="49" t="str">
        <f t="shared" si="128"/>
        <v/>
      </c>
      <c r="EV69" s="49" t="str">
        <f t="shared" si="128"/>
        <v/>
      </c>
      <c r="EW69" s="49" t="str">
        <f t="shared" si="128"/>
        <v/>
      </c>
      <c r="EX69" s="49" t="str">
        <f t="shared" si="128"/>
        <v/>
      </c>
      <c r="EY69" s="49" t="str">
        <f t="shared" si="128"/>
        <v/>
      </c>
      <c r="EZ69" s="49" t="str">
        <f t="shared" si="128"/>
        <v/>
      </c>
      <c r="FA69" s="49" t="str">
        <f t="shared" si="128"/>
        <v/>
      </c>
      <c r="FB69" s="49" t="str">
        <f t="shared" si="128"/>
        <v/>
      </c>
      <c r="FC69" s="49" t="str">
        <f t="shared" si="128"/>
        <v/>
      </c>
      <c r="FD69" s="49" t="str">
        <f t="shared" si="128"/>
        <v/>
      </c>
      <c r="FE69" s="49" t="str">
        <f t="shared" si="126"/>
        <v/>
      </c>
      <c r="FF69" s="49" t="str">
        <f t="shared" si="117"/>
        <v/>
      </c>
      <c r="FG69" s="49" t="str">
        <f t="shared" si="117"/>
        <v/>
      </c>
      <c r="FH69" s="49" t="str">
        <f t="shared" si="117"/>
        <v/>
      </c>
      <c r="FI69" s="49" t="str">
        <f t="shared" si="117"/>
        <v/>
      </c>
      <c r="FJ69" s="49" t="str">
        <f t="shared" si="117"/>
        <v/>
      </c>
      <c r="FK69" s="49" t="str">
        <f t="shared" si="117"/>
        <v/>
      </c>
      <c r="FL69" s="49" t="str">
        <f t="shared" si="117"/>
        <v/>
      </c>
      <c r="FM69" s="49" t="str">
        <f t="shared" si="117"/>
        <v/>
      </c>
      <c r="FN69" s="49" t="str">
        <f t="shared" si="117"/>
        <v/>
      </c>
      <c r="FO69" s="49" t="str">
        <f t="shared" si="117"/>
        <v/>
      </c>
      <c r="FP69" s="49" t="str">
        <f t="shared" si="117"/>
        <v/>
      </c>
      <c r="FQ69" s="49" t="str">
        <f t="shared" si="117"/>
        <v/>
      </c>
      <c r="FR69" s="49" t="str">
        <f t="shared" si="117"/>
        <v/>
      </c>
      <c r="FS69" s="49" t="str">
        <f t="shared" si="117"/>
        <v/>
      </c>
      <c r="FT69" s="49" t="str">
        <f t="shared" si="117"/>
        <v/>
      </c>
      <c r="FU69" s="49" t="str">
        <f t="shared" si="117"/>
        <v/>
      </c>
      <c r="FV69" s="49" t="str">
        <f t="shared" si="150"/>
        <v/>
      </c>
      <c r="FW69" s="49" t="str">
        <f t="shared" si="150"/>
        <v/>
      </c>
      <c r="FX69" s="49" t="str">
        <f t="shared" si="150"/>
        <v/>
      </c>
      <c r="FY69" s="49" t="str">
        <f t="shared" si="150"/>
        <v/>
      </c>
      <c r="FZ69" s="49" t="str">
        <f t="shared" si="150"/>
        <v/>
      </c>
      <c r="GA69" s="49" t="str">
        <f t="shared" si="150"/>
        <v/>
      </c>
      <c r="GB69" s="49" t="str">
        <f t="shared" si="150"/>
        <v/>
      </c>
      <c r="GC69" s="49" t="str">
        <f t="shared" si="137"/>
        <v/>
      </c>
      <c r="GD69" s="49" t="str">
        <f t="shared" si="137"/>
        <v/>
      </c>
      <c r="GE69" s="49" t="str">
        <f t="shared" si="137"/>
        <v/>
      </c>
      <c r="GF69" s="49" t="str">
        <f t="shared" si="137"/>
        <v/>
      </c>
      <c r="GG69" s="49" t="str">
        <f t="shared" si="137"/>
        <v/>
      </c>
      <c r="GH69" s="49" t="str">
        <f t="shared" si="137"/>
        <v/>
      </c>
      <c r="GI69" s="49" t="str">
        <f t="shared" si="137"/>
        <v/>
      </c>
      <c r="GJ69" s="49" t="str">
        <f t="shared" si="137"/>
        <v/>
      </c>
      <c r="GK69" s="49" t="str">
        <f t="shared" si="137"/>
        <v/>
      </c>
      <c r="GL69" s="49" t="str">
        <f t="shared" si="137"/>
        <v/>
      </c>
      <c r="GM69" s="49" t="str">
        <f t="shared" si="137"/>
        <v/>
      </c>
      <c r="GN69" s="49" t="str">
        <f t="shared" si="137"/>
        <v/>
      </c>
      <c r="GO69" s="49" t="str">
        <f t="shared" si="137"/>
        <v/>
      </c>
      <c r="GP69" s="49" t="str">
        <f t="shared" si="137"/>
        <v/>
      </c>
      <c r="GQ69" s="49" t="str">
        <f t="shared" si="137"/>
        <v/>
      </c>
      <c r="GR69" s="49" t="str">
        <f t="shared" si="137"/>
        <v/>
      </c>
      <c r="GS69" s="49" t="str">
        <f t="shared" si="138"/>
        <v/>
      </c>
      <c r="GT69" s="49" t="str">
        <f t="shared" si="138"/>
        <v/>
      </c>
      <c r="GU69" s="49" t="str">
        <f t="shared" si="138"/>
        <v/>
      </c>
      <c r="GV69" s="49" t="str">
        <f t="shared" si="138"/>
        <v/>
      </c>
      <c r="GW69" s="49" t="str">
        <f t="shared" si="138"/>
        <v/>
      </c>
      <c r="GX69" s="49" t="str">
        <f t="shared" si="138"/>
        <v/>
      </c>
      <c r="GY69" s="49" t="str">
        <f t="shared" si="138"/>
        <v/>
      </c>
      <c r="GZ69" s="49" t="str">
        <f t="shared" si="138"/>
        <v/>
      </c>
      <c r="HA69" s="49" t="str">
        <f t="shared" si="138"/>
        <v/>
      </c>
      <c r="HB69" s="49" t="str">
        <f t="shared" si="138"/>
        <v/>
      </c>
      <c r="HC69" s="49" t="str">
        <f t="shared" si="138"/>
        <v/>
      </c>
      <c r="HD69" s="49" t="str">
        <f t="shared" si="138"/>
        <v/>
      </c>
      <c r="HE69" s="49" t="str">
        <f t="shared" si="138"/>
        <v/>
      </c>
      <c r="HF69" s="49" t="str">
        <f t="shared" si="138"/>
        <v/>
      </c>
      <c r="HG69" s="49" t="str">
        <f t="shared" si="138"/>
        <v/>
      </c>
      <c r="HH69" s="49" t="str">
        <f t="shared" si="138"/>
        <v/>
      </c>
      <c r="HI69" s="49" t="str">
        <f t="shared" si="139"/>
        <v/>
      </c>
      <c r="HJ69" s="49" t="str">
        <f t="shared" si="139"/>
        <v/>
      </c>
      <c r="HK69" s="49" t="str">
        <f t="shared" si="139"/>
        <v/>
      </c>
      <c r="HL69" s="49" t="str">
        <f t="shared" si="139"/>
        <v/>
      </c>
      <c r="HM69" s="49" t="str">
        <f t="shared" si="109"/>
        <v/>
      </c>
      <c r="HN69" s="49" t="str">
        <f t="shared" si="109"/>
        <v/>
      </c>
      <c r="HO69" s="49" t="str">
        <f t="shared" si="109"/>
        <v/>
      </c>
      <c r="HP69" s="49" t="str">
        <f t="shared" si="77"/>
        <v/>
      </c>
      <c r="HQ69" s="49" t="str">
        <f t="shared" si="77"/>
        <v/>
      </c>
      <c r="HR69" s="49" t="str">
        <f t="shared" si="46"/>
        <v/>
      </c>
      <c r="HS69" s="49" t="str">
        <f t="shared" si="46"/>
        <v/>
      </c>
      <c r="HT69" s="49" t="str">
        <f t="shared" si="46"/>
        <v/>
      </c>
      <c r="HU69" s="49" t="str">
        <f t="shared" si="46"/>
        <v/>
      </c>
      <c r="HV69" s="49" t="str">
        <f t="shared" si="140"/>
        <v/>
      </c>
      <c r="HW69" s="169" t="e">
        <f t="shared" si="104"/>
        <v>#N/A</v>
      </c>
      <c r="HX69" s="169" t="e">
        <f t="shared" si="104"/>
        <v>#N/A</v>
      </c>
      <c r="HY69" s="169" t="e">
        <f t="shared" si="104"/>
        <v>#N/A</v>
      </c>
      <c r="HZ69" s="169" t="e">
        <f t="shared" si="104"/>
        <v>#N/A</v>
      </c>
      <c r="IA69" s="169" t="e">
        <f t="shared" si="136"/>
        <v>#N/A</v>
      </c>
      <c r="IB69" s="169" t="e">
        <f t="shared" si="136"/>
        <v>#N/A</v>
      </c>
      <c r="IC69" s="169" t="e">
        <f t="shared" si="136"/>
        <v>#N/A</v>
      </c>
      <c r="ID69" s="169" t="e">
        <f t="shared" si="136"/>
        <v>#N/A</v>
      </c>
      <c r="IE69" s="169" t="e">
        <f t="shared" si="136"/>
        <v>#N/A</v>
      </c>
      <c r="IF69" s="169" t="e">
        <f t="shared" si="136"/>
        <v>#N/A</v>
      </c>
      <c r="IG69" s="169" t="e">
        <f t="shared" si="136"/>
        <v>#N/A</v>
      </c>
      <c r="IH69" s="169" t="e">
        <f t="shared" si="136"/>
        <v>#N/A</v>
      </c>
      <c r="II69" s="169" t="e">
        <f t="shared" si="136"/>
        <v>#N/A</v>
      </c>
      <c r="IJ69" s="169" t="e">
        <f t="shared" si="136"/>
        <v>#N/A</v>
      </c>
      <c r="IK69" s="169" t="e">
        <f t="shared" si="136"/>
        <v>#N/A</v>
      </c>
      <c r="IL69" s="169" t="e">
        <f t="shared" si="136"/>
        <v>#N/A</v>
      </c>
      <c r="IM69" s="169" t="e">
        <f t="shared" si="136"/>
        <v>#N/A</v>
      </c>
      <c r="IN69" s="169" t="e">
        <f t="shared" si="136"/>
        <v>#N/A</v>
      </c>
      <c r="IO69" s="169" t="e">
        <f t="shared" si="136"/>
        <v>#N/A</v>
      </c>
      <c r="IP69" s="169" t="e">
        <f t="shared" si="141"/>
        <v>#N/A</v>
      </c>
      <c r="IQ69" s="169" t="e">
        <f t="shared" si="141"/>
        <v>#N/A</v>
      </c>
      <c r="IR69" s="169" t="e">
        <f t="shared" si="141"/>
        <v>#N/A</v>
      </c>
      <c r="IS69" s="169" t="e">
        <f t="shared" si="141"/>
        <v>#N/A</v>
      </c>
      <c r="IT69" s="169" t="e">
        <f t="shared" si="141"/>
        <v>#N/A</v>
      </c>
      <c r="IU69" s="169" t="e">
        <f t="shared" si="141"/>
        <v>#N/A</v>
      </c>
      <c r="IV69" s="169" t="e">
        <f t="shared" si="141"/>
        <v>#N/A</v>
      </c>
      <c r="IW69" s="169" t="e">
        <f t="shared" si="141"/>
        <v>#N/A</v>
      </c>
      <c r="IX69" s="169" t="e">
        <f t="shared" si="141"/>
        <v>#N/A</v>
      </c>
      <c r="IY69" s="169" t="e">
        <f t="shared" si="141"/>
        <v>#N/A</v>
      </c>
      <c r="IZ69" s="169" t="e">
        <f t="shared" si="141"/>
        <v>#N/A</v>
      </c>
      <c r="JA69" s="169" t="e">
        <f t="shared" si="141"/>
        <v>#N/A</v>
      </c>
      <c r="JB69" s="169" t="e">
        <f t="shared" si="141"/>
        <v>#N/A</v>
      </c>
      <c r="JC69" s="169" t="e">
        <f t="shared" si="141"/>
        <v>#N/A</v>
      </c>
      <c r="JD69" s="169" t="e">
        <f t="shared" si="141"/>
        <v>#N/A</v>
      </c>
      <c r="JE69" s="169" t="e">
        <f t="shared" si="151"/>
        <v>#N/A</v>
      </c>
      <c r="JF69" s="169" t="e">
        <f t="shared" si="151"/>
        <v>#N/A</v>
      </c>
      <c r="JG69" s="169" t="e">
        <f t="shared" si="151"/>
        <v>#N/A</v>
      </c>
      <c r="JH69" s="169" t="e">
        <f t="shared" si="151"/>
        <v>#N/A</v>
      </c>
      <c r="JI69" s="169" t="e">
        <f t="shared" si="151"/>
        <v>#N/A</v>
      </c>
      <c r="JJ69" s="169" t="e">
        <f t="shared" si="151"/>
        <v>#N/A</v>
      </c>
      <c r="JK69" s="169" t="e">
        <f t="shared" si="151"/>
        <v>#N/A</v>
      </c>
      <c r="JL69" s="169" t="e">
        <f t="shared" si="151"/>
        <v>#N/A</v>
      </c>
      <c r="JM69" s="169" t="e">
        <f t="shared" si="151"/>
        <v>#N/A</v>
      </c>
      <c r="JN69" s="169" t="e">
        <f t="shared" si="151"/>
        <v>#N/A</v>
      </c>
      <c r="JO69" s="169" t="e">
        <f t="shared" si="151"/>
        <v>#N/A</v>
      </c>
      <c r="JP69" s="169" t="e">
        <f t="shared" si="151"/>
        <v>#N/A</v>
      </c>
      <c r="JQ69" s="169" t="e">
        <f t="shared" si="151"/>
        <v>#N/A</v>
      </c>
      <c r="JR69" s="169" t="e">
        <f t="shared" si="151"/>
        <v>#N/A</v>
      </c>
      <c r="JS69" s="169" t="e">
        <f t="shared" si="151"/>
        <v>#N/A</v>
      </c>
      <c r="JT69" s="169" t="e">
        <f t="shared" si="142"/>
        <v>#N/A</v>
      </c>
      <c r="JU69" s="169" t="e">
        <f t="shared" si="142"/>
        <v>#N/A</v>
      </c>
      <c r="JV69" s="169" t="e">
        <f t="shared" si="142"/>
        <v>#N/A</v>
      </c>
      <c r="JW69" s="169" t="e">
        <f t="shared" si="142"/>
        <v>#N/A</v>
      </c>
      <c r="JX69" s="169" t="e">
        <f t="shared" si="142"/>
        <v>#N/A</v>
      </c>
      <c r="JY69" s="169" t="e">
        <f t="shared" si="142"/>
        <v>#N/A</v>
      </c>
      <c r="JZ69" s="169" t="e">
        <f t="shared" si="142"/>
        <v>#N/A</v>
      </c>
      <c r="KA69" s="169" t="e">
        <f t="shared" si="142"/>
        <v>#N/A</v>
      </c>
      <c r="KB69" s="169" t="e">
        <f t="shared" si="142"/>
        <v>#N/A</v>
      </c>
      <c r="KC69" s="169" t="e">
        <f t="shared" si="142"/>
        <v>#N/A</v>
      </c>
      <c r="KD69" s="169" t="e">
        <f t="shared" si="142"/>
        <v>#N/A</v>
      </c>
      <c r="KE69" s="169" t="e">
        <f t="shared" si="142"/>
        <v>#N/A</v>
      </c>
      <c r="KF69" s="169" t="e">
        <f t="shared" si="142"/>
        <v>#N/A</v>
      </c>
      <c r="KG69" s="169" t="e">
        <f t="shared" si="142"/>
        <v>#N/A</v>
      </c>
      <c r="KH69" s="169" t="e">
        <f t="shared" si="142"/>
        <v>#N/A</v>
      </c>
      <c r="KI69" s="169" t="e">
        <f t="shared" si="142"/>
        <v>#N/A</v>
      </c>
      <c r="KJ69" s="169" t="e">
        <f t="shared" si="152"/>
        <v>#N/A</v>
      </c>
      <c r="KK69" s="169" t="e">
        <f t="shared" si="152"/>
        <v>#N/A</v>
      </c>
      <c r="KL69" s="169" t="e">
        <f t="shared" si="152"/>
        <v>#N/A</v>
      </c>
      <c r="KM69" s="169" t="e">
        <f t="shared" si="152"/>
        <v>#N/A</v>
      </c>
      <c r="KN69" s="169" t="e">
        <f t="shared" si="152"/>
        <v>#N/A</v>
      </c>
      <c r="KO69" s="169" t="e">
        <f t="shared" si="152"/>
        <v>#N/A</v>
      </c>
      <c r="KP69" s="169" t="e">
        <f t="shared" si="152"/>
        <v>#N/A</v>
      </c>
      <c r="KQ69" s="169" t="e">
        <f t="shared" si="152"/>
        <v>#N/A</v>
      </c>
      <c r="KR69" s="169" t="e">
        <f t="shared" si="152"/>
        <v>#N/A</v>
      </c>
      <c r="KS69" s="169" t="e">
        <f t="shared" si="152"/>
        <v>#N/A</v>
      </c>
      <c r="KT69" s="169" t="e">
        <f t="shared" si="152"/>
        <v>#N/A</v>
      </c>
      <c r="KU69" s="169" t="e">
        <f t="shared" si="152"/>
        <v>#N/A</v>
      </c>
      <c r="KV69" s="169" t="e">
        <f t="shared" si="152"/>
        <v>#N/A</v>
      </c>
      <c r="KW69" s="169" t="e">
        <f t="shared" si="152"/>
        <v>#N/A</v>
      </c>
      <c r="KX69" s="169" t="e">
        <f t="shared" si="152"/>
        <v>#N/A</v>
      </c>
      <c r="KY69" s="169" t="e">
        <f t="shared" si="152"/>
        <v>#N/A</v>
      </c>
      <c r="KZ69" s="169" t="e">
        <f t="shared" si="143"/>
        <v>#N/A</v>
      </c>
      <c r="LA69" s="169" t="e">
        <f t="shared" si="143"/>
        <v>#N/A</v>
      </c>
      <c r="LB69" s="169" t="e">
        <f t="shared" si="143"/>
        <v>#N/A</v>
      </c>
      <c r="LC69" s="169" t="e">
        <f t="shared" si="143"/>
        <v>#N/A</v>
      </c>
      <c r="LD69" s="169" t="e">
        <f t="shared" si="143"/>
        <v>#N/A</v>
      </c>
      <c r="LE69" s="169" t="e">
        <f t="shared" si="143"/>
        <v>#N/A</v>
      </c>
      <c r="LF69" s="169" t="e">
        <f t="shared" si="143"/>
        <v>#N/A</v>
      </c>
      <c r="LG69" s="169" t="e">
        <f t="shared" si="143"/>
        <v>#N/A</v>
      </c>
      <c r="LH69" s="169" t="e">
        <f t="shared" si="143"/>
        <v>#N/A</v>
      </c>
      <c r="LI69" s="169" t="e">
        <f t="shared" si="143"/>
        <v>#N/A</v>
      </c>
      <c r="LJ69" s="169" t="e">
        <f t="shared" si="143"/>
        <v>#N/A</v>
      </c>
      <c r="LK69" s="169" t="e">
        <f t="shared" si="143"/>
        <v>#N/A</v>
      </c>
      <c r="LL69" s="169" t="e">
        <f t="shared" si="143"/>
        <v>#N/A</v>
      </c>
      <c r="LM69" s="169" t="e">
        <f t="shared" si="143"/>
        <v>#N/A</v>
      </c>
      <c r="LN69" s="169" t="e">
        <f t="shared" si="143"/>
        <v>#N/A</v>
      </c>
      <c r="LO69" s="169" t="e">
        <f t="shared" si="153"/>
        <v>#N/A</v>
      </c>
      <c r="LP69" s="169" t="e">
        <f t="shared" si="153"/>
        <v>#N/A</v>
      </c>
      <c r="LQ69" s="169" t="e">
        <f t="shared" si="154"/>
        <v>#N/A</v>
      </c>
      <c r="LR69" s="169" t="e">
        <f t="shared" si="154"/>
        <v>#N/A</v>
      </c>
      <c r="LS69" s="169" t="e">
        <f t="shared" si="154"/>
        <v>#N/A</v>
      </c>
      <c r="LT69" s="169" t="e">
        <f t="shared" si="154"/>
        <v>#N/A</v>
      </c>
      <c r="LU69" s="169" t="e">
        <f t="shared" si="154"/>
        <v>#N/A</v>
      </c>
      <c r="LV69" s="169" t="e">
        <f t="shared" si="154"/>
        <v>#N/A</v>
      </c>
      <c r="LW69" s="169" t="e">
        <f t="shared" si="154"/>
        <v>#N/A</v>
      </c>
      <c r="LX69" s="169" t="e">
        <f t="shared" si="154"/>
        <v>#N/A</v>
      </c>
      <c r="LY69" s="169" t="e">
        <f t="shared" si="154"/>
        <v>#N/A</v>
      </c>
      <c r="LZ69" s="169" t="e">
        <f t="shared" si="154"/>
        <v>#N/A</v>
      </c>
      <c r="MA69" s="169" t="e">
        <f t="shared" si="154"/>
        <v>#N/A</v>
      </c>
      <c r="MB69" s="169" t="e">
        <f t="shared" si="154"/>
        <v>#N/A</v>
      </c>
      <c r="MC69" s="169" t="e">
        <f t="shared" si="154"/>
        <v>#N/A</v>
      </c>
      <c r="MD69" s="169" t="e">
        <f t="shared" si="154"/>
        <v>#N/A</v>
      </c>
      <c r="ME69" s="169" t="e">
        <f t="shared" si="154"/>
        <v>#N/A</v>
      </c>
      <c r="MF69" s="169" t="e">
        <f t="shared" si="144"/>
        <v>#N/A</v>
      </c>
      <c r="MG69" s="169" t="e">
        <f t="shared" si="144"/>
        <v>#N/A</v>
      </c>
      <c r="MH69" s="169" t="e">
        <f t="shared" si="144"/>
        <v>#N/A</v>
      </c>
      <c r="MI69" s="169" t="e">
        <f t="shared" si="144"/>
        <v>#N/A</v>
      </c>
      <c r="MJ69" s="169" t="e">
        <f t="shared" si="144"/>
        <v>#N/A</v>
      </c>
      <c r="MK69" s="169" t="e">
        <f t="shared" si="144"/>
        <v>#N/A</v>
      </c>
      <c r="ML69" s="169" t="e">
        <f t="shared" si="144"/>
        <v>#N/A</v>
      </c>
      <c r="MM69" s="169" t="e">
        <f t="shared" si="144"/>
        <v>#N/A</v>
      </c>
      <c r="MN69" s="169" t="e">
        <f t="shared" si="144"/>
        <v>#N/A</v>
      </c>
      <c r="MO69" s="169" t="e">
        <f t="shared" si="144"/>
        <v>#N/A</v>
      </c>
      <c r="MP69" s="169" t="e">
        <f t="shared" si="144"/>
        <v>#N/A</v>
      </c>
      <c r="MQ69" s="169" t="e">
        <f t="shared" si="144"/>
        <v>#N/A</v>
      </c>
      <c r="MR69" s="169" t="e">
        <f t="shared" si="144"/>
        <v>#N/A</v>
      </c>
      <c r="MS69" s="169" t="e">
        <f t="shared" si="144"/>
        <v>#N/A</v>
      </c>
      <c r="MT69" s="169" t="e">
        <f t="shared" si="144"/>
        <v>#N/A</v>
      </c>
      <c r="MU69" s="169" t="e">
        <f t="shared" si="144"/>
        <v>#N/A</v>
      </c>
      <c r="MV69" s="169" t="e">
        <f t="shared" si="155"/>
        <v>#N/A</v>
      </c>
      <c r="MW69" s="169" t="e">
        <f t="shared" si="155"/>
        <v>#N/A</v>
      </c>
      <c r="MX69" s="169" t="e">
        <f t="shared" si="155"/>
        <v>#N/A</v>
      </c>
      <c r="MY69" s="169" t="e">
        <f t="shared" si="155"/>
        <v>#N/A</v>
      </c>
      <c r="MZ69" s="169" t="e">
        <f t="shared" si="155"/>
        <v>#N/A</v>
      </c>
      <c r="NA69" s="169" t="e">
        <f t="shared" si="155"/>
        <v>#N/A</v>
      </c>
      <c r="NB69" s="169" t="e">
        <f t="shared" si="155"/>
        <v>#N/A</v>
      </c>
      <c r="NC69" s="169" t="e">
        <f t="shared" si="155"/>
        <v>#N/A</v>
      </c>
      <c r="ND69" s="169" t="e">
        <f t="shared" si="155"/>
        <v>#N/A</v>
      </c>
      <c r="NE69" s="169" t="e">
        <f t="shared" si="155"/>
        <v>#N/A</v>
      </c>
      <c r="NF69" s="169" t="e">
        <f t="shared" si="155"/>
        <v>#N/A</v>
      </c>
      <c r="NG69" s="169" t="e">
        <f t="shared" si="155"/>
        <v>#N/A</v>
      </c>
      <c r="NH69" s="169" t="e">
        <f t="shared" si="155"/>
        <v>#N/A</v>
      </c>
      <c r="NI69" s="169" t="e">
        <f t="shared" si="155"/>
        <v>#N/A</v>
      </c>
      <c r="NJ69" s="169" t="e">
        <f t="shared" si="155"/>
        <v>#N/A</v>
      </c>
      <c r="NK69" s="169" t="e">
        <f t="shared" si="155"/>
        <v>#N/A</v>
      </c>
      <c r="NL69" s="169" t="e">
        <f t="shared" si="145"/>
        <v>#N/A</v>
      </c>
      <c r="NM69" s="169" t="e">
        <f t="shared" si="145"/>
        <v>#N/A</v>
      </c>
      <c r="NN69" s="169" t="e">
        <f t="shared" si="145"/>
        <v>#N/A</v>
      </c>
      <c r="NO69" s="169" t="e">
        <f t="shared" si="145"/>
        <v>#N/A</v>
      </c>
      <c r="NP69" s="169" t="e">
        <f t="shared" si="145"/>
        <v>#N/A</v>
      </c>
      <c r="NQ69" s="169" t="e">
        <f t="shared" si="145"/>
        <v>#N/A</v>
      </c>
      <c r="NR69" s="169" t="e">
        <f t="shared" si="145"/>
        <v>#N/A</v>
      </c>
      <c r="NS69" s="169" t="e">
        <f t="shared" si="145"/>
        <v>#N/A</v>
      </c>
      <c r="NT69" s="169" t="e">
        <f t="shared" si="145"/>
        <v>#N/A</v>
      </c>
      <c r="NU69" s="169" t="e">
        <f t="shared" si="145"/>
        <v>#N/A</v>
      </c>
      <c r="NV69" s="169" t="e">
        <f t="shared" si="145"/>
        <v>#N/A</v>
      </c>
      <c r="NW69" s="169" t="e">
        <f t="shared" si="145"/>
        <v>#N/A</v>
      </c>
      <c r="NX69" s="169" t="e">
        <f t="shared" si="145"/>
        <v>#N/A</v>
      </c>
      <c r="NY69" s="169" t="e">
        <f t="shared" si="145"/>
        <v>#N/A</v>
      </c>
      <c r="NZ69" s="169" t="e">
        <f t="shared" si="145"/>
        <v>#N/A</v>
      </c>
      <c r="OA69" s="169" t="e">
        <f t="shared" si="156"/>
        <v>#N/A</v>
      </c>
      <c r="OB69" s="169" t="e">
        <f t="shared" si="156"/>
        <v>#N/A</v>
      </c>
      <c r="OC69" s="169" t="e">
        <f t="shared" si="157"/>
        <v>#N/A</v>
      </c>
      <c r="OD69" s="169" t="e">
        <f t="shared" si="157"/>
        <v>#N/A</v>
      </c>
      <c r="OE69" s="169" t="e">
        <f t="shared" si="157"/>
        <v>#N/A</v>
      </c>
      <c r="OF69" s="169" t="e">
        <f t="shared" si="157"/>
        <v>#N/A</v>
      </c>
      <c r="OG69" s="169" t="e">
        <f t="shared" si="157"/>
        <v>#N/A</v>
      </c>
      <c r="OH69" s="169" t="e">
        <f t="shared" si="157"/>
        <v>#N/A</v>
      </c>
      <c r="OI69" s="169" t="e">
        <f t="shared" si="157"/>
        <v>#N/A</v>
      </c>
      <c r="OJ69" s="169" t="e">
        <f t="shared" si="157"/>
        <v>#N/A</v>
      </c>
      <c r="OK69" s="169" t="e">
        <f t="shared" si="157"/>
        <v>#N/A</v>
      </c>
      <c r="OL69" s="169" t="e">
        <f t="shared" si="157"/>
        <v>#N/A</v>
      </c>
      <c r="OM69" s="169" t="e">
        <f t="shared" si="157"/>
        <v>#N/A</v>
      </c>
      <c r="ON69" s="169" t="e">
        <f t="shared" si="157"/>
        <v>#N/A</v>
      </c>
      <c r="OO69" s="169" t="e">
        <f t="shared" si="157"/>
        <v>#N/A</v>
      </c>
      <c r="OP69" s="169" t="e">
        <f t="shared" si="157"/>
        <v>#N/A</v>
      </c>
      <c r="OQ69" s="169" t="e">
        <f t="shared" si="157"/>
        <v>#N/A</v>
      </c>
      <c r="OR69" s="169" t="e">
        <f t="shared" si="146"/>
        <v>#N/A</v>
      </c>
      <c r="OS69" s="169" t="e">
        <f t="shared" si="146"/>
        <v>#N/A</v>
      </c>
      <c r="OT69" s="169" t="e">
        <f t="shared" si="146"/>
        <v>#N/A</v>
      </c>
      <c r="OU69" s="169" t="e">
        <f t="shared" si="146"/>
        <v>#N/A</v>
      </c>
      <c r="OV69" s="169" t="e">
        <f t="shared" si="146"/>
        <v>#N/A</v>
      </c>
      <c r="OW69" s="169" t="e">
        <f t="shared" si="146"/>
        <v>#N/A</v>
      </c>
      <c r="OX69" s="169" t="e">
        <f t="shared" si="146"/>
        <v>#N/A</v>
      </c>
      <c r="OY69" s="169" t="e">
        <f t="shared" si="146"/>
        <v>#N/A</v>
      </c>
      <c r="OZ69" s="169" t="e">
        <f t="shared" si="146"/>
        <v>#N/A</v>
      </c>
      <c r="PA69" s="169" t="e">
        <f t="shared" si="146"/>
        <v>#N/A</v>
      </c>
      <c r="PB69" s="169" t="e">
        <f t="shared" si="146"/>
        <v>#N/A</v>
      </c>
      <c r="PC69" s="169" t="e">
        <f t="shared" si="146"/>
        <v>#N/A</v>
      </c>
      <c r="PD69" s="169" t="e">
        <f t="shared" si="146"/>
        <v>#N/A</v>
      </c>
      <c r="PE69" s="169" t="e">
        <f t="shared" si="146"/>
        <v>#N/A</v>
      </c>
      <c r="PF69" s="169" t="e">
        <f t="shared" si="146"/>
        <v>#N/A</v>
      </c>
      <c r="PG69" s="169" t="e">
        <f t="shared" si="146"/>
        <v>#N/A</v>
      </c>
      <c r="PH69" s="169" t="e">
        <f t="shared" si="158"/>
        <v>#N/A</v>
      </c>
      <c r="PI69" s="169" t="e">
        <f t="shared" si="158"/>
        <v>#N/A</v>
      </c>
      <c r="PJ69" s="169" t="e">
        <f t="shared" si="158"/>
        <v>#N/A</v>
      </c>
      <c r="PK69" s="169" t="e">
        <f t="shared" si="158"/>
        <v>#N/A</v>
      </c>
      <c r="PL69" s="169" t="e">
        <f t="shared" si="158"/>
        <v>#N/A</v>
      </c>
      <c r="PM69" s="169" t="e">
        <f t="shared" si="158"/>
        <v>#N/A</v>
      </c>
      <c r="PN69" s="169" t="e">
        <f t="shared" si="158"/>
        <v>#N/A</v>
      </c>
      <c r="PO69" s="169" t="e">
        <f t="shared" si="158"/>
        <v>#N/A</v>
      </c>
    </row>
    <row r="70" spans="1:431" hidden="1" x14ac:dyDescent="0.75">
      <c r="A70" s="370"/>
      <c r="B70" s="376" t="str">
        <f>IF($R70="","",ROUND(_xlfn.NORM.INV(ABS(VLOOKUP($T$1,VLookups!$A$43:$B$44,2,FALSE)-B$2),$N70,$R70),0))</f>
        <v/>
      </c>
      <c r="C70" s="382" t="str">
        <f t="shared" ref="C70:C103" si="165">IF(OR(D69="",B70=""),"",WORKDAY(C69,B69,$B$109:$B$150))</f>
        <v/>
      </c>
      <c r="D70" s="383" t="str">
        <f t="shared" ref="D70:D103" si="166">IFERROR(IF(B70="","",WORKDAY(C70,B70-1,$B$109:$B$150)),"")</f>
        <v/>
      </c>
      <c r="E70" s="109"/>
      <c r="F70" s="117"/>
      <c r="G70" s="122" t="str">
        <f t="shared" si="159"/>
        <v/>
      </c>
      <c r="H70" s="95"/>
      <c r="I70" s="122" t="str">
        <f t="shared" si="160"/>
        <v/>
      </c>
      <c r="J70" s="117"/>
      <c r="K70" s="110"/>
      <c r="L70" s="124" t="str">
        <f t="shared" si="147"/>
        <v/>
      </c>
      <c r="M70" s="124" t="str">
        <f t="shared" si="148"/>
        <v/>
      </c>
      <c r="N70" s="73" t="str">
        <f t="shared" si="161"/>
        <v/>
      </c>
      <c r="O70" s="23"/>
      <c r="P70" s="57"/>
      <c r="Q70" s="304"/>
      <c r="R70" s="74" t="str">
        <f>IF(AND(G70&gt;0,H70&gt;0,I70&gt;0),IF(ISBLANK(Q70),IF(ISBLANK(O70),"",(I70-G70)*VLOOKUP(O70,VLookups!$A$4:$B$13,2,FALSE)),Q70),"")</f>
        <v/>
      </c>
      <c r="S70" s="75" t="str">
        <f t="shared" si="149"/>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2"/>
        <v/>
      </c>
      <c r="AD70" s="49" t="str">
        <f t="shared" si="135"/>
        <v/>
      </c>
      <c r="AE70" s="49" t="str">
        <f t="shared" si="135"/>
        <v/>
      </c>
      <c r="AF70" s="49" t="str">
        <f t="shared" si="135"/>
        <v/>
      </c>
      <c r="AG70" s="49" t="str">
        <f t="shared" si="135"/>
        <v/>
      </c>
      <c r="AH70" s="49" t="str">
        <f t="shared" si="135"/>
        <v/>
      </c>
      <c r="AI70" s="49" t="str">
        <f t="shared" si="135"/>
        <v/>
      </c>
      <c r="AJ70" s="49" t="str">
        <f t="shared" si="135"/>
        <v/>
      </c>
      <c r="AK70" s="49" t="str">
        <f t="shared" si="135"/>
        <v/>
      </c>
      <c r="AL70" s="49" t="str">
        <f t="shared" si="135"/>
        <v/>
      </c>
      <c r="AM70" s="49" t="str">
        <f t="shared" si="135"/>
        <v/>
      </c>
      <c r="AN70" s="49" t="str">
        <f t="shared" si="135"/>
        <v/>
      </c>
      <c r="AO70" s="49" t="str">
        <f t="shared" si="135"/>
        <v/>
      </c>
      <c r="AP70" s="49" t="str">
        <f t="shared" si="135"/>
        <v/>
      </c>
      <c r="AQ70" s="49" t="str">
        <f t="shared" si="135"/>
        <v/>
      </c>
      <c r="AR70" s="49" t="str">
        <f t="shared" si="135"/>
        <v/>
      </c>
      <c r="AS70" s="49" t="str">
        <f t="shared" si="135"/>
        <v/>
      </c>
      <c r="AT70" s="49" t="str">
        <f t="shared" si="131"/>
        <v/>
      </c>
      <c r="AU70" s="49" t="str">
        <f t="shared" si="131"/>
        <v/>
      </c>
      <c r="AV70" s="49" t="str">
        <f t="shared" si="131"/>
        <v/>
      </c>
      <c r="AW70" s="49" t="str">
        <f t="shared" si="131"/>
        <v/>
      </c>
      <c r="AX70" s="49" t="str">
        <f t="shared" si="131"/>
        <v/>
      </c>
      <c r="AY70" s="49" t="str">
        <f t="shared" si="131"/>
        <v/>
      </c>
      <c r="AZ70" s="49" t="str">
        <f t="shared" si="131"/>
        <v/>
      </c>
      <c r="BA70" s="49" t="str">
        <f t="shared" si="131"/>
        <v/>
      </c>
      <c r="BB70" s="49" t="str">
        <f t="shared" si="131"/>
        <v/>
      </c>
      <c r="BC70" s="49" t="str">
        <f t="shared" si="131"/>
        <v/>
      </c>
      <c r="BD70" s="49" t="str">
        <f t="shared" si="131"/>
        <v/>
      </c>
      <c r="BE70" s="49" t="str">
        <f t="shared" si="131"/>
        <v/>
      </c>
      <c r="BF70" s="49" t="str">
        <f t="shared" si="131"/>
        <v/>
      </c>
      <c r="BG70" s="49" t="str">
        <f t="shared" si="131"/>
        <v/>
      </c>
      <c r="BH70" s="49" t="str">
        <f t="shared" si="131"/>
        <v/>
      </c>
      <c r="BI70" s="49" t="str">
        <f t="shared" si="132"/>
        <v/>
      </c>
      <c r="BJ70" s="49" t="str">
        <f t="shared" si="132"/>
        <v/>
      </c>
      <c r="BK70" s="49" t="str">
        <f t="shared" si="132"/>
        <v/>
      </c>
      <c r="BL70" s="49" t="str">
        <f t="shared" si="132"/>
        <v/>
      </c>
      <c r="BM70" s="49" t="str">
        <f t="shared" si="132"/>
        <v/>
      </c>
      <c r="BN70" s="49" t="str">
        <f t="shared" si="132"/>
        <v/>
      </c>
      <c r="BO70" s="49" t="str">
        <f t="shared" si="132"/>
        <v/>
      </c>
      <c r="BP70" s="49" t="str">
        <f t="shared" si="132"/>
        <v/>
      </c>
      <c r="BQ70" s="49" t="str">
        <f t="shared" si="132"/>
        <v/>
      </c>
      <c r="BR70" s="49" t="str">
        <f t="shared" si="132"/>
        <v/>
      </c>
      <c r="BS70" s="49" t="str">
        <f t="shared" si="132"/>
        <v/>
      </c>
      <c r="BT70" s="49" t="str">
        <f t="shared" si="132"/>
        <v/>
      </c>
      <c r="BU70" s="49" t="str">
        <f t="shared" si="132"/>
        <v/>
      </c>
      <c r="BV70" s="49" t="str">
        <f t="shared" si="132"/>
        <v/>
      </c>
      <c r="BW70" s="49" t="str">
        <f t="shared" si="132"/>
        <v/>
      </c>
      <c r="BX70" s="49" t="str">
        <f t="shared" si="132"/>
        <v/>
      </c>
      <c r="BY70" s="49" t="str">
        <f t="shared" si="129"/>
        <v/>
      </c>
      <c r="BZ70" s="49" t="str">
        <f t="shared" si="129"/>
        <v/>
      </c>
      <c r="CA70" s="49" t="str">
        <f t="shared" si="129"/>
        <v/>
      </c>
      <c r="CB70" s="49" t="str">
        <f t="shared" si="129"/>
        <v/>
      </c>
      <c r="CC70" s="49" t="str">
        <f t="shared" si="129"/>
        <v/>
      </c>
      <c r="CD70" s="49" t="str">
        <f t="shared" si="129"/>
        <v/>
      </c>
      <c r="CE70" s="49" t="str">
        <f t="shared" si="129"/>
        <v/>
      </c>
      <c r="CF70" s="49" t="str">
        <f t="shared" si="129"/>
        <v/>
      </c>
      <c r="CG70" s="49" t="str">
        <f t="shared" si="129"/>
        <v/>
      </c>
      <c r="CH70" s="49" t="str">
        <f t="shared" si="129"/>
        <v/>
      </c>
      <c r="CI70" s="49" t="str">
        <f t="shared" si="129"/>
        <v/>
      </c>
      <c r="CJ70" s="49" t="str">
        <f t="shared" si="129"/>
        <v/>
      </c>
      <c r="CK70" s="49" t="str">
        <f t="shared" si="129"/>
        <v/>
      </c>
      <c r="CL70" s="49" t="str">
        <f t="shared" si="129"/>
        <v/>
      </c>
      <c r="CM70" s="49" t="str">
        <f t="shared" si="129"/>
        <v/>
      </c>
      <c r="CN70" s="49" t="str">
        <f t="shared" si="133"/>
        <v/>
      </c>
      <c r="CO70" s="49" t="str">
        <f t="shared" si="133"/>
        <v/>
      </c>
      <c r="CP70" s="49" t="str">
        <f t="shared" si="133"/>
        <v/>
      </c>
      <c r="CQ70" s="49" t="str">
        <f t="shared" si="133"/>
        <v/>
      </c>
      <c r="CR70" s="49" t="str">
        <f t="shared" si="133"/>
        <v/>
      </c>
      <c r="CS70" s="49" t="str">
        <f t="shared" si="133"/>
        <v/>
      </c>
      <c r="CT70" s="49" t="str">
        <f t="shared" si="133"/>
        <v/>
      </c>
      <c r="CU70" s="49" t="str">
        <f t="shared" si="133"/>
        <v/>
      </c>
      <c r="CV70" s="49" t="str">
        <f t="shared" si="133"/>
        <v/>
      </c>
      <c r="CW70" s="49" t="str">
        <f t="shared" si="133"/>
        <v/>
      </c>
      <c r="CX70" s="49" t="str">
        <f t="shared" si="133"/>
        <v/>
      </c>
      <c r="CY70" s="49" t="str">
        <f t="shared" si="133"/>
        <v/>
      </c>
      <c r="CZ70" s="49" t="str">
        <f t="shared" si="133"/>
        <v/>
      </c>
      <c r="DA70" s="49" t="str">
        <f t="shared" si="133"/>
        <v/>
      </c>
      <c r="DB70" s="49" t="str">
        <f t="shared" si="133"/>
        <v/>
      </c>
      <c r="DC70" s="49" t="str">
        <f t="shared" si="133"/>
        <v/>
      </c>
      <c r="DD70" s="49" t="str">
        <f t="shared" si="134"/>
        <v/>
      </c>
      <c r="DE70" s="49" t="str">
        <f t="shared" si="134"/>
        <v/>
      </c>
      <c r="DF70" s="49" t="str">
        <f t="shared" si="134"/>
        <v/>
      </c>
      <c r="DG70" s="49" t="str">
        <f t="shared" si="134"/>
        <v/>
      </c>
      <c r="DH70" s="49" t="str">
        <f t="shared" si="134"/>
        <v/>
      </c>
      <c r="DI70" s="49" t="str">
        <f t="shared" si="134"/>
        <v/>
      </c>
      <c r="DJ70" s="49" t="str">
        <f t="shared" si="134"/>
        <v/>
      </c>
      <c r="DK70" s="49" t="str">
        <f t="shared" si="134"/>
        <v/>
      </c>
      <c r="DL70" s="49" t="str">
        <f t="shared" si="134"/>
        <v/>
      </c>
      <c r="DM70" s="49" t="str">
        <f t="shared" si="134"/>
        <v/>
      </c>
      <c r="DN70" s="49" t="str">
        <f t="shared" si="134"/>
        <v/>
      </c>
      <c r="DO70" s="49" t="str">
        <f t="shared" si="134"/>
        <v/>
      </c>
      <c r="DP70" s="49" t="str">
        <f t="shared" si="134"/>
        <v/>
      </c>
      <c r="DQ70" s="49" t="str">
        <f t="shared" si="134"/>
        <v/>
      </c>
      <c r="DR70" s="49" t="str">
        <f t="shared" si="134"/>
        <v/>
      </c>
      <c r="DS70" s="49" t="str">
        <f t="shared" si="134"/>
        <v/>
      </c>
      <c r="DT70" s="49" t="str">
        <f t="shared" si="130"/>
        <v/>
      </c>
      <c r="DU70" s="49" t="str">
        <f t="shared" si="130"/>
        <v/>
      </c>
      <c r="DV70" s="49" t="str">
        <f t="shared" si="130"/>
        <v/>
      </c>
      <c r="DW70" s="49" t="str">
        <f t="shared" si="130"/>
        <v/>
      </c>
      <c r="DX70" s="49" t="str">
        <f t="shared" si="130"/>
        <v/>
      </c>
      <c r="DY70" s="49" t="str">
        <f t="shared" si="130"/>
        <v/>
      </c>
      <c r="DZ70" s="183" t="str">
        <f t="shared" si="163"/>
        <v/>
      </c>
      <c r="EA70" s="49" t="str">
        <f t="shared" ref="EA70:EO86" si="167">IF(ISNONTEXT($AC70),DZ70+$AC70,"")</f>
        <v/>
      </c>
      <c r="EB70" s="49" t="str">
        <f t="shared" si="167"/>
        <v/>
      </c>
      <c r="EC70" s="49" t="str">
        <f t="shared" si="167"/>
        <v/>
      </c>
      <c r="ED70" s="49" t="str">
        <f t="shared" si="167"/>
        <v/>
      </c>
      <c r="EE70" s="49" t="str">
        <f t="shared" si="167"/>
        <v/>
      </c>
      <c r="EF70" s="49" t="str">
        <f t="shared" si="167"/>
        <v/>
      </c>
      <c r="EG70" s="49" t="str">
        <f t="shared" si="167"/>
        <v/>
      </c>
      <c r="EH70" s="49" t="str">
        <f t="shared" si="167"/>
        <v/>
      </c>
      <c r="EI70" s="49" t="str">
        <f t="shared" si="167"/>
        <v/>
      </c>
      <c r="EJ70" s="49" t="str">
        <f t="shared" si="167"/>
        <v/>
      </c>
      <c r="EK70" s="49" t="str">
        <f t="shared" si="167"/>
        <v/>
      </c>
      <c r="EL70" s="49" t="str">
        <f t="shared" si="167"/>
        <v/>
      </c>
      <c r="EM70" s="49" t="str">
        <f t="shared" si="167"/>
        <v/>
      </c>
      <c r="EN70" s="49" t="str">
        <f t="shared" si="167"/>
        <v/>
      </c>
      <c r="EO70" s="49" t="str">
        <f t="shared" si="167"/>
        <v/>
      </c>
      <c r="EP70" s="49" t="str">
        <f t="shared" si="164"/>
        <v/>
      </c>
      <c r="EQ70" s="49" t="str">
        <f t="shared" si="128"/>
        <v/>
      </c>
      <c r="ER70" s="49" t="str">
        <f t="shared" si="128"/>
        <v/>
      </c>
      <c r="ES70" s="49" t="str">
        <f t="shared" si="128"/>
        <v/>
      </c>
      <c r="ET70" s="49" t="str">
        <f t="shared" si="128"/>
        <v/>
      </c>
      <c r="EU70" s="49" t="str">
        <f t="shared" si="128"/>
        <v/>
      </c>
      <c r="EV70" s="49" t="str">
        <f t="shared" si="128"/>
        <v/>
      </c>
      <c r="EW70" s="49" t="str">
        <f t="shared" si="128"/>
        <v/>
      </c>
      <c r="EX70" s="49" t="str">
        <f t="shared" si="128"/>
        <v/>
      </c>
      <c r="EY70" s="49" t="str">
        <f t="shared" si="128"/>
        <v/>
      </c>
      <c r="EZ70" s="49" t="str">
        <f t="shared" si="128"/>
        <v/>
      </c>
      <c r="FA70" s="49" t="str">
        <f t="shared" si="128"/>
        <v/>
      </c>
      <c r="FB70" s="49" t="str">
        <f t="shared" si="128"/>
        <v/>
      </c>
      <c r="FC70" s="49" t="str">
        <f t="shared" si="128"/>
        <v/>
      </c>
      <c r="FD70" s="49" t="str">
        <f t="shared" si="128"/>
        <v/>
      </c>
      <c r="FE70" s="49" t="str">
        <f t="shared" si="126"/>
        <v/>
      </c>
      <c r="FF70" s="49" t="str">
        <f t="shared" si="117"/>
        <v/>
      </c>
      <c r="FG70" s="49" t="str">
        <f t="shared" si="117"/>
        <v/>
      </c>
      <c r="FH70" s="49" t="str">
        <f t="shared" si="117"/>
        <v/>
      </c>
      <c r="FI70" s="49" t="str">
        <f t="shared" si="117"/>
        <v/>
      </c>
      <c r="FJ70" s="49" t="str">
        <f t="shared" si="117"/>
        <v/>
      </c>
      <c r="FK70" s="49" t="str">
        <f t="shared" si="117"/>
        <v/>
      </c>
      <c r="FL70" s="49" t="str">
        <f t="shared" si="117"/>
        <v/>
      </c>
      <c r="FM70" s="49" t="str">
        <f t="shared" si="117"/>
        <v/>
      </c>
      <c r="FN70" s="49" t="str">
        <f t="shared" si="117"/>
        <v/>
      </c>
      <c r="FO70" s="49" t="str">
        <f t="shared" si="117"/>
        <v/>
      </c>
      <c r="FP70" s="49" t="str">
        <f t="shared" si="117"/>
        <v/>
      </c>
      <c r="FQ70" s="49" t="str">
        <f t="shared" si="117"/>
        <v/>
      </c>
      <c r="FR70" s="49" t="str">
        <f t="shared" si="117"/>
        <v/>
      </c>
      <c r="FS70" s="49" t="str">
        <f t="shared" si="117"/>
        <v/>
      </c>
      <c r="FT70" s="49" t="str">
        <f t="shared" si="117"/>
        <v/>
      </c>
      <c r="FU70" s="49" t="str">
        <f t="shared" si="117"/>
        <v/>
      </c>
      <c r="FV70" s="49" t="str">
        <f t="shared" si="150"/>
        <v/>
      </c>
      <c r="FW70" s="49" t="str">
        <f t="shared" si="150"/>
        <v/>
      </c>
      <c r="FX70" s="49" t="str">
        <f t="shared" si="150"/>
        <v/>
      </c>
      <c r="FY70" s="49" t="str">
        <f t="shared" si="150"/>
        <v/>
      </c>
      <c r="FZ70" s="49" t="str">
        <f t="shared" si="150"/>
        <v/>
      </c>
      <c r="GA70" s="49" t="str">
        <f t="shared" si="150"/>
        <v/>
      </c>
      <c r="GB70" s="49" t="str">
        <f t="shared" si="150"/>
        <v/>
      </c>
      <c r="GC70" s="49" t="str">
        <f t="shared" si="137"/>
        <v/>
      </c>
      <c r="GD70" s="49" t="str">
        <f t="shared" si="137"/>
        <v/>
      </c>
      <c r="GE70" s="49" t="str">
        <f t="shared" si="137"/>
        <v/>
      </c>
      <c r="GF70" s="49" t="str">
        <f t="shared" si="137"/>
        <v/>
      </c>
      <c r="GG70" s="49" t="str">
        <f t="shared" si="137"/>
        <v/>
      </c>
      <c r="GH70" s="49" t="str">
        <f t="shared" si="137"/>
        <v/>
      </c>
      <c r="GI70" s="49" t="str">
        <f t="shared" si="137"/>
        <v/>
      </c>
      <c r="GJ70" s="49" t="str">
        <f t="shared" si="137"/>
        <v/>
      </c>
      <c r="GK70" s="49" t="str">
        <f t="shared" si="137"/>
        <v/>
      </c>
      <c r="GL70" s="49" t="str">
        <f t="shared" si="137"/>
        <v/>
      </c>
      <c r="GM70" s="49" t="str">
        <f t="shared" si="137"/>
        <v/>
      </c>
      <c r="GN70" s="49" t="str">
        <f t="shared" si="137"/>
        <v/>
      </c>
      <c r="GO70" s="49" t="str">
        <f t="shared" si="137"/>
        <v/>
      </c>
      <c r="GP70" s="49" t="str">
        <f t="shared" si="137"/>
        <v/>
      </c>
      <c r="GQ70" s="49" t="str">
        <f t="shared" si="137"/>
        <v/>
      </c>
      <c r="GR70" s="49" t="str">
        <f t="shared" si="137"/>
        <v/>
      </c>
      <c r="GS70" s="49" t="str">
        <f t="shared" si="138"/>
        <v/>
      </c>
      <c r="GT70" s="49" t="str">
        <f t="shared" si="138"/>
        <v/>
      </c>
      <c r="GU70" s="49" t="str">
        <f t="shared" si="138"/>
        <v/>
      </c>
      <c r="GV70" s="49" t="str">
        <f t="shared" si="138"/>
        <v/>
      </c>
      <c r="GW70" s="49" t="str">
        <f t="shared" si="138"/>
        <v/>
      </c>
      <c r="GX70" s="49" t="str">
        <f t="shared" si="138"/>
        <v/>
      </c>
      <c r="GY70" s="49" t="str">
        <f t="shared" si="138"/>
        <v/>
      </c>
      <c r="GZ70" s="49" t="str">
        <f t="shared" si="138"/>
        <v/>
      </c>
      <c r="HA70" s="49" t="str">
        <f t="shared" si="138"/>
        <v/>
      </c>
      <c r="HB70" s="49" t="str">
        <f t="shared" si="138"/>
        <v/>
      </c>
      <c r="HC70" s="49" t="str">
        <f t="shared" si="138"/>
        <v/>
      </c>
      <c r="HD70" s="49" t="str">
        <f t="shared" si="138"/>
        <v/>
      </c>
      <c r="HE70" s="49" t="str">
        <f t="shared" si="138"/>
        <v/>
      </c>
      <c r="HF70" s="49" t="str">
        <f t="shared" si="138"/>
        <v/>
      </c>
      <c r="HG70" s="49" t="str">
        <f t="shared" si="138"/>
        <v/>
      </c>
      <c r="HH70" s="49" t="str">
        <f t="shared" si="138"/>
        <v/>
      </c>
      <c r="HI70" s="49" t="str">
        <f t="shared" si="139"/>
        <v/>
      </c>
      <c r="HJ70" s="49" t="str">
        <f t="shared" si="139"/>
        <v/>
      </c>
      <c r="HK70" s="49" t="str">
        <f t="shared" si="139"/>
        <v/>
      </c>
      <c r="HL70" s="49" t="str">
        <f t="shared" si="139"/>
        <v/>
      </c>
      <c r="HM70" s="49" t="str">
        <f t="shared" si="109"/>
        <v/>
      </c>
      <c r="HN70" s="49" t="str">
        <f t="shared" si="109"/>
        <v/>
      </c>
      <c r="HO70" s="49" t="str">
        <f t="shared" si="109"/>
        <v/>
      </c>
      <c r="HP70" s="49" t="str">
        <f t="shared" si="77"/>
        <v/>
      </c>
      <c r="HQ70" s="49" t="str">
        <f t="shared" si="77"/>
        <v/>
      </c>
      <c r="HR70" s="49" t="str">
        <f t="shared" si="46"/>
        <v/>
      </c>
      <c r="HS70" s="49" t="str">
        <f t="shared" si="46"/>
        <v/>
      </c>
      <c r="HT70" s="49" t="str">
        <f t="shared" si="46"/>
        <v/>
      </c>
      <c r="HU70" s="49" t="str">
        <f t="shared" si="46"/>
        <v/>
      </c>
      <c r="HV70" s="49" t="str">
        <f t="shared" si="140"/>
        <v/>
      </c>
      <c r="HW70" s="169" t="e">
        <f t="shared" si="104"/>
        <v>#N/A</v>
      </c>
      <c r="HX70" s="169" t="e">
        <f t="shared" si="104"/>
        <v>#N/A</v>
      </c>
      <c r="HY70" s="169" t="e">
        <f t="shared" si="104"/>
        <v>#N/A</v>
      </c>
      <c r="HZ70" s="169" t="e">
        <f t="shared" si="104"/>
        <v>#N/A</v>
      </c>
      <c r="IA70" s="169" t="e">
        <f t="shared" si="136"/>
        <v>#N/A</v>
      </c>
      <c r="IB70" s="169" t="e">
        <f t="shared" si="136"/>
        <v>#N/A</v>
      </c>
      <c r="IC70" s="169" t="e">
        <f t="shared" si="136"/>
        <v>#N/A</v>
      </c>
      <c r="ID70" s="169" t="e">
        <f t="shared" si="136"/>
        <v>#N/A</v>
      </c>
      <c r="IE70" s="169" t="e">
        <f t="shared" si="136"/>
        <v>#N/A</v>
      </c>
      <c r="IF70" s="169" t="e">
        <f t="shared" si="136"/>
        <v>#N/A</v>
      </c>
      <c r="IG70" s="169" t="e">
        <f t="shared" si="136"/>
        <v>#N/A</v>
      </c>
      <c r="IH70" s="169" t="e">
        <f t="shared" si="136"/>
        <v>#N/A</v>
      </c>
      <c r="II70" s="169" t="e">
        <f t="shared" si="136"/>
        <v>#N/A</v>
      </c>
      <c r="IJ70" s="169" t="e">
        <f t="shared" si="136"/>
        <v>#N/A</v>
      </c>
      <c r="IK70" s="169" t="e">
        <f t="shared" si="136"/>
        <v>#N/A</v>
      </c>
      <c r="IL70" s="169" t="e">
        <f t="shared" si="136"/>
        <v>#N/A</v>
      </c>
      <c r="IM70" s="169" t="e">
        <f t="shared" si="136"/>
        <v>#N/A</v>
      </c>
      <c r="IN70" s="169" t="e">
        <f t="shared" si="136"/>
        <v>#N/A</v>
      </c>
      <c r="IO70" s="169" t="e">
        <f t="shared" si="136"/>
        <v>#N/A</v>
      </c>
      <c r="IP70" s="169" t="e">
        <f t="shared" si="141"/>
        <v>#N/A</v>
      </c>
      <c r="IQ70" s="169" t="e">
        <f t="shared" si="141"/>
        <v>#N/A</v>
      </c>
      <c r="IR70" s="169" t="e">
        <f t="shared" si="141"/>
        <v>#N/A</v>
      </c>
      <c r="IS70" s="169" t="e">
        <f t="shared" si="141"/>
        <v>#N/A</v>
      </c>
      <c r="IT70" s="169" t="e">
        <f t="shared" si="141"/>
        <v>#N/A</v>
      </c>
      <c r="IU70" s="169" t="e">
        <f t="shared" si="141"/>
        <v>#N/A</v>
      </c>
      <c r="IV70" s="169" t="e">
        <f t="shared" si="141"/>
        <v>#N/A</v>
      </c>
      <c r="IW70" s="169" t="e">
        <f t="shared" si="141"/>
        <v>#N/A</v>
      </c>
      <c r="IX70" s="169" t="e">
        <f t="shared" si="141"/>
        <v>#N/A</v>
      </c>
      <c r="IY70" s="169" t="e">
        <f t="shared" si="141"/>
        <v>#N/A</v>
      </c>
      <c r="IZ70" s="169" t="e">
        <f t="shared" si="141"/>
        <v>#N/A</v>
      </c>
      <c r="JA70" s="169" t="e">
        <f t="shared" si="141"/>
        <v>#N/A</v>
      </c>
      <c r="JB70" s="169" t="e">
        <f t="shared" si="141"/>
        <v>#N/A</v>
      </c>
      <c r="JC70" s="169" t="e">
        <f t="shared" si="141"/>
        <v>#N/A</v>
      </c>
      <c r="JD70" s="169" t="e">
        <f t="shared" si="141"/>
        <v>#N/A</v>
      </c>
      <c r="JE70" s="169" t="e">
        <f t="shared" si="151"/>
        <v>#N/A</v>
      </c>
      <c r="JF70" s="169" t="e">
        <f t="shared" si="151"/>
        <v>#N/A</v>
      </c>
      <c r="JG70" s="169" t="e">
        <f t="shared" si="151"/>
        <v>#N/A</v>
      </c>
      <c r="JH70" s="169" t="e">
        <f t="shared" si="151"/>
        <v>#N/A</v>
      </c>
      <c r="JI70" s="169" t="e">
        <f t="shared" si="151"/>
        <v>#N/A</v>
      </c>
      <c r="JJ70" s="169" t="e">
        <f t="shared" si="151"/>
        <v>#N/A</v>
      </c>
      <c r="JK70" s="169" t="e">
        <f t="shared" si="151"/>
        <v>#N/A</v>
      </c>
      <c r="JL70" s="169" t="e">
        <f t="shared" si="151"/>
        <v>#N/A</v>
      </c>
      <c r="JM70" s="169" t="e">
        <f t="shared" si="151"/>
        <v>#N/A</v>
      </c>
      <c r="JN70" s="169" t="e">
        <f t="shared" si="151"/>
        <v>#N/A</v>
      </c>
      <c r="JO70" s="169" t="e">
        <f t="shared" si="151"/>
        <v>#N/A</v>
      </c>
      <c r="JP70" s="169" t="e">
        <f t="shared" si="151"/>
        <v>#N/A</v>
      </c>
      <c r="JQ70" s="169" t="e">
        <f t="shared" si="151"/>
        <v>#N/A</v>
      </c>
      <c r="JR70" s="169" t="e">
        <f t="shared" si="151"/>
        <v>#N/A</v>
      </c>
      <c r="JS70" s="169" t="e">
        <f t="shared" si="151"/>
        <v>#N/A</v>
      </c>
      <c r="JT70" s="169" t="e">
        <f t="shared" si="142"/>
        <v>#N/A</v>
      </c>
      <c r="JU70" s="169" t="e">
        <f t="shared" si="142"/>
        <v>#N/A</v>
      </c>
      <c r="JV70" s="169" t="e">
        <f t="shared" si="142"/>
        <v>#N/A</v>
      </c>
      <c r="JW70" s="169" t="e">
        <f t="shared" si="142"/>
        <v>#N/A</v>
      </c>
      <c r="JX70" s="169" t="e">
        <f t="shared" si="142"/>
        <v>#N/A</v>
      </c>
      <c r="JY70" s="169" t="e">
        <f t="shared" si="142"/>
        <v>#N/A</v>
      </c>
      <c r="JZ70" s="169" t="e">
        <f t="shared" si="142"/>
        <v>#N/A</v>
      </c>
      <c r="KA70" s="169" t="e">
        <f t="shared" si="142"/>
        <v>#N/A</v>
      </c>
      <c r="KB70" s="169" t="e">
        <f t="shared" si="142"/>
        <v>#N/A</v>
      </c>
      <c r="KC70" s="169" t="e">
        <f t="shared" si="142"/>
        <v>#N/A</v>
      </c>
      <c r="KD70" s="169" t="e">
        <f t="shared" si="142"/>
        <v>#N/A</v>
      </c>
      <c r="KE70" s="169" t="e">
        <f t="shared" si="142"/>
        <v>#N/A</v>
      </c>
      <c r="KF70" s="169" t="e">
        <f t="shared" si="142"/>
        <v>#N/A</v>
      </c>
      <c r="KG70" s="169" t="e">
        <f t="shared" si="142"/>
        <v>#N/A</v>
      </c>
      <c r="KH70" s="169" t="e">
        <f t="shared" si="142"/>
        <v>#N/A</v>
      </c>
      <c r="KI70" s="169" t="e">
        <f t="shared" si="142"/>
        <v>#N/A</v>
      </c>
      <c r="KJ70" s="169" t="e">
        <f t="shared" si="152"/>
        <v>#N/A</v>
      </c>
      <c r="KK70" s="169" t="e">
        <f t="shared" si="152"/>
        <v>#N/A</v>
      </c>
      <c r="KL70" s="169" t="e">
        <f t="shared" si="152"/>
        <v>#N/A</v>
      </c>
      <c r="KM70" s="169" t="e">
        <f t="shared" si="152"/>
        <v>#N/A</v>
      </c>
      <c r="KN70" s="169" t="e">
        <f t="shared" si="152"/>
        <v>#N/A</v>
      </c>
      <c r="KO70" s="169" t="e">
        <f t="shared" si="152"/>
        <v>#N/A</v>
      </c>
      <c r="KP70" s="169" t="e">
        <f t="shared" si="152"/>
        <v>#N/A</v>
      </c>
      <c r="KQ70" s="169" t="e">
        <f t="shared" si="152"/>
        <v>#N/A</v>
      </c>
      <c r="KR70" s="169" t="e">
        <f t="shared" si="152"/>
        <v>#N/A</v>
      </c>
      <c r="KS70" s="169" t="e">
        <f t="shared" si="152"/>
        <v>#N/A</v>
      </c>
      <c r="KT70" s="169" t="e">
        <f t="shared" si="152"/>
        <v>#N/A</v>
      </c>
      <c r="KU70" s="169" t="e">
        <f t="shared" si="152"/>
        <v>#N/A</v>
      </c>
      <c r="KV70" s="169" t="e">
        <f t="shared" si="152"/>
        <v>#N/A</v>
      </c>
      <c r="KW70" s="169" t="e">
        <f t="shared" si="152"/>
        <v>#N/A</v>
      </c>
      <c r="KX70" s="169" t="e">
        <f t="shared" si="152"/>
        <v>#N/A</v>
      </c>
      <c r="KY70" s="169" t="e">
        <f t="shared" si="152"/>
        <v>#N/A</v>
      </c>
      <c r="KZ70" s="169" t="e">
        <f t="shared" si="143"/>
        <v>#N/A</v>
      </c>
      <c r="LA70" s="169" t="e">
        <f t="shared" si="143"/>
        <v>#N/A</v>
      </c>
      <c r="LB70" s="169" t="e">
        <f t="shared" si="143"/>
        <v>#N/A</v>
      </c>
      <c r="LC70" s="169" t="e">
        <f t="shared" si="143"/>
        <v>#N/A</v>
      </c>
      <c r="LD70" s="169" t="e">
        <f t="shared" si="143"/>
        <v>#N/A</v>
      </c>
      <c r="LE70" s="169" t="e">
        <f t="shared" si="143"/>
        <v>#N/A</v>
      </c>
      <c r="LF70" s="169" t="e">
        <f t="shared" si="143"/>
        <v>#N/A</v>
      </c>
      <c r="LG70" s="169" t="e">
        <f t="shared" si="143"/>
        <v>#N/A</v>
      </c>
      <c r="LH70" s="169" t="e">
        <f t="shared" si="143"/>
        <v>#N/A</v>
      </c>
      <c r="LI70" s="169" t="e">
        <f t="shared" si="143"/>
        <v>#N/A</v>
      </c>
      <c r="LJ70" s="169" t="e">
        <f t="shared" si="143"/>
        <v>#N/A</v>
      </c>
      <c r="LK70" s="169" t="e">
        <f t="shared" si="143"/>
        <v>#N/A</v>
      </c>
      <c r="LL70" s="169" t="e">
        <f t="shared" si="143"/>
        <v>#N/A</v>
      </c>
      <c r="LM70" s="169" t="e">
        <f t="shared" si="143"/>
        <v>#N/A</v>
      </c>
      <c r="LN70" s="169" t="e">
        <f t="shared" si="143"/>
        <v>#N/A</v>
      </c>
      <c r="LO70" s="169" t="e">
        <f t="shared" si="153"/>
        <v>#N/A</v>
      </c>
      <c r="LP70" s="169" t="e">
        <f t="shared" si="153"/>
        <v>#N/A</v>
      </c>
      <c r="LQ70" s="169" t="e">
        <f t="shared" si="154"/>
        <v>#N/A</v>
      </c>
      <c r="LR70" s="169" t="e">
        <f t="shared" si="154"/>
        <v>#N/A</v>
      </c>
      <c r="LS70" s="169" t="e">
        <f t="shared" si="154"/>
        <v>#N/A</v>
      </c>
      <c r="LT70" s="169" t="e">
        <f t="shared" si="154"/>
        <v>#N/A</v>
      </c>
      <c r="LU70" s="169" t="e">
        <f t="shared" si="154"/>
        <v>#N/A</v>
      </c>
      <c r="LV70" s="169" t="e">
        <f t="shared" si="154"/>
        <v>#N/A</v>
      </c>
      <c r="LW70" s="169" t="e">
        <f t="shared" si="154"/>
        <v>#N/A</v>
      </c>
      <c r="LX70" s="169" t="e">
        <f t="shared" si="154"/>
        <v>#N/A</v>
      </c>
      <c r="LY70" s="169" t="e">
        <f t="shared" si="154"/>
        <v>#N/A</v>
      </c>
      <c r="LZ70" s="169" t="e">
        <f t="shared" si="154"/>
        <v>#N/A</v>
      </c>
      <c r="MA70" s="169" t="e">
        <f t="shared" si="154"/>
        <v>#N/A</v>
      </c>
      <c r="MB70" s="169" t="e">
        <f t="shared" si="154"/>
        <v>#N/A</v>
      </c>
      <c r="MC70" s="169" t="e">
        <f t="shared" si="154"/>
        <v>#N/A</v>
      </c>
      <c r="MD70" s="169" t="e">
        <f t="shared" si="154"/>
        <v>#N/A</v>
      </c>
      <c r="ME70" s="169" t="e">
        <f t="shared" si="154"/>
        <v>#N/A</v>
      </c>
      <c r="MF70" s="169" t="e">
        <f t="shared" si="144"/>
        <v>#N/A</v>
      </c>
      <c r="MG70" s="169" t="e">
        <f t="shared" si="144"/>
        <v>#N/A</v>
      </c>
      <c r="MH70" s="169" t="e">
        <f t="shared" si="144"/>
        <v>#N/A</v>
      </c>
      <c r="MI70" s="169" t="e">
        <f t="shared" si="144"/>
        <v>#N/A</v>
      </c>
      <c r="MJ70" s="169" t="e">
        <f t="shared" si="144"/>
        <v>#N/A</v>
      </c>
      <c r="MK70" s="169" t="e">
        <f t="shared" si="144"/>
        <v>#N/A</v>
      </c>
      <c r="ML70" s="169" t="e">
        <f t="shared" si="144"/>
        <v>#N/A</v>
      </c>
      <c r="MM70" s="169" t="e">
        <f t="shared" si="144"/>
        <v>#N/A</v>
      </c>
      <c r="MN70" s="169" t="e">
        <f t="shared" si="144"/>
        <v>#N/A</v>
      </c>
      <c r="MO70" s="169" t="e">
        <f t="shared" si="144"/>
        <v>#N/A</v>
      </c>
      <c r="MP70" s="169" t="e">
        <f t="shared" si="144"/>
        <v>#N/A</v>
      </c>
      <c r="MQ70" s="169" t="e">
        <f t="shared" si="144"/>
        <v>#N/A</v>
      </c>
      <c r="MR70" s="169" t="e">
        <f t="shared" si="144"/>
        <v>#N/A</v>
      </c>
      <c r="MS70" s="169" t="e">
        <f t="shared" si="144"/>
        <v>#N/A</v>
      </c>
      <c r="MT70" s="169" t="e">
        <f t="shared" si="144"/>
        <v>#N/A</v>
      </c>
      <c r="MU70" s="169" t="e">
        <f t="shared" si="144"/>
        <v>#N/A</v>
      </c>
      <c r="MV70" s="169" t="e">
        <f t="shared" si="155"/>
        <v>#N/A</v>
      </c>
      <c r="MW70" s="169" t="e">
        <f t="shared" si="155"/>
        <v>#N/A</v>
      </c>
      <c r="MX70" s="169" t="e">
        <f t="shared" si="155"/>
        <v>#N/A</v>
      </c>
      <c r="MY70" s="169" t="e">
        <f t="shared" si="155"/>
        <v>#N/A</v>
      </c>
      <c r="MZ70" s="169" t="e">
        <f t="shared" si="155"/>
        <v>#N/A</v>
      </c>
      <c r="NA70" s="169" t="e">
        <f t="shared" si="155"/>
        <v>#N/A</v>
      </c>
      <c r="NB70" s="169" t="e">
        <f t="shared" si="155"/>
        <v>#N/A</v>
      </c>
      <c r="NC70" s="169" t="e">
        <f t="shared" si="155"/>
        <v>#N/A</v>
      </c>
      <c r="ND70" s="169" t="e">
        <f t="shared" si="155"/>
        <v>#N/A</v>
      </c>
      <c r="NE70" s="169" t="e">
        <f t="shared" si="155"/>
        <v>#N/A</v>
      </c>
      <c r="NF70" s="169" t="e">
        <f t="shared" si="155"/>
        <v>#N/A</v>
      </c>
      <c r="NG70" s="169" t="e">
        <f t="shared" si="155"/>
        <v>#N/A</v>
      </c>
      <c r="NH70" s="169" t="e">
        <f t="shared" si="155"/>
        <v>#N/A</v>
      </c>
      <c r="NI70" s="169" t="e">
        <f t="shared" si="155"/>
        <v>#N/A</v>
      </c>
      <c r="NJ70" s="169" t="e">
        <f t="shared" si="155"/>
        <v>#N/A</v>
      </c>
      <c r="NK70" s="169" t="e">
        <f t="shared" si="155"/>
        <v>#N/A</v>
      </c>
      <c r="NL70" s="169" t="e">
        <f t="shared" si="145"/>
        <v>#N/A</v>
      </c>
      <c r="NM70" s="169" t="e">
        <f t="shared" si="145"/>
        <v>#N/A</v>
      </c>
      <c r="NN70" s="169" t="e">
        <f t="shared" si="145"/>
        <v>#N/A</v>
      </c>
      <c r="NO70" s="169" t="e">
        <f t="shared" si="145"/>
        <v>#N/A</v>
      </c>
      <c r="NP70" s="169" t="e">
        <f t="shared" si="145"/>
        <v>#N/A</v>
      </c>
      <c r="NQ70" s="169" t="e">
        <f t="shared" si="145"/>
        <v>#N/A</v>
      </c>
      <c r="NR70" s="169" t="e">
        <f t="shared" si="145"/>
        <v>#N/A</v>
      </c>
      <c r="NS70" s="169" t="e">
        <f t="shared" si="145"/>
        <v>#N/A</v>
      </c>
      <c r="NT70" s="169" t="e">
        <f t="shared" si="145"/>
        <v>#N/A</v>
      </c>
      <c r="NU70" s="169" t="e">
        <f t="shared" si="145"/>
        <v>#N/A</v>
      </c>
      <c r="NV70" s="169" t="e">
        <f t="shared" si="145"/>
        <v>#N/A</v>
      </c>
      <c r="NW70" s="169" t="e">
        <f t="shared" si="145"/>
        <v>#N/A</v>
      </c>
      <c r="NX70" s="169" t="e">
        <f t="shared" si="145"/>
        <v>#N/A</v>
      </c>
      <c r="NY70" s="169" t="e">
        <f t="shared" si="145"/>
        <v>#N/A</v>
      </c>
      <c r="NZ70" s="169" t="e">
        <f t="shared" si="145"/>
        <v>#N/A</v>
      </c>
      <c r="OA70" s="169" t="e">
        <f t="shared" si="156"/>
        <v>#N/A</v>
      </c>
      <c r="OB70" s="169" t="e">
        <f t="shared" si="156"/>
        <v>#N/A</v>
      </c>
      <c r="OC70" s="169" t="e">
        <f t="shared" si="157"/>
        <v>#N/A</v>
      </c>
      <c r="OD70" s="169" t="e">
        <f t="shared" si="157"/>
        <v>#N/A</v>
      </c>
      <c r="OE70" s="169" t="e">
        <f t="shared" si="157"/>
        <v>#N/A</v>
      </c>
      <c r="OF70" s="169" t="e">
        <f t="shared" si="157"/>
        <v>#N/A</v>
      </c>
      <c r="OG70" s="169" t="e">
        <f t="shared" si="157"/>
        <v>#N/A</v>
      </c>
      <c r="OH70" s="169" t="e">
        <f t="shared" si="157"/>
        <v>#N/A</v>
      </c>
      <c r="OI70" s="169" t="e">
        <f t="shared" si="157"/>
        <v>#N/A</v>
      </c>
      <c r="OJ70" s="169" t="e">
        <f t="shared" si="157"/>
        <v>#N/A</v>
      </c>
      <c r="OK70" s="169" t="e">
        <f t="shared" si="157"/>
        <v>#N/A</v>
      </c>
      <c r="OL70" s="169" t="e">
        <f t="shared" si="157"/>
        <v>#N/A</v>
      </c>
      <c r="OM70" s="169" t="e">
        <f t="shared" si="157"/>
        <v>#N/A</v>
      </c>
      <c r="ON70" s="169" t="e">
        <f t="shared" si="157"/>
        <v>#N/A</v>
      </c>
      <c r="OO70" s="169" t="e">
        <f t="shared" si="157"/>
        <v>#N/A</v>
      </c>
      <c r="OP70" s="169" t="e">
        <f t="shared" si="157"/>
        <v>#N/A</v>
      </c>
      <c r="OQ70" s="169" t="e">
        <f t="shared" si="157"/>
        <v>#N/A</v>
      </c>
      <c r="OR70" s="169" t="e">
        <f t="shared" si="146"/>
        <v>#N/A</v>
      </c>
      <c r="OS70" s="169" t="e">
        <f t="shared" si="146"/>
        <v>#N/A</v>
      </c>
      <c r="OT70" s="169" t="e">
        <f t="shared" si="146"/>
        <v>#N/A</v>
      </c>
      <c r="OU70" s="169" t="e">
        <f t="shared" si="146"/>
        <v>#N/A</v>
      </c>
      <c r="OV70" s="169" t="e">
        <f t="shared" si="146"/>
        <v>#N/A</v>
      </c>
      <c r="OW70" s="169" t="e">
        <f t="shared" si="146"/>
        <v>#N/A</v>
      </c>
      <c r="OX70" s="169" t="e">
        <f t="shared" si="146"/>
        <v>#N/A</v>
      </c>
      <c r="OY70" s="169" t="e">
        <f t="shared" si="146"/>
        <v>#N/A</v>
      </c>
      <c r="OZ70" s="169" t="e">
        <f t="shared" si="146"/>
        <v>#N/A</v>
      </c>
      <c r="PA70" s="169" t="e">
        <f t="shared" si="146"/>
        <v>#N/A</v>
      </c>
      <c r="PB70" s="169" t="e">
        <f t="shared" si="146"/>
        <v>#N/A</v>
      </c>
      <c r="PC70" s="169" t="e">
        <f t="shared" si="146"/>
        <v>#N/A</v>
      </c>
      <c r="PD70" s="169" t="e">
        <f t="shared" si="146"/>
        <v>#N/A</v>
      </c>
      <c r="PE70" s="169" t="e">
        <f t="shared" si="146"/>
        <v>#N/A</v>
      </c>
      <c r="PF70" s="169" t="e">
        <f t="shared" si="146"/>
        <v>#N/A</v>
      </c>
      <c r="PG70" s="169" t="e">
        <f t="shared" si="146"/>
        <v>#N/A</v>
      </c>
      <c r="PH70" s="169" t="e">
        <f t="shared" si="158"/>
        <v>#N/A</v>
      </c>
      <c r="PI70" s="169" t="e">
        <f t="shared" si="158"/>
        <v>#N/A</v>
      </c>
      <c r="PJ70" s="169" t="e">
        <f t="shared" si="158"/>
        <v>#N/A</v>
      </c>
      <c r="PK70" s="169" t="e">
        <f t="shared" si="158"/>
        <v>#N/A</v>
      </c>
      <c r="PL70" s="169" t="e">
        <f t="shared" si="158"/>
        <v>#N/A</v>
      </c>
      <c r="PM70" s="169" t="e">
        <f t="shared" si="158"/>
        <v>#N/A</v>
      </c>
      <c r="PN70" s="169" t="e">
        <f t="shared" si="158"/>
        <v>#N/A</v>
      </c>
      <c r="PO70" s="169" t="e">
        <f t="shared" si="158"/>
        <v>#N/A</v>
      </c>
    </row>
    <row r="71" spans="1:431" hidden="1" x14ac:dyDescent="0.75">
      <c r="A71" s="370"/>
      <c r="B71" s="376" t="str">
        <f>IF($R71="","",ROUND(_xlfn.NORM.INV(ABS(VLOOKUP($T$1,VLookups!$A$43:$B$44,2,FALSE)-B$2),$N71,$R71),0))</f>
        <v/>
      </c>
      <c r="C71" s="382" t="str">
        <f t="shared" si="165"/>
        <v/>
      </c>
      <c r="D71" s="383" t="str">
        <f t="shared" si="166"/>
        <v/>
      </c>
      <c r="E71" s="109"/>
      <c r="F71" s="117"/>
      <c r="G71" s="122" t="str">
        <f t="shared" si="159"/>
        <v/>
      </c>
      <c r="H71" s="95"/>
      <c r="I71" s="122" t="str">
        <f t="shared" si="160"/>
        <v/>
      </c>
      <c r="J71" s="117"/>
      <c r="K71" s="110"/>
      <c r="L71" s="124" t="str">
        <f t="shared" si="147"/>
        <v/>
      </c>
      <c r="M71" s="124" t="str">
        <f t="shared" si="148"/>
        <v/>
      </c>
      <c r="N71" s="73" t="str">
        <f t="shared" si="161"/>
        <v/>
      </c>
      <c r="O71" s="23"/>
      <c r="P71" s="57"/>
      <c r="Q71" s="304"/>
      <c r="R71" s="74" t="str">
        <f>IF(AND(G71&gt;0,H71&gt;0,I71&gt;0),IF(ISBLANK(Q71),IF(ISBLANK(O71),"",(I71-G71)*VLOOKUP(O71,VLookups!$A$4:$B$13,2,FALSE)),Q71),"")</f>
        <v/>
      </c>
      <c r="S71" s="75" t="str">
        <f t="shared" si="149"/>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2"/>
        <v/>
      </c>
      <c r="AD71" s="49" t="str">
        <f t="shared" si="135"/>
        <v/>
      </c>
      <c r="AE71" s="49" t="str">
        <f t="shared" si="135"/>
        <v/>
      </c>
      <c r="AF71" s="49" t="str">
        <f t="shared" si="135"/>
        <v/>
      </c>
      <c r="AG71" s="49" t="str">
        <f t="shared" si="135"/>
        <v/>
      </c>
      <c r="AH71" s="49" t="str">
        <f t="shared" si="135"/>
        <v/>
      </c>
      <c r="AI71" s="49" t="str">
        <f t="shared" si="135"/>
        <v/>
      </c>
      <c r="AJ71" s="49" t="str">
        <f t="shared" si="135"/>
        <v/>
      </c>
      <c r="AK71" s="49" t="str">
        <f t="shared" si="135"/>
        <v/>
      </c>
      <c r="AL71" s="49" t="str">
        <f t="shared" si="135"/>
        <v/>
      </c>
      <c r="AM71" s="49" t="str">
        <f t="shared" si="135"/>
        <v/>
      </c>
      <c r="AN71" s="49" t="str">
        <f t="shared" si="135"/>
        <v/>
      </c>
      <c r="AO71" s="49" t="str">
        <f t="shared" si="135"/>
        <v/>
      </c>
      <c r="AP71" s="49" t="str">
        <f t="shared" si="135"/>
        <v/>
      </c>
      <c r="AQ71" s="49" t="str">
        <f t="shared" si="135"/>
        <v/>
      </c>
      <c r="AR71" s="49" t="str">
        <f t="shared" si="135"/>
        <v/>
      </c>
      <c r="AS71" s="49" t="str">
        <f t="shared" si="135"/>
        <v/>
      </c>
      <c r="AT71" s="49" t="str">
        <f t="shared" si="131"/>
        <v/>
      </c>
      <c r="AU71" s="49" t="str">
        <f t="shared" si="131"/>
        <v/>
      </c>
      <c r="AV71" s="49" t="str">
        <f t="shared" si="131"/>
        <v/>
      </c>
      <c r="AW71" s="49" t="str">
        <f t="shared" si="131"/>
        <v/>
      </c>
      <c r="AX71" s="49" t="str">
        <f t="shared" si="131"/>
        <v/>
      </c>
      <c r="AY71" s="49" t="str">
        <f t="shared" si="131"/>
        <v/>
      </c>
      <c r="AZ71" s="49" t="str">
        <f t="shared" si="131"/>
        <v/>
      </c>
      <c r="BA71" s="49" t="str">
        <f t="shared" si="131"/>
        <v/>
      </c>
      <c r="BB71" s="49" t="str">
        <f t="shared" si="131"/>
        <v/>
      </c>
      <c r="BC71" s="49" t="str">
        <f t="shared" si="131"/>
        <v/>
      </c>
      <c r="BD71" s="49" t="str">
        <f t="shared" si="131"/>
        <v/>
      </c>
      <c r="BE71" s="49" t="str">
        <f t="shared" si="131"/>
        <v/>
      </c>
      <c r="BF71" s="49" t="str">
        <f t="shared" si="131"/>
        <v/>
      </c>
      <c r="BG71" s="49" t="str">
        <f t="shared" si="131"/>
        <v/>
      </c>
      <c r="BH71" s="49" t="str">
        <f t="shared" si="131"/>
        <v/>
      </c>
      <c r="BI71" s="49" t="str">
        <f t="shared" si="132"/>
        <v/>
      </c>
      <c r="BJ71" s="49" t="str">
        <f t="shared" si="132"/>
        <v/>
      </c>
      <c r="BK71" s="49" t="str">
        <f t="shared" si="132"/>
        <v/>
      </c>
      <c r="BL71" s="49" t="str">
        <f t="shared" si="132"/>
        <v/>
      </c>
      <c r="BM71" s="49" t="str">
        <f t="shared" si="132"/>
        <v/>
      </c>
      <c r="BN71" s="49" t="str">
        <f t="shared" si="132"/>
        <v/>
      </c>
      <c r="BO71" s="49" t="str">
        <f t="shared" si="132"/>
        <v/>
      </c>
      <c r="BP71" s="49" t="str">
        <f t="shared" si="132"/>
        <v/>
      </c>
      <c r="BQ71" s="49" t="str">
        <f t="shared" si="132"/>
        <v/>
      </c>
      <c r="BR71" s="49" t="str">
        <f t="shared" si="132"/>
        <v/>
      </c>
      <c r="BS71" s="49" t="str">
        <f t="shared" si="132"/>
        <v/>
      </c>
      <c r="BT71" s="49" t="str">
        <f t="shared" si="132"/>
        <v/>
      </c>
      <c r="BU71" s="49" t="str">
        <f t="shared" si="132"/>
        <v/>
      </c>
      <c r="BV71" s="49" t="str">
        <f t="shared" si="132"/>
        <v/>
      </c>
      <c r="BW71" s="49" t="str">
        <f t="shared" si="132"/>
        <v/>
      </c>
      <c r="BX71" s="49" t="str">
        <f t="shared" ref="BX71:CM86" si="168">IF(ISNONTEXT($AC71),BY71-$AC71,"")</f>
        <v/>
      </c>
      <c r="BY71" s="49" t="str">
        <f t="shared" si="168"/>
        <v/>
      </c>
      <c r="BZ71" s="49" t="str">
        <f t="shared" si="168"/>
        <v/>
      </c>
      <c r="CA71" s="49" t="str">
        <f t="shared" si="168"/>
        <v/>
      </c>
      <c r="CB71" s="49" t="str">
        <f t="shared" si="168"/>
        <v/>
      </c>
      <c r="CC71" s="49" t="str">
        <f t="shared" si="168"/>
        <v/>
      </c>
      <c r="CD71" s="49" t="str">
        <f t="shared" si="168"/>
        <v/>
      </c>
      <c r="CE71" s="49" t="str">
        <f t="shared" si="168"/>
        <v/>
      </c>
      <c r="CF71" s="49" t="str">
        <f t="shared" si="168"/>
        <v/>
      </c>
      <c r="CG71" s="49" t="str">
        <f t="shared" si="168"/>
        <v/>
      </c>
      <c r="CH71" s="49" t="str">
        <f t="shared" si="168"/>
        <v/>
      </c>
      <c r="CI71" s="49" t="str">
        <f t="shared" si="168"/>
        <v/>
      </c>
      <c r="CJ71" s="49" t="str">
        <f t="shared" si="168"/>
        <v/>
      </c>
      <c r="CK71" s="49" t="str">
        <f t="shared" si="168"/>
        <v/>
      </c>
      <c r="CL71" s="49" t="str">
        <f t="shared" si="168"/>
        <v/>
      </c>
      <c r="CM71" s="49" t="str">
        <f t="shared" si="168"/>
        <v/>
      </c>
      <c r="CN71" s="49" t="str">
        <f t="shared" si="133"/>
        <v/>
      </c>
      <c r="CO71" s="49" t="str">
        <f t="shared" si="133"/>
        <v/>
      </c>
      <c r="CP71" s="49" t="str">
        <f t="shared" si="133"/>
        <v/>
      </c>
      <c r="CQ71" s="49" t="str">
        <f t="shared" si="133"/>
        <v/>
      </c>
      <c r="CR71" s="49" t="str">
        <f t="shared" si="133"/>
        <v/>
      </c>
      <c r="CS71" s="49" t="str">
        <f t="shared" si="133"/>
        <v/>
      </c>
      <c r="CT71" s="49" t="str">
        <f t="shared" si="133"/>
        <v/>
      </c>
      <c r="CU71" s="49" t="str">
        <f t="shared" si="133"/>
        <v/>
      </c>
      <c r="CV71" s="49" t="str">
        <f t="shared" si="133"/>
        <v/>
      </c>
      <c r="CW71" s="49" t="str">
        <f t="shared" si="133"/>
        <v/>
      </c>
      <c r="CX71" s="49" t="str">
        <f t="shared" si="133"/>
        <v/>
      </c>
      <c r="CY71" s="49" t="str">
        <f t="shared" si="133"/>
        <v/>
      </c>
      <c r="CZ71" s="49" t="str">
        <f t="shared" si="133"/>
        <v/>
      </c>
      <c r="DA71" s="49" t="str">
        <f t="shared" si="133"/>
        <v/>
      </c>
      <c r="DB71" s="49" t="str">
        <f t="shared" si="133"/>
        <v/>
      </c>
      <c r="DC71" s="49" t="str">
        <f t="shared" ref="DC71:DR86" si="169">IF(ISNONTEXT($AC71),DD71-$AC71,"")</f>
        <v/>
      </c>
      <c r="DD71" s="49" t="str">
        <f t="shared" si="169"/>
        <v/>
      </c>
      <c r="DE71" s="49" t="str">
        <f t="shared" si="169"/>
        <v/>
      </c>
      <c r="DF71" s="49" t="str">
        <f t="shared" si="169"/>
        <v/>
      </c>
      <c r="DG71" s="49" t="str">
        <f t="shared" si="169"/>
        <v/>
      </c>
      <c r="DH71" s="49" t="str">
        <f t="shared" si="169"/>
        <v/>
      </c>
      <c r="DI71" s="49" t="str">
        <f t="shared" si="169"/>
        <v/>
      </c>
      <c r="DJ71" s="49" t="str">
        <f t="shared" si="169"/>
        <v/>
      </c>
      <c r="DK71" s="49" t="str">
        <f t="shared" si="169"/>
        <v/>
      </c>
      <c r="DL71" s="49" t="str">
        <f t="shared" si="169"/>
        <v/>
      </c>
      <c r="DM71" s="49" t="str">
        <f t="shared" si="169"/>
        <v/>
      </c>
      <c r="DN71" s="49" t="str">
        <f t="shared" si="169"/>
        <v/>
      </c>
      <c r="DO71" s="49" t="str">
        <f t="shared" si="169"/>
        <v/>
      </c>
      <c r="DP71" s="49" t="str">
        <f t="shared" si="169"/>
        <v/>
      </c>
      <c r="DQ71" s="49" t="str">
        <f t="shared" si="169"/>
        <v/>
      </c>
      <c r="DR71" s="49" t="str">
        <f t="shared" si="169"/>
        <v/>
      </c>
      <c r="DS71" s="49" t="str">
        <f t="shared" si="134"/>
        <v/>
      </c>
      <c r="DT71" s="49" t="str">
        <f t="shared" ref="DT71:DY71" si="170">IF(ISNONTEXT($AC71),DU71-$AC71,"")</f>
        <v/>
      </c>
      <c r="DU71" s="49" t="str">
        <f t="shared" si="170"/>
        <v/>
      </c>
      <c r="DV71" s="49" t="str">
        <f t="shared" si="170"/>
        <v/>
      </c>
      <c r="DW71" s="49" t="str">
        <f t="shared" si="170"/>
        <v/>
      </c>
      <c r="DX71" s="49" t="str">
        <f t="shared" si="170"/>
        <v/>
      </c>
      <c r="DY71" s="49" t="str">
        <f t="shared" si="170"/>
        <v/>
      </c>
      <c r="DZ71" s="183" t="str">
        <f t="shared" si="163"/>
        <v/>
      </c>
      <c r="EA71" s="49" t="str">
        <f t="shared" si="167"/>
        <v/>
      </c>
      <c r="EB71" s="49" t="str">
        <f t="shared" si="167"/>
        <v/>
      </c>
      <c r="EC71" s="49" t="str">
        <f t="shared" si="167"/>
        <v/>
      </c>
      <c r="ED71" s="49" t="str">
        <f t="shared" si="167"/>
        <v/>
      </c>
      <c r="EE71" s="49" t="str">
        <f t="shared" si="167"/>
        <v/>
      </c>
      <c r="EF71" s="49" t="str">
        <f t="shared" si="167"/>
        <v/>
      </c>
      <c r="EG71" s="49" t="str">
        <f t="shared" si="167"/>
        <v/>
      </c>
      <c r="EH71" s="49" t="str">
        <f t="shared" si="167"/>
        <v/>
      </c>
      <c r="EI71" s="49" t="str">
        <f t="shared" si="167"/>
        <v/>
      </c>
      <c r="EJ71" s="49" t="str">
        <f t="shared" si="167"/>
        <v/>
      </c>
      <c r="EK71" s="49" t="str">
        <f t="shared" si="167"/>
        <v/>
      </c>
      <c r="EL71" s="49" t="str">
        <f t="shared" si="167"/>
        <v/>
      </c>
      <c r="EM71" s="49" t="str">
        <f t="shared" si="167"/>
        <v/>
      </c>
      <c r="EN71" s="49" t="str">
        <f t="shared" si="167"/>
        <v/>
      </c>
      <c r="EO71" s="49" t="str">
        <f t="shared" si="167"/>
        <v/>
      </c>
      <c r="EP71" s="49" t="str">
        <f t="shared" si="164"/>
        <v/>
      </c>
      <c r="EQ71" s="49" t="str">
        <f t="shared" si="128"/>
        <v/>
      </c>
      <c r="ER71" s="49" t="str">
        <f t="shared" si="128"/>
        <v/>
      </c>
      <c r="ES71" s="49" t="str">
        <f t="shared" si="128"/>
        <v/>
      </c>
      <c r="ET71" s="49" t="str">
        <f t="shared" si="128"/>
        <v/>
      </c>
      <c r="EU71" s="49" t="str">
        <f t="shared" si="128"/>
        <v/>
      </c>
      <c r="EV71" s="49" t="str">
        <f t="shared" si="128"/>
        <v/>
      </c>
      <c r="EW71" s="49" t="str">
        <f t="shared" si="128"/>
        <v/>
      </c>
      <c r="EX71" s="49" t="str">
        <f t="shared" si="128"/>
        <v/>
      </c>
      <c r="EY71" s="49" t="str">
        <f t="shared" si="128"/>
        <v/>
      </c>
      <c r="EZ71" s="49" t="str">
        <f t="shared" si="128"/>
        <v/>
      </c>
      <c r="FA71" s="49" t="str">
        <f t="shared" si="128"/>
        <v/>
      </c>
      <c r="FB71" s="49" t="str">
        <f t="shared" si="128"/>
        <v/>
      </c>
      <c r="FC71" s="49" t="str">
        <f t="shared" si="128"/>
        <v/>
      </c>
      <c r="FD71" s="49" t="str">
        <f t="shared" si="128"/>
        <v/>
      </c>
      <c r="FE71" s="49" t="str">
        <f t="shared" si="126"/>
        <v/>
      </c>
      <c r="FF71" s="49" t="str">
        <f t="shared" si="117"/>
        <v/>
      </c>
      <c r="FG71" s="49" t="str">
        <f t="shared" si="117"/>
        <v/>
      </c>
      <c r="FH71" s="49" t="str">
        <f t="shared" si="117"/>
        <v/>
      </c>
      <c r="FI71" s="49" t="str">
        <f t="shared" si="117"/>
        <v/>
      </c>
      <c r="FJ71" s="49" t="str">
        <f t="shared" si="117"/>
        <v/>
      </c>
      <c r="FK71" s="49" t="str">
        <f t="shared" si="117"/>
        <v/>
      </c>
      <c r="FL71" s="49" t="str">
        <f t="shared" si="117"/>
        <v/>
      </c>
      <c r="FM71" s="49" t="str">
        <f t="shared" si="117"/>
        <v/>
      </c>
      <c r="FN71" s="49" t="str">
        <f t="shared" si="117"/>
        <v/>
      </c>
      <c r="FO71" s="49" t="str">
        <f t="shared" si="117"/>
        <v/>
      </c>
      <c r="FP71" s="49" t="str">
        <f t="shared" si="117"/>
        <v/>
      </c>
      <c r="FQ71" s="49" t="str">
        <f t="shared" si="117"/>
        <v/>
      </c>
      <c r="FR71" s="49" t="str">
        <f t="shared" si="117"/>
        <v/>
      </c>
      <c r="FS71" s="49" t="str">
        <f t="shared" si="117"/>
        <v/>
      </c>
      <c r="FT71" s="49" t="str">
        <f t="shared" si="117"/>
        <v/>
      </c>
      <c r="FU71" s="49" t="str">
        <f t="shared" si="117"/>
        <v/>
      </c>
      <c r="FV71" s="49" t="str">
        <f t="shared" si="150"/>
        <v/>
      </c>
      <c r="FW71" s="49" t="str">
        <f t="shared" si="150"/>
        <v/>
      </c>
      <c r="FX71" s="49" t="str">
        <f t="shared" si="150"/>
        <v/>
      </c>
      <c r="FY71" s="49" t="str">
        <f t="shared" si="150"/>
        <v/>
      </c>
      <c r="FZ71" s="49" t="str">
        <f t="shared" si="150"/>
        <v/>
      </c>
      <c r="GA71" s="49" t="str">
        <f t="shared" si="150"/>
        <v/>
      </c>
      <c r="GB71" s="49" t="str">
        <f t="shared" si="150"/>
        <v/>
      </c>
      <c r="GC71" s="49" t="str">
        <f t="shared" si="137"/>
        <v/>
      </c>
      <c r="GD71" s="49" t="str">
        <f t="shared" si="137"/>
        <v/>
      </c>
      <c r="GE71" s="49" t="str">
        <f t="shared" si="137"/>
        <v/>
      </c>
      <c r="GF71" s="49" t="str">
        <f t="shared" si="137"/>
        <v/>
      </c>
      <c r="GG71" s="49" t="str">
        <f t="shared" si="137"/>
        <v/>
      </c>
      <c r="GH71" s="49" t="str">
        <f t="shared" si="137"/>
        <v/>
      </c>
      <c r="GI71" s="49" t="str">
        <f t="shared" si="137"/>
        <v/>
      </c>
      <c r="GJ71" s="49" t="str">
        <f t="shared" si="137"/>
        <v/>
      </c>
      <c r="GK71" s="49" t="str">
        <f t="shared" si="137"/>
        <v/>
      </c>
      <c r="GL71" s="49" t="str">
        <f t="shared" si="137"/>
        <v/>
      </c>
      <c r="GM71" s="49" t="str">
        <f t="shared" si="137"/>
        <v/>
      </c>
      <c r="GN71" s="49" t="str">
        <f t="shared" si="137"/>
        <v/>
      </c>
      <c r="GO71" s="49" t="str">
        <f t="shared" si="137"/>
        <v/>
      </c>
      <c r="GP71" s="49" t="str">
        <f t="shared" si="137"/>
        <v/>
      </c>
      <c r="GQ71" s="49" t="str">
        <f t="shared" si="137"/>
        <v/>
      </c>
      <c r="GR71" s="49" t="str">
        <f t="shared" si="137"/>
        <v/>
      </c>
      <c r="GS71" s="49" t="str">
        <f t="shared" si="138"/>
        <v/>
      </c>
      <c r="GT71" s="49" t="str">
        <f t="shared" si="138"/>
        <v/>
      </c>
      <c r="GU71" s="49" t="str">
        <f t="shared" si="138"/>
        <v/>
      </c>
      <c r="GV71" s="49" t="str">
        <f t="shared" si="138"/>
        <v/>
      </c>
      <c r="GW71" s="49" t="str">
        <f t="shared" si="138"/>
        <v/>
      </c>
      <c r="GX71" s="49" t="str">
        <f t="shared" si="138"/>
        <v/>
      </c>
      <c r="GY71" s="49" t="str">
        <f t="shared" si="138"/>
        <v/>
      </c>
      <c r="GZ71" s="49" t="str">
        <f t="shared" si="138"/>
        <v/>
      </c>
      <c r="HA71" s="49" t="str">
        <f t="shared" si="138"/>
        <v/>
      </c>
      <c r="HB71" s="49" t="str">
        <f t="shared" si="138"/>
        <v/>
      </c>
      <c r="HC71" s="49" t="str">
        <f t="shared" si="138"/>
        <v/>
      </c>
      <c r="HD71" s="49" t="str">
        <f t="shared" si="138"/>
        <v/>
      </c>
      <c r="HE71" s="49" t="str">
        <f t="shared" si="138"/>
        <v/>
      </c>
      <c r="HF71" s="49" t="str">
        <f t="shared" si="138"/>
        <v/>
      </c>
      <c r="HG71" s="49" t="str">
        <f t="shared" si="138"/>
        <v/>
      </c>
      <c r="HH71" s="49" t="str">
        <f t="shared" si="138"/>
        <v/>
      </c>
      <c r="HI71" s="49" t="str">
        <f t="shared" si="139"/>
        <v/>
      </c>
      <c r="HJ71" s="49" t="str">
        <f t="shared" si="139"/>
        <v/>
      </c>
      <c r="HK71" s="49" t="str">
        <f t="shared" si="139"/>
        <v/>
      </c>
      <c r="HL71" s="49" t="str">
        <f t="shared" si="139"/>
        <v/>
      </c>
      <c r="HM71" s="49" t="str">
        <f t="shared" si="109"/>
        <v/>
      </c>
      <c r="HN71" s="49" t="str">
        <f t="shared" si="109"/>
        <v/>
      </c>
      <c r="HO71" s="49" t="str">
        <f t="shared" si="109"/>
        <v/>
      </c>
      <c r="HP71" s="49" t="str">
        <f t="shared" si="77"/>
        <v/>
      </c>
      <c r="HQ71" s="49" t="str">
        <f t="shared" si="77"/>
        <v/>
      </c>
      <c r="HR71" s="49" t="str">
        <f t="shared" si="46"/>
        <v/>
      </c>
      <c r="HS71" s="49" t="str">
        <f t="shared" si="46"/>
        <v/>
      </c>
      <c r="HT71" s="49" t="str">
        <f t="shared" si="46"/>
        <v/>
      </c>
      <c r="HU71" s="49" t="str">
        <f t="shared" si="46"/>
        <v/>
      </c>
      <c r="HV71" s="49" t="str">
        <f t="shared" si="140"/>
        <v/>
      </c>
      <c r="HW71" s="169" t="e">
        <f t="shared" si="104"/>
        <v>#N/A</v>
      </c>
      <c r="HX71" s="169" t="e">
        <f t="shared" si="104"/>
        <v>#N/A</v>
      </c>
      <c r="HY71" s="169" t="e">
        <f t="shared" si="104"/>
        <v>#N/A</v>
      </c>
      <c r="HZ71" s="169" t="e">
        <f t="shared" si="104"/>
        <v>#N/A</v>
      </c>
      <c r="IA71" s="169" t="e">
        <f t="shared" si="136"/>
        <v>#N/A</v>
      </c>
      <c r="IB71" s="169" t="e">
        <f t="shared" si="136"/>
        <v>#N/A</v>
      </c>
      <c r="IC71" s="169" t="e">
        <f t="shared" si="136"/>
        <v>#N/A</v>
      </c>
      <c r="ID71" s="169" t="e">
        <f t="shared" si="136"/>
        <v>#N/A</v>
      </c>
      <c r="IE71" s="169" t="e">
        <f t="shared" si="136"/>
        <v>#N/A</v>
      </c>
      <c r="IF71" s="169" t="e">
        <f t="shared" si="136"/>
        <v>#N/A</v>
      </c>
      <c r="IG71" s="169" t="e">
        <f t="shared" si="136"/>
        <v>#N/A</v>
      </c>
      <c r="IH71" s="169" t="e">
        <f t="shared" si="136"/>
        <v>#N/A</v>
      </c>
      <c r="II71" s="169" t="e">
        <f t="shared" si="136"/>
        <v>#N/A</v>
      </c>
      <c r="IJ71" s="169" t="e">
        <f t="shared" si="136"/>
        <v>#N/A</v>
      </c>
      <c r="IK71" s="169" t="e">
        <f t="shared" si="136"/>
        <v>#N/A</v>
      </c>
      <c r="IL71" s="169" t="e">
        <f t="shared" si="136"/>
        <v>#N/A</v>
      </c>
      <c r="IM71" s="169" t="e">
        <f t="shared" si="136"/>
        <v>#N/A</v>
      </c>
      <c r="IN71" s="169" t="e">
        <f t="shared" si="136"/>
        <v>#N/A</v>
      </c>
      <c r="IO71" s="169" t="e">
        <f t="shared" si="136"/>
        <v>#N/A</v>
      </c>
      <c r="IP71" s="169" t="e">
        <f t="shared" si="141"/>
        <v>#N/A</v>
      </c>
      <c r="IQ71" s="169" t="e">
        <f t="shared" si="141"/>
        <v>#N/A</v>
      </c>
      <c r="IR71" s="169" t="e">
        <f t="shared" si="141"/>
        <v>#N/A</v>
      </c>
      <c r="IS71" s="169" t="e">
        <f t="shared" si="141"/>
        <v>#N/A</v>
      </c>
      <c r="IT71" s="169" t="e">
        <f t="shared" si="141"/>
        <v>#N/A</v>
      </c>
      <c r="IU71" s="169" t="e">
        <f t="shared" si="141"/>
        <v>#N/A</v>
      </c>
      <c r="IV71" s="169" t="e">
        <f t="shared" si="141"/>
        <v>#N/A</v>
      </c>
      <c r="IW71" s="169" t="e">
        <f t="shared" si="141"/>
        <v>#N/A</v>
      </c>
      <c r="IX71" s="169" t="e">
        <f t="shared" si="141"/>
        <v>#N/A</v>
      </c>
      <c r="IY71" s="169" t="e">
        <f t="shared" si="141"/>
        <v>#N/A</v>
      </c>
      <c r="IZ71" s="169" t="e">
        <f t="shared" si="141"/>
        <v>#N/A</v>
      </c>
      <c r="JA71" s="169" t="e">
        <f t="shared" si="141"/>
        <v>#N/A</v>
      </c>
      <c r="JB71" s="169" t="e">
        <f t="shared" si="141"/>
        <v>#N/A</v>
      </c>
      <c r="JC71" s="169" t="e">
        <f t="shared" si="141"/>
        <v>#N/A</v>
      </c>
      <c r="JD71" s="169" t="e">
        <f t="shared" si="141"/>
        <v>#N/A</v>
      </c>
      <c r="JE71" s="169" t="e">
        <f t="shared" si="151"/>
        <v>#N/A</v>
      </c>
      <c r="JF71" s="169" t="e">
        <f t="shared" si="151"/>
        <v>#N/A</v>
      </c>
      <c r="JG71" s="169" t="e">
        <f t="shared" si="151"/>
        <v>#N/A</v>
      </c>
      <c r="JH71" s="169" t="e">
        <f t="shared" si="151"/>
        <v>#N/A</v>
      </c>
      <c r="JI71" s="169" t="e">
        <f t="shared" si="151"/>
        <v>#N/A</v>
      </c>
      <c r="JJ71" s="169" t="e">
        <f t="shared" si="151"/>
        <v>#N/A</v>
      </c>
      <c r="JK71" s="169" t="e">
        <f t="shared" si="151"/>
        <v>#N/A</v>
      </c>
      <c r="JL71" s="169" t="e">
        <f t="shared" si="151"/>
        <v>#N/A</v>
      </c>
      <c r="JM71" s="169" t="e">
        <f t="shared" si="151"/>
        <v>#N/A</v>
      </c>
      <c r="JN71" s="169" t="e">
        <f t="shared" si="151"/>
        <v>#N/A</v>
      </c>
      <c r="JO71" s="169" t="e">
        <f t="shared" si="151"/>
        <v>#N/A</v>
      </c>
      <c r="JP71" s="169" t="e">
        <f t="shared" si="151"/>
        <v>#N/A</v>
      </c>
      <c r="JQ71" s="169" t="e">
        <f t="shared" si="151"/>
        <v>#N/A</v>
      </c>
      <c r="JR71" s="169" t="e">
        <f t="shared" si="151"/>
        <v>#N/A</v>
      </c>
      <c r="JS71" s="169" t="e">
        <f t="shared" si="151"/>
        <v>#N/A</v>
      </c>
      <c r="JT71" s="169" t="e">
        <f t="shared" si="142"/>
        <v>#N/A</v>
      </c>
      <c r="JU71" s="169" t="e">
        <f t="shared" si="142"/>
        <v>#N/A</v>
      </c>
      <c r="JV71" s="169" t="e">
        <f t="shared" si="142"/>
        <v>#N/A</v>
      </c>
      <c r="JW71" s="169" t="e">
        <f t="shared" si="142"/>
        <v>#N/A</v>
      </c>
      <c r="JX71" s="169" t="e">
        <f t="shared" si="142"/>
        <v>#N/A</v>
      </c>
      <c r="JY71" s="169" t="e">
        <f t="shared" si="142"/>
        <v>#N/A</v>
      </c>
      <c r="JZ71" s="169" t="e">
        <f t="shared" si="142"/>
        <v>#N/A</v>
      </c>
      <c r="KA71" s="169" t="e">
        <f t="shared" si="142"/>
        <v>#N/A</v>
      </c>
      <c r="KB71" s="169" t="e">
        <f t="shared" si="142"/>
        <v>#N/A</v>
      </c>
      <c r="KC71" s="169" t="e">
        <f t="shared" si="142"/>
        <v>#N/A</v>
      </c>
      <c r="KD71" s="169" t="e">
        <f t="shared" si="142"/>
        <v>#N/A</v>
      </c>
      <c r="KE71" s="169" t="e">
        <f t="shared" si="142"/>
        <v>#N/A</v>
      </c>
      <c r="KF71" s="169" t="e">
        <f t="shared" si="142"/>
        <v>#N/A</v>
      </c>
      <c r="KG71" s="169" t="e">
        <f t="shared" si="142"/>
        <v>#N/A</v>
      </c>
      <c r="KH71" s="169" t="e">
        <f t="shared" si="142"/>
        <v>#N/A</v>
      </c>
      <c r="KI71" s="169" t="e">
        <f t="shared" si="142"/>
        <v>#N/A</v>
      </c>
      <c r="KJ71" s="169" t="e">
        <f t="shared" si="152"/>
        <v>#N/A</v>
      </c>
      <c r="KK71" s="169" t="e">
        <f t="shared" si="152"/>
        <v>#N/A</v>
      </c>
      <c r="KL71" s="169" t="e">
        <f t="shared" si="152"/>
        <v>#N/A</v>
      </c>
      <c r="KM71" s="169" t="e">
        <f t="shared" si="152"/>
        <v>#N/A</v>
      </c>
      <c r="KN71" s="169" t="e">
        <f t="shared" si="152"/>
        <v>#N/A</v>
      </c>
      <c r="KO71" s="169" t="e">
        <f t="shared" si="152"/>
        <v>#N/A</v>
      </c>
      <c r="KP71" s="169" t="e">
        <f t="shared" si="152"/>
        <v>#N/A</v>
      </c>
      <c r="KQ71" s="169" t="e">
        <f t="shared" si="152"/>
        <v>#N/A</v>
      </c>
      <c r="KR71" s="169" t="e">
        <f t="shared" si="152"/>
        <v>#N/A</v>
      </c>
      <c r="KS71" s="169" t="e">
        <f t="shared" si="152"/>
        <v>#N/A</v>
      </c>
      <c r="KT71" s="169" t="e">
        <f t="shared" si="152"/>
        <v>#N/A</v>
      </c>
      <c r="KU71" s="169" t="e">
        <f t="shared" si="152"/>
        <v>#N/A</v>
      </c>
      <c r="KV71" s="169" t="e">
        <f t="shared" si="152"/>
        <v>#N/A</v>
      </c>
      <c r="KW71" s="169" t="e">
        <f t="shared" si="152"/>
        <v>#N/A</v>
      </c>
      <c r="KX71" s="169" t="e">
        <f t="shared" si="152"/>
        <v>#N/A</v>
      </c>
      <c r="KY71" s="169" t="e">
        <f t="shared" si="152"/>
        <v>#N/A</v>
      </c>
      <c r="KZ71" s="169" t="e">
        <f t="shared" si="143"/>
        <v>#N/A</v>
      </c>
      <c r="LA71" s="169" t="e">
        <f t="shared" si="143"/>
        <v>#N/A</v>
      </c>
      <c r="LB71" s="169" t="e">
        <f t="shared" si="143"/>
        <v>#N/A</v>
      </c>
      <c r="LC71" s="169" t="e">
        <f t="shared" si="143"/>
        <v>#N/A</v>
      </c>
      <c r="LD71" s="169" t="e">
        <f t="shared" si="143"/>
        <v>#N/A</v>
      </c>
      <c r="LE71" s="169" t="e">
        <f t="shared" si="143"/>
        <v>#N/A</v>
      </c>
      <c r="LF71" s="169" t="e">
        <f t="shared" si="143"/>
        <v>#N/A</v>
      </c>
      <c r="LG71" s="169" t="e">
        <f t="shared" si="143"/>
        <v>#N/A</v>
      </c>
      <c r="LH71" s="169" t="e">
        <f t="shared" si="143"/>
        <v>#N/A</v>
      </c>
      <c r="LI71" s="169" t="e">
        <f t="shared" si="143"/>
        <v>#N/A</v>
      </c>
      <c r="LJ71" s="169" t="e">
        <f t="shared" si="143"/>
        <v>#N/A</v>
      </c>
      <c r="LK71" s="169" t="e">
        <f t="shared" si="143"/>
        <v>#N/A</v>
      </c>
      <c r="LL71" s="169" t="e">
        <f t="shared" si="143"/>
        <v>#N/A</v>
      </c>
      <c r="LM71" s="169" t="e">
        <f t="shared" si="143"/>
        <v>#N/A</v>
      </c>
      <c r="LN71" s="169" t="e">
        <f t="shared" si="143"/>
        <v>#N/A</v>
      </c>
      <c r="LO71" s="169" t="e">
        <f t="shared" si="153"/>
        <v>#N/A</v>
      </c>
      <c r="LP71" s="169" t="e">
        <f t="shared" si="153"/>
        <v>#N/A</v>
      </c>
      <c r="LQ71" s="169" t="e">
        <f t="shared" si="154"/>
        <v>#N/A</v>
      </c>
      <c r="LR71" s="169" t="e">
        <f t="shared" si="154"/>
        <v>#N/A</v>
      </c>
      <c r="LS71" s="169" t="e">
        <f t="shared" si="154"/>
        <v>#N/A</v>
      </c>
      <c r="LT71" s="169" t="e">
        <f t="shared" si="154"/>
        <v>#N/A</v>
      </c>
      <c r="LU71" s="169" t="e">
        <f t="shared" si="154"/>
        <v>#N/A</v>
      </c>
      <c r="LV71" s="169" t="e">
        <f t="shared" si="154"/>
        <v>#N/A</v>
      </c>
      <c r="LW71" s="169" t="e">
        <f t="shared" si="154"/>
        <v>#N/A</v>
      </c>
      <c r="LX71" s="169" t="e">
        <f t="shared" si="154"/>
        <v>#N/A</v>
      </c>
      <c r="LY71" s="169" t="e">
        <f t="shared" si="154"/>
        <v>#N/A</v>
      </c>
      <c r="LZ71" s="169" t="e">
        <f t="shared" si="154"/>
        <v>#N/A</v>
      </c>
      <c r="MA71" s="169" t="e">
        <f t="shared" si="154"/>
        <v>#N/A</v>
      </c>
      <c r="MB71" s="169" t="e">
        <f t="shared" si="154"/>
        <v>#N/A</v>
      </c>
      <c r="MC71" s="169" t="e">
        <f t="shared" si="154"/>
        <v>#N/A</v>
      </c>
      <c r="MD71" s="169" t="e">
        <f t="shared" si="154"/>
        <v>#N/A</v>
      </c>
      <c r="ME71" s="169" t="e">
        <f t="shared" si="154"/>
        <v>#N/A</v>
      </c>
      <c r="MF71" s="169" t="e">
        <f t="shared" si="144"/>
        <v>#N/A</v>
      </c>
      <c r="MG71" s="169" t="e">
        <f t="shared" si="144"/>
        <v>#N/A</v>
      </c>
      <c r="MH71" s="169" t="e">
        <f t="shared" si="144"/>
        <v>#N/A</v>
      </c>
      <c r="MI71" s="169" t="e">
        <f t="shared" si="144"/>
        <v>#N/A</v>
      </c>
      <c r="MJ71" s="169" t="e">
        <f t="shared" si="144"/>
        <v>#N/A</v>
      </c>
      <c r="MK71" s="169" t="e">
        <f t="shared" si="144"/>
        <v>#N/A</v>
      </c>
      <c r="ML71" s="169" t="e">
        <f t="shared" si="144"/>
        <v>#N/A</v>
      </c>
      <c r="MM71" s="169" t="e">
        <f t="shared" si="144"/>
        <v>#N/A</v>
      </c>
      <c r="MN71" s="169" t="e">
        <f t="shared" si="144"/>
        <v>#N/A</v>
      </c>
      <c r="MO71" s="169" t="e">
        <f t="shared" si="144"/>
        <v>#N/A</v>
      </c>
      <c r="MP71" s="169" t="e">
        <f t="shared" si="144"/>
        <v>#N/A</v>
      </c>
      <c r="MQ71" s="169" t="e">
        <f t="shared" si="144"/>
        <v>#N/A</v>
      </c>
      <c r="MR71" s="169" t="e">
        <f t="shared" si="144"/>
        <v>#N/A</v>
      </c>
      <c r="MS71" s="169" t="e">
        <f t="shared" si="144"/>
        <v>#N/A</v>
      </c>
      <c r="MT71" s="169" t="e">
        <f t="shared" si="144"/>
        <v>#N/A</v>
      </c>
      <c r="MU71" s="169" t="e">
        <f t="shared" si="144"/>
        <v>#N/A</v>
      </c>
      <c r="MV71" s="169" t="e">
        <f t="shared" si="155"/>
        <v>#N/A</v>
      </c>
      <c r="MW71" s="169" t="e">
        <f t="shared" si="155"/>
        <v>#N/A</v>
      </c>
      <c r="MX71" s="169" t="e">
        <f t="shared" si="155"/>
        <v>#N/A</v>
      </c>
      <c r="MY71" s="169" t="e">
        <f t="shared" si="155"/>
        <v>#N/A</v>
      </c>
      <c r="MZ71" s="169" t="e">
        <f t="shared" si="155"/>
        <v>#N/A</v>
      </c>
      <c r="NA71" s="169" t="e">
        <f t="shared" si="155"/>
        <v>#N/A</v>
      </c>
      <c r="NB71" s="169" t="e">
        <f t="shared" si="155"/>
        <v>#N/A</v>
      </c>
      <c r="NC71" s="169" t="e">
        <f t="shared" si="155"/>
        <v>#N/A</v>
      </c>
      <c r="ND71" s="169" t="e">
        <f t="shared" si="155"/>
        <v>#N/A</v>
      </c>
      <c r="NE71" s="169" t="e">
        <f t="shared" si="155"/>
        <v>#N/A</v>
      </c>
      <c r="NF71" s="169" t="e">
        <f t="shared" si="155"/>
        <v>#N/A</v>
      </c>
      <c r="NG71" s="169" t="e">
        <f t="shared" si="155"/>
        <v>#N/A</v>
      </c>
      <c r="NH71" s="169" t="e">
        <f t="shared" si="155"/>
        <v>#N/A</v>
      </c>
      <c r="NI71" s="169" t="e">
        <f t="shared" si="155"/>
        <v>#N/A</v>
      </c>
      <c r="NJ71" s="169" t="e">
        <f t="shared" si="155"/>
        <v>#N/A</v>
      </c>
      <c r="NK71" s="169" t="e">
        <f t="shared" si="155"/>
        <v>#N/A</v>
      </c>
      <c r="NL71" s="169" t="e">
        <f t="shared" si="145"/>
        <v>#N/A</v>
      </c>
      <c r="NM71" s="169" t="e">
        <f t="shared" si="145"/>
        <v>#N/A</v>
      </c>
      <c r="NN71" s="169" t="e">
        <f t="shared" si="145"/>
        <v>#N/A</v>
      </c>
      <c r="NO71" s="169" t="e">
        <f t="shared" si="145"/>
        <v>#N/A</v>
      </c>
      <c r="NP71" s="169" t="e">
        <f t="shared" si="145"/>
        <v>#N/A</v>
      </c>
      <c r="NQ71" s="169" t="e">
        <f t="shared" si="145"/>
        <v>#N/A</v>
      </c>
      <c r="NR71" s="169" t="e">
        <f t="shared" si="145"/>
        <v>#N/A</v>
      </c>
      <c r="NS71" s="169" t="e">
        <f t="shared" si="145"/>
        <v>#N/A</v>
      </c>
      <c r="NT71" s="169" t="e">
        <f t="shared" si="145"/>
        <v>#N/A</v>
      </c>
      <c r="NU71" s="169" t="e">
        <f t="shared" si="145"/>
        <v>#N/A</v>
      </c>
      <c r="NV71" s="169" t="e">
        <f t="shared" si="145"/>
        <v>#N/A</v>
      </c>
      <c r="NW71" s="169" t="e">
        <f t="shared" si="145"/>
        <v>#N/A</v>
      </c>
      <c r="NX71" s="169" t="e">
        <f t="shared" si="145"/>
        <v>#N/A</v>
      </c>
      <c r="NY71" s="169" t="e">
        <f t="shared" si="145"/>
        <v>#N/A</v>
      </c>
      <c r="NZ71" s="169" t="e">
        <f t="shared" si="145"/>
        <v>#N/A</v>
      </c>
      <c r="OA71" s="169" t="e">
        <f t="shared" si="156"/>
        <v>#N/A</v>
      </c>
      <c r="OB71" s="169" t="e">
        <f t="shared" si="156"/>
        <v>#N/A</v>
      </c>
      <c r="OC71" s="169" t="e">
        <f t="shared" si="157"/>
        <v>#N/A</v>
      </c>
      <c r="OD71" s="169" t="e">
        <f t="shared" si="157"/>
        <v>#N/A</v>
      </c>
      <c r="OE71" s="169" t="e">
        <f t="shared" si="157"/>
        <v>#N/A</v>
      </c>
      <c r="OF71" s="169" t="e">
        <f t="shared" si="157"/>
        <v>#N/A</v>
      </c>
      <c r="OG71" s="169" t="e">
        <f t="shared" si="157"/>
        <v>#N/A</v>
      </c>
      <c r="OH71" s="169" t="e">
        <f t="shared" si="157"/>
        <v>#N/A</v>
      </c>
      <c r="OI71" s="169" t="e">
        <f t="shared" si="157"/>
        <v>#N/A</v>
      </c>
      <c r="OJ71" s="169" t="e">
        <f t="shared" si="157"/>
        <v>#N/A</v>
      </c>
      <c r="OK71" s="169" t="e">
        <f t="shared" si="157"/>
        <v>#N/A</v>
      </c>
      <c r="OL71" s="169" t="e">
        <f t="shared" si="157"/>
        <v>#N/A</v>
      </c>
      <c r="OM71" s="169" t="e">
        <f t="shared" si="157"/>
        <v>#N/A</v>
      </c>
      <c r="ON71" s="169" t="e">
        <f t="shared" si="157"/>
        <v>#N/A</v>
      </c>
      <c r="OO71" s="169" t="e">
        <f t="shared" si="157"/>
        <v>#N/A</v>
      </c>
      <c r="OP71" s="169" t="e">
        <f t="shared" si="157"/>
        <v>#N/A</v>
      </c>
      <c r="OQ71" s="169" t="e">
        <f t="shared" si="157"/>
        <v>#N/A</v>
      </c>
      <c r="OR71" s="169" t="e">
        <f t="shared" si="146"/>
        <v>#N/A</v>
      </c>
      <c r="OS71" s="169" t="e">
        <f t="shared" si="146"/>
        <v>#N/A</v>
      </c>
      <c r="OT71" s="169" t="e">
        <f t="shared" si="146"/>
        <v>#N/A</v>
      </c>
      <c r="OU71" s="169" t="e">
        <f t="shared" si="146"/>
        <v>#N/A</v>
      </c>
      <c r="OV71" s="169" t="e">
        <f t="shared" si="146"/>
        <v>#N/A</v>
      </c>
      <c r="OW71" s="169" t="e">
        <f t="shared" si="146"/>
        <v>#N/A</v>
      </c>
      <c r="OX71" s="169" t="e">
        <f t="shared" si="146"/>
        <v>#N/A</v>
      </c>
      <c r="OY71" s="169" t="e">
        <f t="shared" si="146"/>
        <v>#N/A</v>
      </c>
      <c r="OZ71" s="169" t="e">
        <f t="shared" si="146"/>
        <v>#N/A</v>
      </c>
      <c r="PA71" s="169" t="e">
        <f t="shared" si="146"/>
        <v>#N/A</v>
      </c>
      <c r="PB71" s="169" t="e">
        <f t="shared" si="146"/>
        <v>#N/A</v>
      </c>
      <c r="PC71" s="169" t="e">
        <f t="shared" si="146"/>
        <v>#N/A</v>
      </c>
      <c r="PD71" s="169" t="e">
        <f t="shared" si="146"/>
        <v>#N/A</v>
      </c>
      <c r="PE71" s="169" t="e">
        <f t="shared" si="146"/>
        <v>#N/A</v>
      </c>
      <c r="PF71" s="169" t="e">
        <f t="shared" si="146"/>
        <v>#N/A</v>
      </c>
      <c r="PG71" s="169" t="e">
        <f t="shared" si="146"/>
        <v>#N/A</v>
      </c>
      <c r="PH71" s="169" t="e">
        <f t="shared" si="158"/>
        <v>#N/A</v>
      </c>
      <c r="PI71" s="169" t="e">
        <f t="shared" si="158"/>
        <v>#N/A</v>
      </c>
      <c r="PJ71" s="169" t="e">
        <f t="shared" si="158"/>
        <v>#N/A</v>
      </c>
      <c r="PK71" s="169" t="e">
        <f t="shared" si="158"/>
        <v>#N/A</v>
      </c>
      <c r="PL71" s="169" t="e">
        <f t="shared" si="158"/>
        <v>#N/A</v>
      </c>
      <c r="PM71" s="169" t="e">
        <f t="shared" si="158"/>
        <v>#N/A</v>
      </c>
      <c r="PN71" s="169" t="e">
        <f t="shared" si="158"/>
        <v>#N/A</v>
      </c>
      <c r="PO71" s="169" t="e">
        <f t="shared" si="158"/>
        <v>#N/A</v>
      </c>
    </row>
    <row r="72" spans="1:431" hidden="1" x14ac:dyDescent="0.75">
      <c r="A72" s="370"/>
      <c r="B72" s="376" t="str">
        <f>IF($R72="","",ROUND(_xlfn.NORM.INV(ABS(VLOOKUP($T$1,VLookups!$A$43:$B$44,2,FALSE)-B$2),$N72,$R72),0))</f>
        <v/>
      </c>
      <c r="C72" s="382" t="str">
        <f t="shared" si="165"/>
        <v/>
      </c>
      <c r="D72" s="383" t="str">
        <f t="shared" si="166"/>
        <v/>
      </c>
      <c r="E72" s="109"/>
      <c r="F72" s="117"/>
      <c r="G72" s="122" t="str">
        <f t="shared" si="159"/>
        <v/>
      </c>
      <c r="H72" s="95"/>
      <c r="I72" s="122" t="str">
        <f t="shared" si="160"/>
        <v/>
      </c>
      <c r="J72" s="117"/>
      <c r="K72" s="110"/>
      <c r="L72" s="124" t="str">
        <f t="shared" si="147"/>
        <v/>
      </c>
      <c r="M72" s="124" t="str">
        <f t="shared" si="148"/>
        <v/>
      </c>
      <c r="N72" s="73" t="str">
        <f t="shared" si="161"/>
        <v/>
      </c>
      <c r="O72" s="23"/>
      <c r="P72" s="57"/>
      <c r="Q72" s="304"/>
      <c r="R72" s="74" t="str">
        <f>IF(AND(G72&gt;0,H72&gt;0,I72&gt;0),IF(ISBLANK(Q72),IF(ISBLANK(O72),"",(I72-G72)*VLOOKUP(O72,VLookups!$A$4:$B$13,2,FALSE)),Q72),"")</f>
        <v/>
      </c>
      <c r="S72" s="75" t="str">
        <f t="shared" si="149"/>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2"/>
        <v/>
      </c>
      <c r="AD72" s="49" t="str">
        <f t="shared" si="135"/>
        <v/>
      </c>
      <c r="AE72" s="49" t="str">
        <f t="shared" si="135"/>
        <v/>
      </c>
      <c r="AF72" s="49" t="str">
        <f t="shared" si="135"/>
        <v/>
      </c>
      <c r="AG72" s="49" t="str">
        <f t="shared" si="135"/>
        <v/>
      </c>
      <c r="AH72" s="49" t="str">
        <f t="shared" si="135"/>
        <v/>
      </c>
      <c r="AI72" s="49" t="str">
        <f t="shared" si="135"/>
        <v/>
      </c>
      <c r="AJ72" s="49" t="str">
        <f t="shared" si="135"/>
        <v/>
      </c>
      <c r="AK72" s="49" t="str">
        <f t="shared" si="135"/>
        <v/>
      </c>
      <c r="AL72" s="49" t="str">
        <f t="shared" si="135"/>
        <v/>
      </c>
      <c r="AM72" s="49" t="str">
        <f t="shared" si="135"/>
        <v/>
      </c>
      <c r="AN72" s="49" t="str">
        <f t="shared" si="135"/>
        <v/>
      </c>
      <c r="AO72" s="49" t="str">
        <f t="shared" si="135"/>
        <v/>
      </c>
      <c r="AP72" s="49" t="str">
        <f t="shared" si="135"/>
        <v/>
      </c>
      <c r="AQ72" s="49" t="str">
        <f t="shared" si="135"/>
        <v/>
      </c>
      <c r="AR72" s="49" t="str">
        <f t="shared" si="135"/>
        <v/>
      </c>
      <c r="AS72" s="49" t="str">
        <f t="shared" ref="AS72:BH87" si="171">IF(ISNONTEXT($AC72),AT72-$AC72,"")</f>
        <v/>
      </c>
      <c r="AT72" s="49" t="str">
        <f t="shared" si="171"/>
        <v/>
      </c>
      <c r="AU72" s="49" t="str">
        <f t="shared" si="171"/>
        <v/>
      </c>
      <c r="AV72" s="49" t="str">
        <f t="shared" si="171"/>
        <v/>
      </c>
      <c r="AW72" s="49" t="str">
        <f t="shared" si="171"/>
        <v/>
      </c>
      <c r="AX72" s="49" t="str">
        <f t="shared" si="171"/>
        <v/>
      </c>
      <c r="AY72" s="49" t="str">
        <f t="shared" si="171"/>
        <v/>
      </c>
      <c r="AZ72" s="49" t="str">
        <f t="shared" si="171"/>
        <v/>
      </c>
      <c r="BA72" s="49" t="str">
        <f t="shared" si="171"/>
        <v/>
      </c>
      <c r="BB72" s="49" t="str">
        <f t="shared" si="171"/>
        <v/>
      </c>
      <c r="BC72" s="49" t="str">
        <f t="shared" si="171"/>
        <v/>
      </c>
      <c r="BD72" s="49" t="str">
        <f t="shared" si="171"/>
        <v/>
      </c>
      <c r="BE72" s="49" t="str">
        <f t="shared" si="171"/>
        <v/>
      </c>
      <c r="BF72" s="49" t="str">
        <f t="shared" si="171"/>
        <v/>
      </c>
      <c r="BG72" s="49" t="str">
        <f t="shared" si="171"/>
        <v/>
      </c>
      <c r="BH72" s="49" t="str">
        <f t="shared" si="171"/>
        <v/>
      </c>
      <c r="BI72" s="49" t="str">
        <f t="shared" ref="BI72:BX87" si="172">IF(ISNONTEXT($AC72),BJ72-$AC72,"")</f>
        <v/>
      </c>
      <c r="BJ72" s="49" t="str">
        <f t="shared" si="172"/>
        <v/>
      </c>
      <c r="BK72" s="49" t="str">
        <f t="shared" si="172"/>
        <v/>
      </c>
      <c r="BL72" s="49" t="str">
        <f t="shared" si="172"/>
        <v/>
      </c>
      <c r="BM72" s="49" t="str">
        <f t="shared" si="172"/>
        <v/>
      </c>
      <c r="BN72" s="49" t="str">
        <f t="shared" si="172"/>
        <v/>
      </c>
      <c r="BO72" s="49" t="str">
        <f t="shared" si="172"/>
        <v/>
      </c>
      <c r="BP72" s="49" t="str">
        <f t="shared" si="172"/>
        <v/>
      </c>
      <c r="BQ72" s="49" t="str">
        <f t="shared" si="172"/>
        <v/>
      </c>
      <c r="BR72" s="49" t="str">
        <f t="shared" si="172"/>
        <v/>
      </c>
      <c r="BS72" s="49" t="str">
        <f t="shared" si="172"/>
        <v/>
      </c>
      <c r="BT72" s="49" t="str">
        <f t="shared" si="172"/>
        <v/>
      </c>
      <c r="BU72" s="49" t="str">
        <f t="shared" si="172"/>
        <v/>
      </c>
      <c r="BV72" s="49" t="str">
        <f t="shared" si="172"/>
        <v/>
      </c>
      <c r="BW72" s="49" t="str">
        <f t="shared" si="172"/>
        <v/>
      </c>
      <c r="BX72" s="49" t="str">
        <f t="shared" si="172"/>
        <v/>
      </c>
      <c r="BY72" s="49" t="str">
        <f t="shared" si="168"/>
        <v/>
      </c>
      <c r="BZ72" s="49" t="str">
        <f t="shared" si="168"/>
        <v/>
      </c>
      <c r="CA72" s="49" t="str">
        <f t="shared" si="168"/>
        <v/>
      </c>
      <c r="CB72" s="49" t="str">
        <f t="shared" si="168"/>
        <v/>
      </c>
      <c r="CC72" s="49" t="str">
        <f t="shared" si="168"/>
        <v/>
      </c>
      <c r="CD72" s="49" t="str">
        <f t="shared" si="168"/>
        <v/>
      </c>
      <c r="CE72" s="49" t="str">
        <f t="shared" si="168"/>
        <v/>
      </c>
      <c r="CF72" s="49" t="str">
        <f t="shared" si="168"/>
        <v/>
      </c>
      <c r="CG72" s="49" t="str">
        <f t="shared" si="168"/>
        <v/>
      </c>
      <c r="CH72" s="49" t="str">
        <f t="shared" si="168"/>
        <v/>
      </c>
      <c r="CI72" s="49" t="str">
        <f t="shared" si="168"/>
        <v/>
      </c>
      <c r="CJ72" s="49" t="str">
        <f t="shared" si="168"/>
        <v/>
      </c>
      <c r="CK72" s="49" t="str">
        <f t="shared" si="168"/>
        <v/>
      </c>
      <c r="CL72" s="49" t="str">
        <f t="shared" si="168"/>
        <v/>
      </c>
      <c r="CM72" s="49" t="str">
        <f t="shared" si="168"/>
        <v/>
      </c>
      <c r="CN72" s="49" t="str">
        <f t="shared" ref="CN72:DC87" si="173">IF(ISNONTEXT($AC72),CO72-$AC72,"")</f>
        <v/>
      </c>
      <c r="CO72" s="49" t="str">
        <f t="shared" si="173"/>
        <v/>
      </c>
      <c r="CP72" s="49" t="str">
        <f t="shared" si="173"/>
        <v/>
      </c>
      <c r="CQ72" s="49" t="str">
        <f t="shared" si="173"/>
        <v/>
      </c>
      <c r="CR72" s="49" t="str">
        <f t="shared" si="173"/>
        <v/>
      </c>
      <c r="CS72" s="49" t="str">
        <f t="shared" si="173"/>
        <v/>
      </c>
      <c r="CT72" s="49" t="str">
        <f t="shared" si="173"/>
        <v/>
      </c>
      <c r="CU72" s="49" t="str">
        <f t="shared" si="173"/>
        <v/>
      </c>
      <c r="CV72" s="49" t="str">
        <f t="shared" si="173"/>
        <v/>
      </c>
      <c r="CW72" s="49" t="str">
        <f t="shared" si="173"/>
        <v/>
      </c>
      <c r="CX72" s="49" t="str">
        <f t="shared" si="173"/>
        <v/>
      </c>
      <c r="CY72" s="49" t="str">
        <f t="shared" si="173"/>
        <v/>
      </c>
      <c r="CZ72" s="49" t="str">
        <f t="shared" si="173"/>
        <v/>
      </c>
      <c r="DA72" s="49" t="str">
        <f t="shared" si="173"/>
        <v/>
      </c>
      <c r="DB72" s="49" t="str">
        <f t="shared" si="173"/>
        <v/>
      </c>
      <c r="DC72" s="49" t="str">
        <f t="shared" si="173"/>
        <v/>
      </c>
      <c r="DD72" s="49" t="str">
        <f t="shared" si="169"/>
        <v/>
      </c>
      <c r="DE72" s="49" t="str">
        <f t="shared" si="169"/>
        <v/>
      </c>
      <c r="DF72" s="49" t="str">
        <f t="shared" si="169"/>
        <v/>
      </c>
      <c r="DG72" s="49" t="str">
        <f t="shared" si="169"/>
        <v/>
      </c>
      <c r="DH72" s="49" t="str">
        <f t="shared" si="169"/>
        <v/>
      </c>
      <c r="DI72" s="49" t="str">
        <f t="shared" si="169"/>
        <v/>
      </c>
      <c r="DJ72" s="49" t="str">
        <f t="shared" si="169"/>
        <v/>
      </c>
      <c r="DK72" s="49" t="str">
        <f t="shared" si="169"/>
        <v/>
      </c>
      <c r="DL72" s="49" t="str">
        <f t="shared" si="169"/>
        <v/>
      </c>
      <c r="DM72" s="49" t="str">
        <f t="shared" si="169"/>
        <v/>
      </c>
      <c r="DN72" s="49" t="str">
        <f t="shared" si="169"/>
        <v/>
      </c>
      <c r="DO72" s="49" t="str">
        <f t="shared" si="169"/>
        <v/>
      </c>
      <c r="DP72" s="49" t="str">
        <f t="shared" si="169"/>
        <v/>
      </c>
      <c r="DQ72" s="49" t="str">
        <f t="shared" si="169"/>
        <v/>
      </c>
      <c r="DR72" s="49" t="str">
        <f t="shared" si="169"/>
        <v/>
      </c>
      <c r="DS72" s="49" t="str">
        <f t="shared" ref="DS72:DY87" si="174">IF(ISNONTEXT($AC72),DT72-$AC72,"")</f>
        <v/>
      </c>
      <c r="DT72" s="49" t="str">
        <f t="shared" si="174"/>
        <v/>
      </c>
      <c r="DU72" s="49" t="str">
        <f t="shared" si="174"/>
        <v/>
      </c>
      <c r="DV72" s="49" t="str">
        <f t="shared" si="174"/>
        <v/>
      </c>
      <c r="DW72" s="49" t="str">
        <f t="shared" si="174"/>
        <v/>
      </c>
      <c r="DX72" s="49" t="str">
        <f t="shared" si="174"/>
        <v/>
      </c>
      <c r="DY72" s="49" t="str">
        <f t="shared" si="174"/>
        <v/>
      </c>
      <c r="DZ72" s="183" t="str">
        <f t="shared" si="163"/>
        <v/>
      </c>
      <c r="EA72" s="49" t="str">
        <f t="shared" si="167"/>
        <v/>
      </c>
      <c r="EB72" s="49" t="str">
        <f t="shared" si="167"/>
        <v/>
      </c>
      <c r="EC72" s="49" t="str">
        <f t="shared" si="167"/>
        <v/>
      </c>
      <c r="ED72" s="49" t="str">
        <f t="shared" si="167"/>
        <v/>
      </c>
      <c r="EE72" s="49" t="str">
        <f t="shared" si="167"/>
        <v/>
      </c>
      <c r="EF72" s="49" t="str">
        <f t="shared" si="167"/>
        <v/>
      </c>
      <c r="EG72" s="49" t="str">
        <f t="shared" si="167"/>
        <v/>
      </c>
      <c r="EH72" s="49" t="str">
        <f t="shared" si="167"/>
        <v/>
      </c>
      <c r="EI72" s="49" t="str">
        <f t="shared" si="167"/>
        <v/>
      </c>
      <c r="EJ72" s="49" t="str">
        <f t="shared" si="167"/>
        <v/>
      </c>
      <c r="EK72" s="49" t="str">
        <f t="shared" si="167"/>
        <v/>
      </c>
      <c r="EL72" s="49" t="str">
        <f t="shared" si="167"/>
        <v/>
      </c>
      <c r="EM72" s="49" t="str">
        <f t="shared" si="167"/>
        <v/>
      </c>
      <c r="EN72" s="49" t="str">
        <f t="shared" si="167"/>
        <v/>
      </c>
      <c r="EO72" s="49" t="str">
        <f t="shared" si="167"/>
        <v/>
      </c>
      <c r="EP72" s="49" t="str">
        <f t="shared" si="164"/>
        <v/>
      </c>
      <c r="EQ72" s="49" t="str">
        <f t="shared" si="128"/>
        <v/>
      </c>
      <c r="ER72" s="49" t="str">
        <f t="shared" si="128"/>
        <v/>
      </c>
      <c r="ES72" s="49" t="str">
        <f t="shared" si="128"/>
        <v/>
      </c>
      <c r="ET72" s="49" t="str">
        <f t="shared" ref="ET72:FI92" si="175">IF(ISNONTEXT($AC72),ES72+$AC72,"")</f>
        <v/>
      </c>
      <c r="EU72" s="49" t="str">
        <f t="shared" si="175"/>
        <v/>
      </c>
      <c r="EV72" s="49" t="str">
        <f t="shared" si="175"/>
        <v/>
      </c>
      <c r="EW72" s="49" t="str">
        <f t="shared" si="175"/>
        <v/>
      </c>
      <c r="EX72" s="49" t="str">
        <f t="shared" si="175"/>
        <v/>
      </c>
      <c r="EY72" s="49" t="str">
        <f t="shared" si="175"/>
        <v/>
      </c>
      <c r="EZ72" s="49" t="str">
        <f t="shared" si="175"/>
        <v/>
      </c>
      <c r="FA72" s="49" t="str">
        <f t="shared" si="175"/>
        <v/>
      </c>
      <c r="FB72" s="49" t="str">
        <f t="shared" si="175"/>
        <v/>
      </c>
      <c r="FC72" s="49" t="str">
        <f t="shared" si="175"/>
        <v/>
      </c>
      <c r="FD72" s="49" t="str">
        <f t="shared" si="175"/>
        <v/>
      </c>
      <c r="FE72" s="49" t="str">
        <f t="shared" si="126"/>
        <v/>
      </c>
      <c r="FF72" s="49" t="str">
        <f t="shared" si="117"/>
        <v/>
      </c>
      <c r="FG72" s="49" t="str">
        <f t="shared" si="117"/>
        <v/>
      </c>
      <c r="FH72" s="49" t="str">
        <f t="shared" si="117"/>
        <v/>
      </c>
      <c r="FI72" s="49" t="str">
        <f t="shared" si="117"/>
        <v/>
      </c>
      <c r="FJ72" s="49" t="str">
        <f t="shared" si="117"/>
        <v/>
      </c>
      <c r="FK72" s="49" t="str">
        <f t="shared" si="117"/>
        <v/>
      </c>
      <c r="FL72" s="49" t="str">
        <f t="shared" si="117"/>
        <v/>
      </c>
      <c r="FM72" s="49" t="str">
        <f t="shared" si="117"/>
        <v/>
      </c>
      <c r="FN72" s="49" t="str">
        <f t="shared" si="117"/>
        <v/>
      </c>
      <c r="FO72" s="49" t="str">
        <f t="shared" si="117"/>
        <v/>
      </c>
      <c r="FP72" s="49" t="str">
        <f t="shared" si="117"/>
        <v/>
      </c>
      <c r="FQ72" s="49" t="str">
        <f t="shared" si="117"/>
        <v/>
      </c>
      <c r="FR72" s="49" t="str">
        <f t="shared" si="117"/>
        <v/>
      </c>
      <c r="FS72" s="49" t="str">
        <f t="shared" si="117"/>
        <v/>
      </c>
      <c r="FT72" s="49" t="str">
        <f t="shared" si="117"/>
        <v/>
      </c>
      <c r="FU72" s="49" t="str">
        <f t="shared" ref="FU72:GJ103" si="176">IF(ISNONTEXT($AC72),FT72+$AC72,"")</f>
        <v/>
      </c>
      <c r="FV72" s="49" t="str">
        <f t="shared" si="150"/>
        <v/>
      </c>
      <c r="FW72" s="49" t="str">
        <f t="shared" si="150"/>
        <v/>
      </c>
      <c r="FX72" s="49" t="str">
        <f t="shared" si="150"/>
        <v/>
      </c>
      <c r="FY72" s="49" t="str">
        <f t="shared" si="150"/>
        <v/>
      </c>
      <c r="FZ72" s="49" t="str">
        <f t="shared" si="150"/>
        <v/>
      </c>
      <c r="GA72" s="49" t="str">
        <f t="shared" si="150"/>
        <v/>
      </c>
      <c r="GB72" s="49" t="str">
        <f t="shared" si="150"/>
        <v/>
      </c>
      <c r="GC72" s="49" t="str">
        <f t="shared" si="137"/>
        <v/>
      </c>
      <c r="GD72" s="49" t="str">
        <f t="shared" si="137"/>
        <v/>
      </c>
      <c r="GE72" s="49" t="str">
        <f t="shared" si="137"/>
        <v/>
      </c>
      <c r="GF72" s="49" t="str">
        <f t="shared" si="137"/>
        <v/>
      </c>
      <c r="GG72" s="49" t="str">
        <f t="shared" si="137"/>
        <v/>
      </c>
      <c r="GH72" s="49" t="str">
        <f t="shared" si="137"/>
        <v/>
      </c>
      <c r="GI72" s="49" t="str">
        <f t="shared" si="137"/>
        <v/>
      </c>
      <c r="GJ72" s="49" t="str">
        <f t="shared" si="137"/>
        <v/>
      </c>
      <c r="GK72" s="49" t="str">
        <f t="shared" si="137"/>
        <v/>
      </c>
      <c r="GL72" s="49" t="str">
        <f t="shared" si="137"/>
        <v/>
      </c>
      <c r="GM72" s="49" t="str">
        <f t="shared" si="137"/>
        <v/>
      </c>
      <c r="GN72" s="49" t="str">
        <f t="shared" si="137"/>
        <v/>
      </c>
      <c r="GO72" s="49" t="str">
        <f t="shared" si="137"/>
        <v/>
      </c>
      <c r="GP72" s="49" t="str">
        <f t="shared" si="137"/>
        <v/>
      </c>
      <c r="GQ72" s="49" t="str">
        <f t="shared" si="137"/>
        <v/>
      </c>
      <c r="GR72" s="49" t="str">
        <f t="shared" si="137"/>
        <v/>
      </c>
      <c r="GS72" s="49" t="str">
        <f t="shared" si="138"/>
        <v/>
      </c>
      <c r="GT72" s="49" t="str">
        <f t="shared" si="138"/>
        <v/>
      </c>
      <c r="GU72" s="49" t="str">
        <f t="shared" si="138"/>
        <v/>
      </c>
      <c r="GV72" s="49" t="str">
        <f t="shared" si="138"/>
        <v/>
      </c>
      <c r="GW72" s="49" t="str">
        <f t="shared" si="138"/>
        <v/>
      </c>
      <c r="GX72" s="49" t="str">
        <f t="shared" si="138"/>
        <v/>
      </c>
      <c r="GY72" s="49" t="str">
        <f t="shared" si="138"/>
        <v/>
      </c>
      <c r="GZ72" s="49" t="str">
        <f t="shared" si="138"/>
        <v/>
      </c>
      <c r="HA72" s="49" t="str">
        <f t="shared" si="138"/>
        <v/>
      </c>
      <c r="HB72" s="49" t="str">
        <f t="shared" si="138"/>
        <v/>
      </c>
      <c r="HC72" s="49" t="str">
        <f t="shared" si="138"/>
        <v/>
      </c>
      <c r="HD72" s="49" t="str">
        <f t="shared" si="138"/>
        <v/>
      </c>
      <c r="HE72" s="49" t="str">
        <f t="shared" si="138"/>
        <v/>
      </c>
      <c r="HF72" s="49" t="str">
        <f t="shared" si="138"/>
        <v/>
      </c>
      <c r="HG72" s="49" t="str">
        <f t="shared" si="138"/>
        <v/>
      </c>
      <c r="HH72" s="49" t="str">
        <f t="shared" si="138"/>
        <v/>
      </c>
      <c r="HI72" s="49" t="str">
        <f t="shared" si="139"/>
        <v/>
      </c>
      <c r="HJ72" s="49" t="str">
        <f t="shared" si="139"/>
        <v/>
      </c>
      <c r="HK72" s="49" t="str">
        <f t="shared" si="139"/>
        <v/>
      </c>
      <c r="HL72" s="49" t="str">
        <f t="shared" si="139"/>
        <v/>
      </c>
      <c r="HM72" s="49" t="str">
        <f t="shared" si="109"/>
        <v/>
      </c>
      <c r="HN72" s="49" t="str">
        <f t="shared" si="109"/>
        <v/>
      </c>
      <c r="HO72" s="49" t="str">
        <f t="shared" si="109"/>
        <v/>
      </c>
      <c r="HP72" s="49" t="str">
        <f t="shared" si="77"/>
        <v/>
      </c>
      <c r="HQ72" s="49" t="str">
        <f t="shared" si="77"/>
        <v/>
      </c>
      <c r="HR72" s="49" t="str">
        <f t="shared" si="46"/>
        <v/>
      </c>
      <c r="HS72" s="49" t="str">
        <f t="shared" si="46"/>
        <v/>
      </c>
      <c r="HT72" s="49" t="str">
        <f t="shared" si="46"/>
        <v/>
      </c>
      <c r="HU72" s="49" t="str">
        <f t="shared" si="46"/>
        <v/>
      </c>
      <c r="HV72" s="49" t="str">
        <f t="shared" si="140"/>
        <v/>
      </c>
      <c r="HW72" s="169" t="e">
        <f t="shared" si="104"/>
        <v>#N/A</v>
      </c>
      <c r="HX72" s="169" t="e">
        <f t="shared" si="104"/>
        <v>#N/A</v>
      </c>
      <c r="HY72" s="169" t="e">
        <f t="shared" si="104"/>
        <v>#N/A</v>
      </c>
      <c r="HZ72" s="169" t="e">
        <f t="shared" si="104"/>
        <v>#N/A</v>
      </c>
      <c r="IA72" s="169" t="e">
        <f t="shared" si="136"/>
        <v>#N/A</v>
      </c>
      <c r="IB72" s="169" t="e">
        <f t="shared" si="136"/>
        <v>#N/A</v>
      </c>
      <c r="IC72" s="169" t="e">
        <f t="shared" si="136"/>
        <v>#N/A</v>
      </c>
      <c r="ID72" s="169" t="e">
        <f t="shared" si="136"/>
        <v>#N/A</v>
      </c>
      <c r="IE72" s="169" t="e">
        <f t="shared" si="136"/>
        <v>#N/A</v>
      </c>
      <c r="IF72" s="169" t="e">
        <f t="shared" si="136"/>
        <v>#N/A</v>
      </c>
      <c r="IG72" s="169" t="e">
        <f t="shared" si="136"/>
        <v>#N/A</v>
      </c>
      <c r="IH72" s="169" t="e">
        <f t="shared" si="136"/>
        <v>#N/A</v>
      </c>
      <c r="II72" s="169" t="e">
        <f t="shared" si="136"/>
        <v>#N/A</v>
      </c>
      <c r="IJ72" s="169" t="e">
        <f t="shared" si="136"/>
        <v>#N/A</v>
      </c>
      <c r="IK72" s="169" t="e">
        <f t="shared" si="136"/>
        <v>#N/A</v>
      </c>
      <c r="IL72" s="169" t="e">
        <f t="shared" si="136"/>
        <v>#N/A</v>
      </c>
      <c r="IM72" s="169" t="e">
        <f t="shared" si="136"/>
        <v>#N/A</v>
      </c>
      <c r="IN72" s="169" t="e">
        <f t="shared" si="136"/>
        <v>#N/A</v>
      </c>
      <c r="IO72" s="169" t="e">
        <f t="shared" si="136"/>
        <v>#N/A</v>
      </c>
      <c r="IP72" s="169" t="e">
        <f t="shared" si="141"/>
        <v>#N/A</v>
      </c>
      <c r="IQ72" s="169" t="e">
        <f t="shared" si="141"/>
        <v>#N/A</v>
      </c>
      <c r="IR72" s="169" t="e">
        <f t="shared" si="141"/>
        <v>#N/A</v>
      </c>
      <c r="IS72" s="169" t="e">
        <f t="shared" si="141"/>
        <v>#N/A</v>
      </c>
      <c r="IT72" s="169" t="e">
        <f t="shared" si="141"/>
        <v>#N/A</v>
      </c>
      <c r="IU72" s="169" t="e">
        <f t="shared" si="141"/>
        <v>#N/A</v>
      </c>
      <c r="IV72" s="169" t="e">
        <f t="shared" si="141"/>
        <v>#N/A</v>
      </c>
      <c r="IW72" s="169" t="e">
        <f t="shared" si="141"/>
        <v>#N/A</v>
      </c>
      <c r="IX72" s="169" t="e">
        <f t="shared" si="141"/>
        <v>#N/A</v>
      </c>
      <c r="IY72" s="169" t="e">
        <f t="shared" si="141"/>
        <v>#N/A</v>
      </c>
      <c r="IZ72" s="169" t="e">
        <f t="shared" si="141"/>
        <v>#N/A</v>
      </c>
      <c r="JA72" s="169" t="e">
        <f t="shared" si="141"/>
        <v>#N/A</v>
      </c>
      <c r="JB72" s="169" t="e">
        <f t="shared" si="141"/>
        <v>#N/A</v>
      </c>
      <c r="JC72" s="169" t="e">
        <f t="shared" si="141"/>
        <v>#N/A</v>
      </c>
      <c r="JD72" s="169" t="e">
        <f t="shared" si="141"/>
        <v>#N/A</v>
      </c>
      <c r="JE72" s="169" t="e">
        <f t="shared" si="151"/>
        <v>#N/A</v>
      </c>
      <c r="JF72" s="169" t="e">
        <f t="shared" si="151"/>
        <v>#N/A</v>
      </c>
      <c r="JG72" s="169" t="e">
        <f t="shared" si="151"/>
        <v>#N/A</v>
      </c>
      <c r="JH72" s="169" t="e">
        <f t="shared" si="151"/>
        <v>#N/A</v>
      </c>
      <c r="JI72" s="169" t="e">
        <f t="shared" si="151"/>
        <v>#N/A</v>
      </c>
      <c r="JJ72" s="169" t="e">
        <f t="shared" si="151"/>
        <v>#N/A</v>
      </c>
      <c r="JK72" s="169" t="e">
        <f t="shared" si="151"/>
        <v>#N/A</v>
      </c>
      <c r="JL72" s="169" t="e">
        <f t="shared" si="151"/>
        <v>#N/A</v>
      </c>
      <c r="JM72" s="169" t="e">
        <f t="shared" si="151"/>
        <v>#N/A</v>
      </c>
      <c r="JN72" s="169" t="e">
        <f t="shared" si="151"/>
        <v>#N/A</v>
      </c>
      <c r="JO72" s="169" t="e">
        <f t="shared" si="151"/>
        <v>#N/A</v>
      </c>
      <c r="JP72" s="169" t="e">
        <f t="shared" si="151"/>
        <v>#N/A</v>
      </c>
      <c r="JQ72" s="169" t="e">
        <f t="shared" si="151"/>
        <v>#N/A</v>
      </c>
      <c r="JR72" s="169" t="e">
        <f t="shared" si="151"/>
        <v>#N/A</v>
      </c>
      <c r="JS72" s="169" t="e">
        <f t="shared" si="151"/>
        <v>#N/A</v>
      </c>
      <c r="JT72" s="169" t="e">
        <f t="shared" si="142"/>
        <v>#N/A</v>
      </c>
      <c r="JU72" s="169" t="e">
        <f t="shared" si="142"/>
        <v>#N/A</v>
      </c>
      <c r="JV72" s="169" t="e">
        <f t="shared" si="142"/>
        <v>#N/A</v>
      </c>
      <c r="JW72" s="169" t="e">
        <f t="shared" si="142"/>
        <v>#N/A</v>
      </c>
      <c r="JX72" s="169" t="e">
        <f t="shared" si="142"/>
        <v>#N/A</v>
      </c>
      <c r="JY72" s="169" t="e">
        <f t="shared" si="142"/>
        <v>#N/A</v>
      </c>
      <c r="JZ72" s="169" t="e">
        <f t="shared" si="142"/>
        <v>#N/A</v>
      </c>
      <c r="KA72" s="169" t="e">
        <f t="shared" si="142"/>
        <v>#N/A</v>
      </c>
      <c r="KB72" s="169" t="e">
        <f t="shared" si="142"/>
        <v>#N/A</v>
      </c>
      <c r="KC72" s="169" t="e">
        <f t="shared" si="142"/>
        <v>#N/A</v>
      </c>
      <c r="KD72" s="169" t="e">
        <f t="shared" si="142"/>
        <v>#N/A</v>
      </c>
      <c r="KE72" s="169" t="e">
        <f t="shared" si="142"/>
        <v>#N/A</v>
      </c>
      <c r="KF72" s="169" t="e">
        <f t="shared" si="142"/>
        <v>#N/A</v>
      </c>
      <c r="KG72" s="169" t="e">
        <f t="shared" si="142"/>
        <v>#N/A</v>
      </c>
      <c r="KH72" s="169" t="e">
        <f t="shared" si="142"/>
        <v>#N/A</v>
      </c>
      <c r="KI72" s="169" t="e">
        <f t="shared" si="142"/>
        <v>#N/A</v>
      </c>
      <c r="KJ72" s="169" t="e">
        <f t="shared" si="152"/>
        <v>#N/A</v>
      </c>
      <c r="KK72" s="169" t="e">
        <f t="shared" si="152"/>
        <v>#N/A</v>
      </c>
      <c r="KL72" s="169" t="e">
        <f t="shared" si="152"/>
        <v>#N/A</v>
      </c>
      <c r="KM72" s="169" t="e">
        <f t="shared" si="152"/>
        <v>#N/A</v>
      </c>
      <c r="KN72" s="169" t="e">
        <f t="shared" si="152"/>
        <v>#N/A</v>
      </c>
      <c r="KO72" s="169" t="e">
        <f t="shared" si="152"/>
        <v>#N/A</v>
      </c>
      <c r="KP72" s="169" t="e">
        <f t="shared" si="152"/>
        <v>#N/A</v>
      </c>
      <c r="KQ72" s="169" t="e">
        <f t="shared" si="152"/>
        <v>#N/A</v>
      </c>
      <c r="KR72" s="169" t="e">
        <f t="shared" si="152"/>
        <v>#N/A</v>
      </c>
      <c r="KS72" s="169" t="e">
        <f t="shared" si="152"/>
        <v>#N/A</v>
      </c>
      <c r="KT72" s="169" t="e">
        <f t="shared" si="152"/>
        <v>#N/A</v>
      </c>
      <c r="KU72" s="169" t="e">
        <f t="shared" si="152"/>
        <v>#N/A</v>
      </c>
      <c r="KV72" s="169" t="e">
        <f t="shared" si="152"/>
        <v>#N/A</v>
      </c>
      <c r="KW72" s="169" t="e">
        <f t="shared" si="152"/>
        <v>#N/A</v>
      </c>
      <c r="KX72" s="169" t="e">
        <f t="shared" si="152"/>
        <v>#N/A</v>
      </c>
      <c r="KY72" s="169" t="e">
        <f t="shared" si="152"/>
        <v>#N/A</v>
      </c>
      <c r="KZ72" s="169" t="e">
        <f t="shared" si="143"/>
        <v>#N/A</v>
      </c>
      <c r="LA72" s="169" t="e">
        <f t="shared" si="143"/>
        <v>#N/A</v>
      </c>
      <c r="LB72" s="169" t="e">
        <f t="shared" si="143"/>
        <v>#N/A</v>
      </c>
      <c r="LC72" s="169" t="e">
        <f t="shared" si="143"/>
        <v>#N/A</v>
      </c>
      <c r="LD72" s="169" t="e">
        <f t="shared" si="143"/>
        <v>#N/A</v>
      </c>
      <c r="LE72" s="169" t="e">
        <f t="shared" si="143"/>
        <v>#N/A</v>
      </c>
      <c r="LF72" s="169" t="e">
        <f t="shared" si="143"/>
        <v>#N/A</v>
      </c>
      <c r="LG72" s="169" t="e">
        <f t="shared" si="143"/>
        <v>#N/A</v>
      </c>
      <c r="LH72" s="169" t="e">
        <f t="shared" si="143"/>
        <v>#N/A</v>
      </c>
      <c r="LI72" s="169" t="e">
        <f t="shared" si="143"/>
        <v>#N/A</v>
      </c>
      <c r="LJ72" s="169" t="e">
        <f t="shared" si="143"/>
        <v>#N/A</v>
      </c>
      <c r="LK72" s="169" t="e">
        <f t="shared" si="143"/>
        <v>#N/A</v>
      </c>
      <c r="LL72" s="169" t="e">
        <f t="shared" si="143"/>
        <v>#N/A</v>
      </c>
      <c r="LM72" s="169" t="e">
        <f t="shared" si="143"/>
        <v>#N/A</v>
      </c>
      <c r="LN72" s="169" t="e">
        <f t="shared" si="143"/>
        <v>#N/A</v>
      </c>
      <c r="LO72" s="169" t="e">
        <f t="shared" si="153"/>
        <v>#N/A</v>
      </c>
      <c r="LP72" s="169" t="e">
        <f t="shared" si="153"/>
        <v>#N/A</v>
      </c>
      <c r="LQ72" s="169" t="e">
        <f t="shared" si="154"/>
        <v>#N/A</v>
      </c>
      <c r="LR72" s="169" t="e">
        <f t="shared" si="154"/>
        <v>#N/A</v>
      </c>
      <c r="LS72" s="169" t="e">
        <f t="shared" si="154"/>
        <v>#N/A</v>
      </c>
      <c r="LT72" s="169" t="e">
        <f t="shared" si="154"/>
        <v>#N/A</v>
      </c>
      <c r="LU72" s="169" t="e">
        <f t="shared" si="154"/>
        <v>#N/A</v>
      </c>
      <c r="LV72" s="169" t="e">
        <f t="shared" si="154"/>
        <v>#N/A</v>
      </c>
      <c r="LW72" s="169" t="e">
        <f t="shared" si="154"/>
        <v>#N/A</v>
      </c>
      <c r="LX72" s="169" t="e">
        <f t="shared" si="154"/>
        <v>#N/A</v>
      </c>
      <c r="LY72" s="169" t="e">
        <f t="shared" si="154"/>
        <v>#N/A</v>
      </c>
      <c r="LZ72" s="169" t="e">
        <f t="shared" si="154"/>
        <v>#N/A</v>
      </c>
      <c r="MA72" s="169" t="e">
        <f t="shared" si="154"/>
        <v>#N/A</v>
      </c>
      <c r="MB72" s="169" t="e">
        <f t="shared" si="154"/>
        <v>#N/A</v>
      </c>
      <c r="MC72" s="169" t="e">
        <f t="shared" si="154"/>
        <v>#N/A</v>
      </c>
      <c r="MD72" s="169" t="e">
        <f t="shared" si="154"/>
        <v>#N/A</v>
      </c>
      <c r="ME72" s="169" t="e">
        <f t="shared" si="154"/>
        <v>#N/A</v>
      </c>
      <c r="MF72" s="169" t="e">
        <f t="shared" si="144"/>
        <v>#N/A</v>
      </c>
      <c r="MG72" s="169" t="e">
        <f t="shared" si="144"/>
        <v>#N/A</v>
      </c>
      <c r="MH72" s="169" t="e">
        <f t="shared" si="144"/>
        <v>#N/A</v>
      </c>
      <c r="MI72" s="169" t="e">
        <f t="shared" si="144"/>
        <v>#N/A</v>
      </c>
      <c r="MJ72" s="169" t="e">
        <f t="shared" si="144"/>
        <v>#N/A</v>
      </c>
      <c r="MK72" s="169" t="e">
        <f t="shared" si="144"/>
        <v>#N/A</v>
      </c>
      <c r="ML72" s="169" t="e">
        <f t="shared" si="144"/>
        <v>#N/A</v>
      </c>
      <c r="MM72" s="169" t="e">
        <f t="shared" si="144"/>
        <v>#N/A</v>
      </c>
      <c r="MN72" s="169" t="e">
        <f t="shared" si="144"/>
        <v>#N/A</v>
      </c>
      <c r="MO72" s="169" t="e">
        <f t="shared" si="144"/>
        <v>#N/A</v>
      </c>
      <c r="MP72" s="169" t="e">
        <f t="shared" si="144"/>
        <v>#N/A</v>
      </c>
      <c r="MQ72" s="169" t="e">
        <f t="shared" si="144"/>
        <v>#N/A</v>
      </c>
      <c r="MR72" s="169" t="e">
        <f t="shared" si="144"/>
        <v>#N/A</v>
      </c>
      <c r="MS72" s="169" t="e">
        <f t="shared" si="144"/>
        <v>#N/A</v>
      </c>
      <c r="MT72" s="169" t="e">
        <f t="shared" si="144"/>
        <v>#N/A</v>
      </c>
      <c r="MU72" s="169" t="e">
        <f t="shared" si="144"/>
        <v>#N/A</v>
      </c>
      <c r="MV72" s="169" t="e">
        <f t="shared" si="155"/>
        <v>#N/A</v>
      </c>
      <c r="MW72" s="169" t="e">
        <f t="shared" si="155"/>
        <v>#N/A</v>
      </c>
      <c r="MX72" s="169" t="e">
        <f t="shared" si="155"/>
        <v>#N/A</v>
      </c>
      <c r="MY72" s="169" t="e">
        <f t="shared" si="155"/>
        <v>#N/A</v>
      </c>
      <c r="MZ72" s="169" t="e">
        <f t="shared" si="155"/>
        <v>#N/A</v>
      </c>
      <c r="NA72" s="169" t="e">
        <f t="shared" si="155"/>
        <v>#N/A</v>
      </c>
      <c r="NB72" s="169" t="e">
        <f t="shared" si="155"/>
        <v>#N/A</v>
      </c>
      <c r="NC72" s="169" t="e">
        <f t="shared" si="155"/>
        <v>#N/A</v>
      </c>
      <c r="ND72" s="169" t="e">
        <f t="shared" si="155"/>
        <v>#N/A</v>
      </c>
      <c r="NE72" s="169" t="e">
        <f t="shared" si="155"/>
        <v>#N/A</v>
      </c>
      <c r="NF72" s="169" t="e">
        <f t="shared" si="155"/>
        <v>#N/A</v>
      </c>
      <c r="NG72" s="169" t="e">
        <f t="shared" si="155"/>
        <v>#N/A</v>
      </c>
      <c r="NH72" s="169" t="e">
        <f t="shared" si="155"/>
        <v>#N/A</v>
      </c>
      <c r="NI72" s="169" t="e">
        <f t="shared" si="155"/>
        <v>#N/A</v>
      </c>
      <c r="NJ72" s="169" t="e">
        <f t="shared" si="155"/>
        <v>#N/A</v>
      </c>
      <c r="NK72" s="169" t="e">
        <f t="shared" si="155"/>
        <v>#N/A</v>
      </c>
      <c r="NL72" s="169" t="e">
        <f t="shared" si="145"/>
        <v>#N/A</v>
      </c>
      <c r="NM72" s="169" t="e">
        <f t="shared" si="145"/>
        <v>#N/A</v>
      </c>
      <c r="NN72" s="169" t="e">
        <f t="shared" si="145"/>
        <v>#N/A</v>
      </c>
      <c r="NO72" s="169" t="e">
        <f t="shared" si="145"/>
        <v>#N/A</v>
      </c>
      <c r="NP72" s="169" t="e">
        <f t="shared" si="145"/>
        <v>#N/A</v>
      </c>
      <c r="NQ72" s="169" t="e">
        <f t="shared" si="145"/>
        <v>#N/A</v>
      </c>
      <c r="NR72" s="169" t="e">
        <f t="shared" si="145"/>
        <v>#N/A</v>
      </c>
      <c r="NS72" s="169" t="e">
        <f t="shared" si="145"/>
        <v>#N/A</v>
      </c>
      <c r="NT72" s="169" t="e">
        <f t="shared" si="145"/>
        <v>#N/A</v>
      </c>
      <c r="NU72" s="169" t="e">
        <f t="shared" si="145"/>
        <v>#N/A</v>
      </c>
      <c r="NV72" s="169" t="e">
        <f t="shared" si="145"/>
        <v>#N/A</v>
      </c>
      <c r="NW72" s="169" t="e">
        <f t="shared" si="145"/>
        <v>#N/A</v>
      </c>
      <c r="NX72" s="169" t="e">
        <f t="shared" si="145"/>
        <v>#N/A</v>
      </c>
      <c r="NY72" s="169" t="e">
        <f t="shared" si="145"/>
        <v>#N/A</v>
      </c>
      <c r="NZ72" s="169" t="e">
        <f t="shared" si="145"/>
        <v>#N/A</v>
      </c>
      <c r="OA72" s="169" t="e">
        <f t="shared" si="156"/>
        <v>#N/A</v>
      </c>
      <c r="OB72" s="169" t="e">
        <f t="shared" si="156"/>
        <v>#N/A</v>
      </c>
      <c r="OC72" s="169" t="e">
        <f t="shared" si="157"/>
        <v>#N/A</v>
      </c>
      <c r="OD72" s="169" t="e">
        <f t="shared" si="157"/>
        <v>#N/A</v>
      </c>
      <c r="OE72" s="169" t="e">
        <f t="shared" si="157"/>
        <v>#N/A</v>
      </c>
      <c r="OF72" s="169" t="e">
        <f t="shared" si="157"/>
        <v>#N/A</v>
      </c>
      <c r="OG72" s="169" t="e">
        <f t="shared" si="157"/>
        <v>#N/A</v>
      </c>
      <c r="OH72" s="169" t="e">
        <f t="shared" si="157"/>
        <v>#N/A</v>
      </c>
      <c r="OI72" s="169" t="e">
        <f t="shared" si="157"/>
        <v>#N/A</v>
      </c>
      <c r="OJ72" s="169" t="e">
        <f t="shared" si="157"/>
        <v>#N/A</v>
      </c>
      <c r="OK72" s="169" t="e">
        <f t="shared" si="157"/>
        <v>#N/A</v>
      </c>
      <c r="OL72" s="169" t="e">
        <f t="shared" si="157"/>
        <v>#N/A</v>
      </c>
      <c r="OM72" s="169" t="e">
        <f t="shared" si="157"/>
        <v>#N/A</v>
      </c>
      <c r="ON72" s="169" t="e">
        <f t="shared" si="157"/>
        <v>#N/A</v>
      </c>
      <c r="OO72" s="169" t="e">
        <f t="shared" si="157"/>
        <v>#N/A</v>
      </c>
      <c r="OP72" s="169" t="e">
        <f t="shared" si="157"/>
        <v>#N/A</v>
      </c>
      <c r="OQ72" s="169" t="e">
        <f t="shared" si="157"/>
        <v>#N/A</v>
      </c>
      <c r="OR72" s="169" t="e">
        <f t="shared" si="146"/>
        <v>#N/A</v>
      </c>
      <c r="OS72" s="169" t="e">
        <f t="shared" si="146"/>
        <v>#N/A</v>
      </c>
      <c r="OT72" s="169" t="e">
        <f t="shared" si="146"/>
        <v>#N/A</v>
      </c>
      <c r="OU72" s="169" t="e">
        <f t="shared" si="146"/>
        <v>#N/A</v>
      </c>
      <c r="OV72" s="169" t="e">
        <f t="shared" si="146"/>
        <v>#N/A</v>
      </c>
      <c r="OW72" s="169" t="e">
        <f t="shared" si="146"/>
        <v>#N/A</v>
      </c>
      <c r="OX72" s="169" t="e">
        <f t="shared" si="146"/>
        <v>#N/A</v>
      </c>
      <c r="OY72" s="169" t="e">
        <f t="shared" si="146"/>
        <v>#N/A</v>
      </c>
      <c r="OZ72" s="169" t="e">
        <f t="shared" si="146"/>
        <v>#N/A</v>
      </c>
      <c r="PA72" s="169" t="e">
        <f t="shared" si="146"/>
        <v>#N/A</v>
      </c>
      <c r="PB72" s="169" t="e">
        <f t="shared" si="146"/>
        <v>#N/A</v>
      </c>
      <c r="PC72" s="169" t="e">
        <f t="shared" si="146"/>
        <v>#N/A</v>
      </c>
      <c r="PD72" s="169" t="e">
        <f t="shared" si="146"/>
        <v>#N/A</v>
      </c>
      <c r="PE72" s="169" t="e">
        <f t="shared" si="146"/>
        <v>#N/A</v>
      </c>
      <c r="PF72" s="169" t="e">
        <f t="shared" si="146"/>
        <v>#N/A</v>
      </c>
      <c r="PG72" s="169" t="e">
        <f t="shared" si="146"/>
        <v>#N/A</v>
      </c>
      <c r="PH72" s="169" t="e">
        <f t="shared" si="158"/>
        <v>#N/A</v>
      </c>
      <c r="PI72" s="169" t="e">
        <f t="shared" si="158"/>
        <v>#N/A</v>
      </c>
      <c r="PJ72" s="169" t="e">
        <f t="shared" si="158"/>
        <v>#N/A</v>
      </c>
      <c r="PK72" s="169" t="e">
        <f t="shared" si="158"/>
        <v>#N/A</v>
      </c>
      <c r="PL72" s="169" t="e">
        <f t="shared" si="158"/>
        <v>#N/A</v>
      </c>
      <c r="PM72" s="169" t="e">
        <f t="shared" si="158"/>
        <v>#N/A</v>
      </c>
      <c r="PN72" s="169" t="e">
        <f t="shared" si="158"/>
        <v>#N/A</v>
      </c>
      <c r="PO72" s="169" t="e">
        <f t="shared" si="158"/>
        <v>#N/A</v>
      </c>
    </row>
    <row r="73" spans="1:431" hidden="1" x14ac:dyDescent="0.75">
      <c r="A73" s="370"/>
      <c r="B73" s="376" t="str">
        <f>IF($R73="","",ROUND(_xlfn.NORM.INV(ABS(VLOOKUP($T$1,VLookups!$A$43:$B$44,2,FALSE)-B$2),$N73,$R73),0))</f>
        <v/>
      </c>
      <c r="C73" s="382" t="str">
        <f t="shared" si="165"/>
        <v/>
      </c>
      <c r="D73" s="383" t="str">
        <f t="shared" si="166"/>
        <v/>
      </c>
      <c r="E73" s="109"/>
      <c r="F73" s="117"/>
      <c r="G73" s="122" t="str">
        <f t="shared" si="159"/>
        <v/>
      </c>
      <c r="H73" s="95"/>
      <c r="I73" s="122" t="str">
        <f t="shared" si="160"/>
        <v/>
      </c>
      <c r="J73" s="117"/>
      <c r="K73" s="110"/>
      <c r="L73" s="124" t="str">
        <f t="shared" si="147"/>
        <v/>
      </c>
      <c r="M73" s="124" t="str">
        <f t="shared" si="148"/>
        <v/>
      </c>
      <c r="N73" s="73" t="str">
        <f t="shared" si="161"/>
        <v/>
      </c>
      <c r="O73" s="23"/>
      <c r="P73" s="57"/>
      <c r="Q73" s="304"/>
      <c r="R73" s="74" t="str">
        <f>IF(AND(G73&gt;0,H73&gt;0,I73&gt;0),IF(ISBLANK(Q73),IF(ISBLANK(O73),"",(I73-G73)*VLOOKUP(O73,VLookups!$A$4:$B$13,2,FALSE)),Q73),"")</f>
        <v/>
      </c>
      <c r="S73" s="75" t="str">
        <f t="shared" si="149"/>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2"/>
        <v/>
      </c>
      <c r="AD73" s="49" t="str">
        <f t="shared" ref="AD73:AS88" si="177">IF(ISNONTEXT($AC73),AE73-$AC73,"")</f>
        <v/>
      </c>
      <c r="AE73" s="49" t="str">
        <f t="shared" si="177"/>
        <v/>
      </c>
      <c r="AF73" s="49" t="str">
        <f t="shared" si="177"/>
        <v/>
      </c>
      <c r="AG73" s="49" t="str">
        <f t="shared" si="177"/>
        <v/>
      </c>
      <c r="AH73" s="49" t="str">
        <f t="shared" si="177"/>
        <v/>
      </c>
      <c r="AI73" s="49" t="str">
        <f t="shared" si="177"/>
        <v/>
      </c>
      <c r="AJ73" s="49" t="str">
        <f t="shared" si="177"/>
        <v/>
      </c>
      <c r="AK73" s="49" t="str">
        <f t="shared" si="177"/>
        <v/>
      </c>
      <c r="AL73" s="49" t="str">
        <f t="shared" si="177"/>
        <v/>
      </c>
      <c r="AM73" s="49" t="str">
        <f t="shared" si="177"/>
        <v/>
      </c>
      <c r="AN73" s="49" t="str">
        <f t="shared" si="177"/>
        <v/>
      </c>
      <c r="AO73" s="49" t="str">
        <f t="shared" si="177"/>
        <v/>
      </c>
      <c r="AP73" s="49" t="str">
        <f t="shared" si="177"/>
        <v/>
      </c>
      <c r="AQ73" s="49" t="str">
        <f t="shared" si="177"/>
        <v/>
      </c>
      <c r="AR73" s="49" t="str">
        <f t="shared" si="177"/>
        <v/>
      </c>
      <c r="AS73" s="49" t="str">
        <f t="shared" si="177"/>
        <v/>
      </c>
      <c r="AT73" s="49" t="str">
        <f t="shared" si="171"/>
        <v/>
      </c>
      <c r="AU73" s="49" t="str">
        <f t="shared" si="171"/>
        <v/>
      </c>
      <c r="AV73" s="49" t="str">
        <f t="shared" si="171"/>
        <v/>
      </c>
      <c r="AW73" s="49" t="str">
        <f t="shared" si="171"/>
        <v/>
      </c>
      <c r="AX73" s="49" t="str">
        <f t="shared" si="171"/>
        <v/>
      </c>
      <c r="AY73" s="49" t="str">
        <f t="shared" si="171"/>
        <v/>
      </c>
      <c r="AZ73" s="49" t="str">
        <f t="shared" si="171"/>
        <v/>
      </c>
      <c r="BA73" s="49" t="str">
        <f t="shared" si="171"/>
        <v/>
      </c>
      <c r="BB73" s="49" t="str">
        <f t="shared" si="171"/>
        <v/>
      </c>
      <c r="BC73" s="49" t="str">
        <f t="shared" si="171"/>
        <v/>
      </c>
      <c r="BD73" s="49" t="str">
        <f t="shared" si="171"/>
        <v/>
      </c>
      <c r="BE73" s="49" t="str">
        <f t="shared" si="171"/>
        <v/>
      </c>
      <c r="BF73" s="49" t="str">
        <f t="shared" si="171"/>
        <v/>
      </c>
      <c r="BG73" s="49" t="str">
        <f t="shared" si="171"/>
        <v/>
      </c>
      <c r="BH73" s="49" t="str">
        <f t="shared" si="171"/>
        <v/>
      </c>
      <c r="BI73" s="49" t="str">
        <f t="shared" si="172"/>
        <v/>
      </c>
      <c r="BJ73" s="49" t="str">
        <f t="shared" si="172"/>
        <v/>
      </c>
      <c r="BK73" s="49" t="str">
        <f t="shared" si="172"/>
        <v/>
      </c>
      <c r="BL73" s="49" t="str">
        <f t="shared" si="172"/>
        <v/>
      </c>
      <c r="BM73" s="49" t="str">
        <f t="shared" si="172"/>
        <v/>
      </c>
      <c r="BN73" s="49" t="str">
        <f t="shared" si="172"/>
        <v/>
      </c>
      <c r="BO73" s="49" t="str">
        <f t="shared" si="172"/>
        <v/>
      </c>
      <c r="BP73" s="49" t="str">
        <f t="shared" si="172"/>
        <v/>
      </c>
      <c r="BQ73" s="49" t="str">
        <f t="shared" si="172"/>
        <v/>
      </c>
      <c r="BR73" s="49" t="str">
        <f t="shared" si="172"/>
        <v/>
      </c>
      <c r="BS73" s="49" t="str">
        <f t="shared" si="172"/>
        <v/>
      </c>
      <c r="BT73" s="49" t="str">
        <f t="shared" si="172"/>
        <v/>
      </c>
      <c r="BU73" s="49" t="str">
        <f t="shared" si="172"/>
        <v/>
      </c>
      <c r="BV73" s="49" t="str">
        <f t="shared" si="172"/>
        <v/>
      </c>
      <c r="BW73" s="49" t="str">
        <f t="shared" si="172"/>
        <v/>
      </c>
      <c r="BX73" s="49" t="str">
        <f t="shared" si="172"/>
        <v/>
      </c>
      <c r="BY73" s="49" t="str">
        <f t="shared" si="168"/>
        <v/>
      </c>
      <c r="BZ73" s="49" t="str">
        <f t="shared" si="168"/>
        <v/>
      </c>
      <c r="CA73" s="49" t="str">
        <f t="shared" si="168"/>
        <v/>
      </c>
      <c r="CB73" s="49" t="str">
        <f t="shared" si="168"/>
        <v/>
      </c>
      <c r="CC73" s="49" t="str">
        <f t="shared" si="168"/>
        <v/>
      </c>
      <c r="CD73" s="49" t="str">
        <f t="shared" si="168"/>
        <v/>
      </c>
      <c r="CE73" s="49" t="str">
        <f t="shared" si="168"/>
        <v/>
      </c>
      <c r="CF73" s="49" t="str">
        <f t="shared" si="168"/>
        <v/>
      </c>
      <c r="CG73" s="49" t="str">
        <f t="shared" si="168"/>
        <v/>
      </c>
      <c r="CH73" s="49" t="str">
        <f t="shared" si="168"/>
        <v/>
      </c>
      <c r="CI73" s="49" t="str">
        <f t="shared" si="168"/>
        <v/>
      </c>
      <c r="CJ73" s="49" t="str">
        <f t="shared" si="168"/>
        <v/>
      </c>
      <c r="CK73" s="49" t="str">
        <f t="shared" si="168"/>
        <v/>
      </c>
      <c r="CL73" s="49" t="str">
        <f t="shared" si="168"/>
        <v/>
      </c>
      <c r="CM73" s="49" t="str">
        <f t="shared" si="168"/>
        <v/>
      </c>
      <c r="CN73" s="49" t="str">
        <f t="shared" si="173"/>
        <v/>
      </c>
      <c r="CO73" s="49" t="str">
        <f t="shared" si="173"/>
        <v/>
      </c>
      <c r="CP73" s="49" t="str">
        <f t="shared" si="173"/>
        <v/>
      </c>
      <c r="CQ73" s="49" t="str">
        <f t="shared" si="173"/>
        <v/>
      </c>
      <c r="CR73" s="49" t="str">
        <f t="shared" si="173"/>
        <v/>
      </c>
      <c r="CS73" s="49" t="str">
        <f t="shared" si="173"/>
        <v/>
      </c>
      <c r="CT73" s="49" t="str">
        <f t="shared" si="173"/>
        <v/>
      </c>
      <c r="CU73" s="49" t="str">
        <f t="shared" si="173"/>
        <v/>
      </c>
      <c r="CV73" s="49" t="str">
        <f t="shared" si="173"/>
        <v/>
      </c>
      <c r="CW73" s="49" t="str">
        <f t="shared" si="173"/>
        <v/>
      </c>
      <c r="CX73" s="49" t="str">
        <f t="shared" si="173"/>
        <v/>
      </c>
      <c r="CY73" s="49" t="str">
        <f t="shared" si="173"/>
        <v/>
      </c>
      <c r="CZ73" s="49" t="str">
        <f t="shared" si="173"/>
        <v/>
      </c>
      <c r="DA73" s="49" t="str">
        <f t="shared" si="173"/>
        <v/>
      </c>
      <c r="DB73" s="49" t="str">
        <f t="shared" si="173"/>
        <v/>
      </c>
      <c r="DC73" s="49" t="str">
        <f t="shared" si="173"/>
        <v/>
      </c>
      <c r="DD73" s="49" t="str">
        <f t="shared" si="169"/>
        <v/>
      </c>
      <c r="DE73" s="49" t="str">
        <f t="shared" si="169"/>
        <v/>
      </c>
      <c r="DF73" s="49" t="str">
        <f t="shared" si="169"/>
        <v/>
      </c>
      <c r="DG73" s="49" t="str">
        <f t="shared" si="169"/>
        <v/>
      </c>
      <c r="DH73" s="49" t="str">
        <f t="shared" si="169"/>
        <v/>
      </c>
      <c r="DI73" s="49" t="str">
        <f t="shared" si="169"/>
        <v/>
      </c>
      <c r="DJ73" s="49" t="str">
        <f t="shared" si="169"/>
        <v/>
      </c>
      <c r="DK73" s="49" t="str">
        <f t="shared" si="169"/>
        <v/>
      </c>
      <c r="DL73" s="49" t="str">
        <f t="shared" si="169"/>
        <v/>
      </c>
      <c r="DM73" s="49" t="str">
        <f t="shared" si="169"/>
        <v/>
      </c>
      <c r="DN73" s="49" t="str">
        <f t="shared" si="169"/>
        <v/>
      </c>
      <c r="DO73" s="49" t="str">
        <f t="shared" si="169"/>
        <v/>
      </c>
      <c r="DP73" s="49" t="str">
        <f t="shared" si="169"/>
        <v/>
      </c>
      <c r="DQ73" s="49" t="str">
        <f t="shared" si="169"/>
        <v/>
      </c>
      <c r="DR73" s="49" t="str">
        <f t="shared" si="169"/>
        <v/>
      </c>
      <c r="DS73" s="49" t="str">
        <f t="shared" si="174"/>
        <v/>
      </c>
      <c r="DT73" s="49" t="str">
        <f t="shared" si="174"/>
        <v/>
      </c>
      <c r="DU73" s="49" t="str">
        <f t="shared" si="174"/>
        <v/>
      </c>
      <c r="DV73" s="49" t="str">
        <f t="shared" si="174"/>
        <v/>
      </c>
      <c r="DW73" s="49" t="str">
        <f t="shared" si="174"/>
        <v/>
      </c>
      <c r="DX73" s="49" t="str">
        <f t="shared" si="174"/>
        <v/>
      </c>
      <c r="DY73" s="49" t="str">
        <f t="shared" si="174"/>
        <v/>
      </c>
      <c r="DZ73" s="183" t="str">
        <f t="shared" si="163"/>
        <v/>
      </c>
      <c r="EA73" s="49" t="str">
        <f t="shared" si="167"/>
        <v/>
      </c>
      <c r="EB73" s="49" t="str">
        <f t="shared" si="167"/>
        <v/>
      </c>
      <c r="EC73" s="49" t="str">
        <f t="shared" si="167"/>
        <v/>
      </c>
      <c r="ED73" s="49" t="str">
        <f t="shared" si="167"/>
        <v/>
      </c>
      <c r="EE73" s="49" t="str">
        <f t="shared" si="167"/>
        <v/>
      </c>
      <c r="EF73" s="49" t="str">
        <f t="shared" si="167"/>
        <v/>
      </c>
      <c r="EG73" s="49" t="str">
        <f t="shared" si="167"/>
        <v/>
      </c>
      <c r="EH73" s="49" t="str">
        <f t="shared" si="167"/>
        <v/>
      </c>
      <c r="EI73" s="49" t="str">
        <f t="shared" si="167"/>
        <v/>
      </c>
      <c r="EJ73" s="49" t="str">
        <f t="shared" si="167"/>
        <v/>
      </c>
      <c r="EK73" s="49" t="str">
        <f t="shared" si="167"/>
        <v/>
      </c>
      <c r="EL73" s="49" t="str">
        <f t="shared" si="167"/>
        <v/>
      </c>
      <c r="EM73" s="49" t="str">
        <f t="shared" si="167"/>
        <v/>
      </c>
      <c r="EN73" s="49" t="str">
        <f t="shared" si="167"/>
        <v/>
      </c>
      <c r="EO73" s="49" t="str">
        <f t="shared" si="167"/>
        <v/>
      </c>
      <c r="EP73" s="49" t="str">
        <f t="shared" si="164"/>
        <v/>
      </c>
      <c r="EQ73" s="49" t="str">
        <f t="shared" si="164"/>
        <v/>
      </c>
      <c r="ER73" s="49" t="str">
        <f t="shared" si="164"/>
        <v/>
      </c>
      <c r="ES73" s="49" t="str">
        <f t="shared" si="164"/>
        <v/>
      </c>
      <c r="ET73" s="49" t="str">
        <f t="shared" si="175"/>
        <v/>
      </c>
      <c r="EU73" s="49" t="str">
        <f t="shared" si="175"/>
        <v/>
      </c>
      <c r="EV73" s="49" t="str">
        <f t="shared" si="175"/>
        <v/>
      </c>
      <c r="EW73" s="49" t="str">
        <f t="shared" si="175"/>
        <v/>
      </c>
      <c r="EX73" s="49" t="str">
        <f t="shared" si="175"/>
        <v/>
      </c>
      <c r="EY73" s="49" t="str">
        <f t="shared" si="175"/>
        <v/>
      </c>
      <c r="EZ73" s="49" t="str">
        <f t="shared" si="175"/>
        <v/>
      </c>
      <c r="FA73" s="49" t="str">
        <f t="shared" si="175"/>
        <v/>
      </c>
      <c r="FB73" s="49" t="str">
        <f t="shared" si="175"/>
        <v/>
      </c>
      <c r="FC73" s="49" t="str">
        <f t="shared" si="175"/>
        <v/>
      </c>
      <c r="FD73" s="49" t="str">
        <f t="shared" si="175"/>
        <v/>
      </c>
      <c r="FE73" s="49" t="str">
        <f t="shared" si="126"/>
        <v/>
      </c>
      <c r="FF73" s="49" t="str">
        <f t="shared" si="126"/>
        <v/>
      </c>
      <c r="FG73" s="49" t="str">
        <f t="shared" si="126"/>
        <v/>
      </c>
      <c r="FH73" s="49" t="str">
        <f t="shared" si="126"/>
        <v/>
      </c>
      <c r="FI73" s="49" t="str">
        <f t="shared" si="126"/>
        <v/>
      </c>
      <c r="FJ73" s="49" t="str">
        <f t="shared" si="126"/>
        <v/>
      </c>
      <c r="FK73" s="49" t="str">
        <f t="shared" si="126"/>
        <v/>
      </c>
      <c r="FL73" s="49" t="str">
        <f t="shared" si="126"/>
        <v/>
      </c>
      <c r="FM73" s="49" t="str">
        <f t="shared" si="126"/>
        <v/>
      </c>
      <c r="FN73" s="49" t="str">
        <f t="shared" si="126"/>
        <v/>
      </c>
      <c r="FO73" s="49" t="str">
        <f t="shared" si="126"/>
        <v/>
      </c>
      <c r="FP73" s="49" t="str">
        <f t="shared" si="126"/>
        <v/>
      </c>
      <c r="FQ73" s="49" t="str">
        <f t="shared" si="126"/>
        <v/>
      </c>
      <c r="FR73" s="49" t="str">
        <f t="shared" si="126"/>
        <v/>
      </c>
      <c r="FS73" s="49" t="str">
        <f t="shared" si="126"/>
        <v/>
      </c>
      <c r="FT73" s="49" t="str">
        <f t="shared" si="126"/>
        <v/>
      </c>
      <c r="FU73" s="49" t="str">
        <f t="shared" si="176"/>
        <v/>
      </c>
      <c r="FV73" s="49" t="str">
        <f t="shared" si="150"/>
        <v/>
      </c>
      <c r="FW73" s="49" t="str">
        <f t="shared" si="150"/>
        <v/>
      </c>
      <c r="FX73" s="49" t="str">
        <f t="shared" si="150"/>
        <v/>
      </c>
      <c r="FY73" s="49" t="str">
        <f t="shared" si="150"/>
        <v/>
      </c>
      <c r="FZ73" s="49" t="str">
        <f t="shared" si="150"/>
        <v/>
      </c>
      <c r="GA73" s="49" t="str">
        <f t="shared" si="150"/>
        <v/>
      </c>
      <c r="GB73" s="49" t="str">
        <f t="shared" si="150"/>
        <v/>
      </c>
      <c r="GC73" s="49" t="str">
        <f t="shared" si="137"/>
        <v/>
      </c>
      <c r="GD73" s="49" t="str">
        <f t="shared" si="137"/>
        <v/>
      </c>
      <c r="GE73" s="49" t="str">
        <f t="shared" si="137"/>
        <v/>
      </c>
      <c r="GF73" s="49" t="str">
        <f t="shared" si="137"/>
        <v/>
      </c>
      <c r="GG73" s="49" t="str">
        <f t="shared" si="137"/>
        <v/>
      </c>
      <c r="GH73" s="49" t="str">
        <f t="shared" si="137"/>
        <v/>
      </c>
      <c r="GI73" s="49" t="str">
        <f t="shared" si="137"/>
        <v/>
      </c>
      <c r="GJ73" s="49" t="str">
        <f t="shared" si="137"/>
        <v/>
      </c>
      <c r="GK73" s="49" t="str">
        <f t="shared" si="137"/>
        <v/>
      </c>
      <c r="GL73" s="49" t="str">
        <f t="shared" si="137"/>
        <v/>
      </c>
      <c r="GM73" s="49" t="str">
        <f t="shared" si="137"/>
        <v/>
      </c>
      <c r="GN73" s="49" t="str">
        <f t="shared" si="137"/>
        <v/>
      </c>
      <c r="GO73" s="49" t="str">
        <f t="shared" si="137"/>
        <v/>
      </c>
      <c r="GP73" s="49" t="str">
        <f t="shared" si="137"/>
        <v/>
      </c>
      <c r="GQ73" s="49" t="str">
        <f t="shared" si="137"/>
        <v/>
      </c>
      <c r="GR73" s="49" t="str">
        <f t="shared" si="137"/>
        <v/>
      </c>
      <c r="GS73" s="49" t="str">
        <f t="shared" si="138"/>
        <v/>
      </c>
      <c r="GT73" s="49" t="str">
        <f t="shared" si="138"/>
        <v/>
      </c>
      <c r="GU73" s="49" t="str">
        <f t="shared" si="138"/>
        <v/>
      </c>
      <c r="GV73" s="49" t="str">
        <f t="shared" si="138"/>
        <v/>
      </c>
      <c r="GW73" s="49" t="str">
        <f t="shared" si="138"/>
        <v/>
      </c>
      <c r="GX73" s="49" t="str">
        <f t="shared" si="138"/>
        <v/>
      </c>
      <c r="GY73" s="49" t="str">
        <f t="shared" si="138"/>
        <v/>
      </c>
      <c r="GZ73" s="49" t="str">
        <f t="shared" si="138"/>
        <v/>
      </c>
      <c r="HA73" s="49" t="str">
        <f t="shared" si="138"/>
        <v/>
      </c>
      <c r="HB73" s="49" t="str">
        <f t="shared" si="138"/>
        <v/>
      </c>
      <c r="HC73" s="49" t="str">
        <f t="shared" si="138"/>
        <v/>
      </c>
      <c r="HD73" s="49" t="str">
        <f t="shared" si="138"/>
        <v/>
      </c>
      <c r="HE73" s="49" t="str">
        <f t="shared" si="138"/>
        <v/>
      </c>
      <c r="HF73" s="49" t="str">
        <f t="shared" si="138"/>
        <v/>
      </c>
      <c r="HG73" s="49" t="str">
        <f t="shared" si="138"/>
        <v/>
      </c>
      <c r="HH73" s="49" t="str">
        <f t="shared" si="138"/>
        <v/>
      </c>
      <c r="HI73" s="49" t="str">
        <f t="shared" si="139"/>
        <v/>
      </c>
      <c r="HJ73" s="49" t="str">
        <f t="shared" si="139"/>
        <v/>
      </c>
      <c r="HK73" s="49" t="str">
        <f t="shared" si="139"/>
        <v/>
      </c>
      <c r="HL73" s="49" t="str">
        <f t="shared" si="139"/>
        <v/>
      </c>
      <c r="HM73" s="49" t="str">
        <f t="shared" si="109"/>
        <v/>
      </c>
      <c r="HN73" s="49" t="str">
        <f t="shared" si="109"/>
        <v/>
      </c>
      <c r="HO73" s="49" t="str">
        <f t="shared" si="109"/>
        <v/>
      </c>
      <c r="HP73" s="49" t="str">
        <f t="shared" si="77"/>
        <v/>
      </c>
      <c r="HQ73" s="49" t="str">
        <f t="shared" si="77"/>
        <v/>
      </c>
      <c r="HR73" s="49" t="str">
        <f t="shared" si="46"/>
        <v/>
      </c>
      <c r="HS73" s="49" t="str">
        <f t="shared" si="46"/>
        <v/>
      </c>
      <c r="HT73" s="49" t="str">
        <f t="shared" si="46"/>
        <v/>
      </c>
      <c r="HU73" s="49" t="str">
        <f t="shared" si="46"/>
        <v/>
      </c>
      <c r="HV73" s="49" t="str">
        <f t="shared" si="140"/>
        <v/>
      </c>
      <c r="HW73" s="169" t="e">
        <f t="shared" si="104"/>
        <v>#N/A</v>
      </c>
      <c r="HX73" s="169" t="e">
        <f t="shared" si="104"/>
        <v>#N/A</v>
      </c>
      <c r="HY73" s="169" t="e">
        <f t="shared" si="104"/>
        <v>#N/A</v>
      </c>
      <c r="HZ73" s="169" t="e">
        <f t="shared" si="104"/>
        <v>#N/A</v>
      </c>
      <c r="IA73" s="169" t="e">
        <f t="shared" si="136"/>
        <v>#N/A</v>
      </c>
      <c r="IB73" s="169" t="e">
        <f t="shared" si="136"/>
        <v>#N/A</v>
      </c>
      <c r="IC73" s="169" t="e">
        <f t="shared" si="136"/>
        <v>#N/A</v>
      </c>
      <c r="ID73" s="169" t="e">
        <f t="shared" si="136"/>
        <v>#N/A</v>
      </c>
      <c r="IE73" s="169" t="e">
        <f t="shared" si="136"/>
        <v>#N/A</v>
      </c>
      <c r="IF73" s="169" t="e">
        <f t="shared" si="136"/>
        <v>#N/A</v>
      </c>
      <c r="IG73" s="169" t="e">
        <f t="shared" si="136"/>
        <v>#N/A</v>
      </c>
      <c r="IH73" s="169" t="e">
        <f t="shared" si="136"/>
        <v>#N/A</v>
      </c>
      <c r="II73" s="169" t="e">
        <f t="shared" si="136"/>
        <v>#N/A</v>
      </c>
      <c r="IJ73" s="169" t="e">
        <f t="shared" si="136"/>
        <v>#N/A</v>
      </c>
      <c r="IK73" s="169" t="e">
        <f t="shared" si="136"/>
        <v>#N/A</v>
      </c>
      <c r="IL73" s="169" t="e">
        <f t="shared" si="136"/>
        <v>#N/A</v>
      </c>
      <c r="IM73" s="169" t="e">
        <f t="shared" si="136"/>
        <v>#N/A</v>
      </c>
      <c r="IN73" s="169" t="e">
        <f t="shared" si="136"/>
        <v>#N/A</v>
      </c>
      <c r="IO73" s="169" t="e">
        <f t="shared" si="136"/>
        <v>#N/A</v>
      </c>
      <c r="IP73" s="169" t="e">
        <f t="shared" si="141"/>
        <v>#N/A</v>
      </c>
      <c r="IQ73" s="169" t="e">
        <f t="shared" si="141"/>
        <v>#N/A</v>
      </c>
      <c r="IR73" s="169" t="e">
        <f t="shared" si="141"/>
        <v>#N/A</v>
      </c>
      <c r="IS73" s="169" t="e">
        <f t="shared" si="141"/>
        <v>#N/A</v>
      </c>
      <c r="IT73" s="169" t="e">
        <f t="shared" si="141"/>
        <v>#N/A</v>
      </c>
      <c r="IU73" s="169" t="e">
        <f t="shared" si="141"/>
        <v>#N/A</v>
      </c>
      <c r="IV73" s="169" t="e">
        <f t="shared" si="141"/>
        <v>#N/A</v>
      </c>
      <c r="IW73" s="169" t="e">
        <f t="shared" si="141"/>
        <v>#N/A</v>
      </c>
      <c r="IX73" s="169" t="e">
        <f t="shared" si="141"/>
        <v>#N/A</v>
      </c>
      <c r="IY73" s="169" t="e">
        <f t="shared" si="141"/>
        <v>#N/A</v>
      </c>
      <c r="IZ73" s="169" t="e">
        <f t="shared" si="141"/>
        <v>#N/A</v>
      </c>
      <c r="JA73" s="169" t="e">
        <f t="shared" si="141"/>
        <v>#N/A</v>
      </c>
      <c r="JB73" s="169" t="e">
        <f t="shared" si="141"/>
        <v>#N/A</v>
      </c>
      <c r="JC73" s="169" t="e">
        <f t="shared" si="141"/>
        <v>#N/A</v>
      </c>
      <c r="JD73" s="169" t="e">
        <f t="shared" si="141"/>
        <v>#N/A</v>
      </c>
      <c r="JE73" s="169" t="e">
        <f t="shared" si="151"/>
        <v>#N/A</v>
      </c>
      <c r="JF73" s="169" t="e">
        <f t="shared" si="151"/>
        <v>#N/A</v>
      </c>
      <c r="JG73" s="169" t="e">
        <f t="shared" si="151"/>
        <v>#N/A</v>
      </c>
      <c r="JH73" s="169" t="e">
        <f t="shared" si="151"/>
        <v>#N/A</v>
      </c>
      <c r="JI73" s="169" t="e">
        <f t="shared" si="151"/>
        <v>#N/A</v>
      </c>
      <c r="JJ73" s="169" t="e">
        <f t="shared" si="151"/>
        <v>#N/A</v>
      </c>
      <c r="JK73" s="169" t="e">
        <f t="shared" si="151"/>
        <v>#N/A</v>
      </c>
      <c r="JL73" s="169" t="e">
        <f t="shared" si="151"/>
        <v>#N/A</v>
      </c>
      <c r="JM73" s="169" t="e">
        <f t="shared" si="151"/>
        <v>#N/A</v>
      </c>
      <c r="JN73" s="169" t="e">
        <f t="shared" si="151"/>
        <v>#N/A</v>
      </c>
      <c r="JO73" s="169" t="e">
        <f t="shared" si="151"/>
        <v>#N/A</v>
      </c>
      <c r="JP73" s="169" t="e">
        <f t="shared" si="151"/>
        <v>#N/A</v>
      </c>
      <c r="JQ73" s="169" t="e">
        <f t="shared" si="151"/>
        <v>#N/A</v>
      </c>
      <c r="JR73" s="169" t="e">
        <f t="shared" si="151"/>
        <v>#N/A</v>
      </c>
      <c r="JS73" s="169" t="e">
        <f t="shared" si="151"/>
        <v>#N/A</v>
      </c>
      <c r="JT73" s="169" t="e">
        <f t="shared" si="142"/>
        <v>#N/A</v>
      </c>
      <c r="JU73" s="169" t="e">
        <f t="shared" si="142"/>
        <v>#N/A</v>
      </c>
      <c r="JV73" s="169" t="e">
        <f t="shared" si="142"/>
        <v>#N/A</v>
      </c>
      <c r="JW73" s="169" t="e">
        <f t="shared" si="142"/>
        <v>#N/A</v>
      </c>
      <c r="JX73" s="169" t="e">
        <f t="shared" si="142"/>
        <v>#N/A</v>
      </c>
      <c r="JY73" s="169" t="e">
        <f t="shared" si="142"/>
        <v>#N/A</v>
      </c>
      <c r="JZ73" s="169" t="e">
        <f t="shared" si="142"/>
        <v>#N/A</v>
      </c>
      <c r="KA73" s="169" t="e">
        <f t="shared" si="142"/>
        <v>#N/A</v>
      </c>
      <c r="KB73" s="169" t="e">
        <f t="shared" si="142"/>
        <v>#N/A</v>
      </c>
      <c r="KC73" s="169" t="e">
        <f t="shared" si="142"/>
        <v>#N/A</v>
      </c>
      <c r="KD73" s="169" t="e">
        <f t="shared" si="142"/>
        <v>#N/A</v>
      </c>
      <c r="KE73" s="169" t="e">
        <f t="shared" si="142"/>
        <v>#N/A</v>
      </c>
      <c r="KF73" s="169" t="e">
        <f t="shared" si="142"/>
        <v>#N/A</v>
      </c>
      <c r="KG73" s="169" t="e">
        <f t="shared" si="142"/>
        <v>#N/A</v>
      </c>
      <c r="KH73" s="169" t="e">
        <f t="shared" si="142"/>
        <v>#N/A</v>
      </c>
      <c r="KI73" s="169" t="e">
        <f t="shared" si="142"/>
        <v>#N/A</v>
      </c>
      <c r="KJ73" s="169" t="e">
        <f t="shared" si="152"/>
        <v>#N/A</v>
      </c>
      <c r="KK73" s="169" t="e">
        <f t="shared" si="152"/>
        <v>#N/A</v>
      </c>
      <c r="KL73" s="169" t="e">
        <f t="shared" si="152"/>
        <v>#N/A</v>
      </c>
      <c r="KM73" s="169" t="e">
        <f t="shared" si="152"/>
        <v>#N/A</v>
      </c>
      <c r="KN73" s="169" t="e">
        <f t="shared" si="152"/>
        <v>#N/A</v>
      </c>
      <c r="KO73" s="169" t="e">
        <f t="shared" si="152"/>
        <v>#N/A</v>
      </c>
      <c r="KP73" s="169" t="e">
        <f t="shared" si="152"/>
        <v>#N/A</v>
      </c>
      <c r="KQ73" s="169" t="e">
        <f t="shared" si="152"/>
        <v>#N/A</v>
      </c>
      <c r="KR73" s="169" t="e">
        <f t="shared" si="152"/>
        <v>#N/A</v>
      </c>
      <c r="KS73" s="169" t="e">
        <f t="shared" si="152"/>
        <v>#N/A</v>
      </c>
      <c r="KT73" s="169" t="e">
        <f t="shared" si="152"/>
        <v>#N/A</v>
      </c>
      <c r="KU73" s="169" t="e">
        <f t="shared" si="152"/>
        <v>#N/A</v>
      </c>
      <c r="KV73" s="169" t="e">
        <f t="shared" si="152"/>
        <v>#N/A</v>
      </c>
      <c r="KW73" s="169" t="e">
        <f t="shared" si="152"/>
        <v>#N/A</v>
      </c>
      <c r="KX73" s="169" t="e">
        <f t="shared" si="152"/>
        <v>#N/A</v>
      </c>
      <c r="KY73" s="169" t="e">
        <f t="shared" si="152"/>
        <v>#N/A</v>
      </c>
      <c r="KZ73" s="169" t="e">
        <f t="shared" si="143"/>
        <v>#N/A</v>
      </c>
      <c r="LA73" s="169" t="e">
        <f t="shared" si="143"/>
        <v>#N/A</v>
      </c>
      <c r="LB73" s="169" t="e">
        <f t="shared" si="143"/>
        <v>#N/A</v>
      </c>
      <c r="LC73" s="169" t="e">
        <f t="shared" si="143"/>
        <v>#N/A</v>
      </c>
      <c r="LD73" s="169" t="e">
        <f t="shared" si="143"/>
        <v>#N/A</v>
      </c>
      <c r="LE73" s="169" t="e">
        <f t="shared" si="143"/>
        <v>#N/A</v>
      </c>
      <c r="LF73" s="169" t="e">
        <f t="shared" si="143"/>
        <v>#N/A</v>
      </c>
      <c r="LG73" s="169" t="e">
        <f t="shared" si="143"/>
        <v>#N/A</v>
      </c>
      <c r="LH73" s="169" t="e">
        <f t="shared" si="143"/>
        <v>#N/A</v>
      </c>
      <c r="LI73" s="169" t="e">
        <f t="shared" si="143"/>
        <v>#N/A</v>
      </c>
      <c r="LJ73" s="169" t="e">
        <f t="shared" si="143"/>
        <v>#N/A</v>
      </c>
      <c r="LK73" s="169" t="e">
        <f t="shared" si="143"/>
        <v>#N/A</v>
      </c>
      <c r="LL73" s="169" t="e">
        <f t="shared" si="143"/>
        <v>#N/A</v>
      </c>
      <c r="LM73" s="169" t="e">
        <f t="shared" si="143"/>
        <v>#N/A</v>
      </c>
      <c r="LN73" s="169" t="e">
        <f t="shared" si="143"/>
        <v>#N/A</v>
      </c>
      <c r="LO73" s="169" t="e">
        <f t="shared" si="153"/>
        <v>#N/A</v>
      </c>
      <c r="LP73" s="169" t="e">
        <f t="shared" si="153"/>
        <v>#N/A</v>
      </c>
      <c r="LQ73" s="169" t="e">
        <f t="shared" si="154"/>
        <v>#N/A</v>
      </c>
      <c r="LR73" s="169" t="e">
        <f t="shared" si="154"/>
        <v>#N/A</v>
      </c>
      <c r="LS73" s="169" t="e">
        <f t="shared" si="154"/>
        <v>#N/A</v>
      </c>
      <c r="LT73" s="169" t="e">
        <f t="shared" si="154"/>
        <v>#N/A</v>
      </c>
      <c r="LU73" s="169" t="e">
        <f t="shared" si="154"/>
        <v>#N/A</v>
      </c>
      <c r="LV73" s="169" t="e">
        <f t="shared" si="154"/>
        <v>#N/A</v>
      </c>
      <c r="LW73" s="169" t="e">
        <f t="shared" si="154"/>
        <v>#N/A</v>
      </c>
      <c r="LX73" s="169" t="e">
        <f t="shared" si="154"/>
        <v>#N/A</v>
      </c>
      <c r="LY73" s="169" t="e">
        <f t="shared" si="154"/>
        <v>#N/A</v>
      </c>
      <c r="LZ73" s="169" t="e">
        <f t="shared" si="154"/>
        <v>#N/A</v>
      </c>
      <c r="MA73" s="169" t="e">
        <f t="shared" si="154"/>
        <v>#N/A</v>
      </c>
      <c r="MB73" s="169" t="e">
        <f t="shared" si="154"/>
        <v>#N/A</v>
      </c>
      <c r="MC73" s="169" t="e">
        <f t="shared" si="154"/>
        <v>#N/A</v>
      </c>
      <c r="MD73" s="169" t="e">
        <f t="shared" si="154"/>
        <v>#N/A</v>
      </c>
      <c r="ME73" s="169" t="e">
        <f t="shared" si="154"/>
        <v>#N/A</v>
      </c>
      <c r="MF73" s="169" t="e">
        <f t="shared" si="144"/>
        <v>#N/A</v>
      </c>
      <c r="MG73" s="169" t="e">
        <f t="shared" si="144"/>
        <v>#N/A</v>
      </c>
      <c r="MH73" s="169" t="e">
        <f t="shared" si="144"/>
        <v>#N/A</v>
      </c>
      <c r="MI73" s="169" t="e">
        <f t="shared" si="144"/>
        <v>#N/A</v>
      </c>
      <c r="MJ73" s="169" t="e">
        <f t="shared" si="144"/>
        <v>#N/A</v>
      </c>
      <c r="MK73" s="169" t="e">
        <f t="shared" si="144"/>
        <v>#N/A</v>
      </c>
      <c r="ML73" s="169" t="e">
        <f t="shared" si="144"/>
        <v>#N/A</v>
      </c>
      <c r="MM73" s="169" t="e">
        <f t="shared" si="144"/>
        <v>#N/A</v>
      </c>
      <c r="MN73" s="169" t="e">
        <f t="shared" si="144"/>
        <v>#N/A</v>
      </c>
      <c r="MO73" s="169" t="e">
        <f t="shared" si="144"/>
        <v>#N/A</v>
      </c>
      <c r="MP73" s="169" t="e">
        <f t="shared" si="144"/>
        <v>#N/A</v>
      </c>
      <c r="MQ73" s="169" t="e">
        <f t="shared" si="144"/>
        <v>#N/A</v>
      </c>
      <c r="MR73" s="169" t="e">
        <f t="shared" si="144"/>
        <v>#N/A</v>
      </c>
      <c r="MS73" s="169" t="e">
        <f t="shared" si="144"/>
        <v>#N/A</v>
      </c>
      <c r="MT73" s="169" t="e">
        <f t="shared" si="144"/>
        <v>#N/A</v>
      </c>
      <c r="MU73" s="169" t="e">
        <f t="shared" si="144"/>
        <v>#N/A</v>
      </c>
      <c r="MV73" s="169" t="e">
        <f t="shared" si="155"/>
        <v>#N/A</v>
      </c>
      <c r="MW73" s="169" t="e">
        <f t="shared" si="155"/>
        <v>#N/A</v>
      </c>
      <c r="MX73" s="169" t="e">
        <f t="shared" si="155"/>
        <v>#N/A</v>
      </c>
      <c r="MY73" s="169" t="e">
        <f t="shared" si="155"/>
        <v>#N/A</v>
      </c>
      <c r="MZ73" s="169" t="e">
        <f t="shared" si="155"/>
        <v>#N/A</v>
      </c>
      <c r="NA73" s="169" t="e">
        <f t="shared" si="155"/>
        <v>#N/A</v>
      </c>
      <c r="NB73" s="169" t="e">
        <f t="shared" si="155"/>
        <v>#N/A</v>
      </c>
      <c r="NC73" s="169" t="e">
        <f t="shared" si="155"/>
        <v>#N/A</v>
      </c>
      <c r="ND73" s="169" t="e">
        <f t="shared" si="155"/>
        <v>#N/A</v>
      </c>
      <c r="NE73" s="169" t="e">
        <f t="shared" si="155"/>
        <v>#N/A</v>
      </c>
      <c r="NF73" s="169" t="e">
        <f t="shared" si="155"/>
        <v>#N/A</v>
      </c>
      <c r="NG73" s="169" t="e">
        <f t="shared" si="155"/>
        <v>#N/A</v>
      </c>
      <c r="NH73" s="169" t="e">
        <f t="shared" si="155"/>
        <v>#N/A</v>
      </c>
      <c r="NI73" s="169" t="e">
        <f t="shared" si="155"/>
        <v>#N/A</v>
      </c>
      <c r="NJ73" s="169" t="e">
        <f t="shared" si="155"/>
        <v>#N/A</v>
      </c>
      <c r="NK73" s="169" t="e">
        <f t="shared" si="155"/>
        <v>#N/A</v>
      </c>
      <c r="NL73" s="169" t="e">
        <f t="shared" si="145"/>
        <v>#N/A</v>
      </c>
      <c r="NM73" s="169" t="e">
        <f t="shared" si="145"/>
        <v>#N/A</v>
      </c>
      <c r="NN73" s="169" t="e">
        <f t="shared" si="145"/>
        <v>#N/A</v>
      </c>
      <c r="NO73" s="169" t="e">
        <f t="shared" si="145"/>
        <v>#N/A</v>
      </c>
      <c r="NP73" s="169" t="e">
        <f t="shared" si="145"/>
        <v>#N/A</v>
      </c>
      <c r="NQ73" s="169" t="e">
        <f t="shared" si="145"/>
        <v>#N/A</v>
      </c>
      <c r="NR73" s="169" t="e">
        <f t="shared" si="145"/>
        <v>#N/A</v>
      </c>
      <c r="NS73" s="169" t="e">
        <f t="shared" si="145"/>
        <v>#N/A</v>
      </c>
      <c r="NT73" s="169" t="e">
        <f t="shared" si="145"/>
        <v>#N/A</v>
      </c>
      <c r="NU73" s="169" t="e">
        <f t="shared" si="145"/>
        <v>#N/A</v>
      </c>
      <c r="NV73" s="169" t="e">
        <f t="shared" si="145"/>
        <v>#N/A</v>
      </c>
      <c r="NW73" s="169" t="e">
        <f t="shared" si="145"/>
        <v>#N/A</v>
      </c>
      <c r="NX73" s="169" t="e">
        <f t="shared" si="145"/>
        <v>#N/A</v>
      </c>
      <c r="NY73" s="169" t="e">
        <f t="shared" si="145"/>
        <v>#N/A</v>
      </c>
      <c r="NZ73" s="169" t="e">
        <f t="shared" si="145"/>
        <v>#N/A</v>
      </c>
      <c r="OA73" s="169" t="e">
        <f t="shared" si="156"/>
        <v>#N/A</v>
      </c>
      <c r="OB73" s="169" t="e">
        <f t="shared" si="156"/>
        <v>#N/A</v>
      </c>
      <c r="OC73" s="169" t="e">
        <f t="shared" si="157"/>
        <v>#N/A</v>
      </c>
      <c r="OD73" s="169" t="e">
        <f t="shared" si="157"/>
        <v>#N/A</v>
      </c>
      <c r="OE73" s="169" t="e">
        <f t="shared" si="157"/>
        <v>#N/A</v>
      </c>
      <c r="OF73" s="169" t="e">
        <f t="shared" si="157"/>
        <v>#N/A</v>
      </c>
      <c r="OG73" s="169" t="e">
        <f t="shared" si="157"/>
        <v>#N/A</v>
      </c>
      <c r="OH73" s="169" t="e">
        <f t="shared" si="157"/>
        <v>#N/A</v>
      </c>
      <c r="OI73" s="169" t="e">
        <f t="shared" si="157"/>
        <v>#N/A</v>
      </c>
      <c r="OJ73" s="169" t="e">
        <f t="shared" si="157"/>
        <v>#N/A</v>
      </c>
      <c r="OK73" s="169" t="e">
        <f t="shared" si="157"/>
        <v>#N/A</v>
      </c>
      <c r="OL73" s="169" t="e">
        <f t="shared" si="157"/>
        <v>#N/A</v>
      </c>
      <c r="OM73" s="169" t="e">
        <f t="shared" si="157"/>
        <v>#N/A</v>
      </c>
      <c r="ON73" s="169" t="e">
        <f t="shared" si="157"/>
        <v>#N/A</v>
      </c>
      <c r="OO73" s="169" t="e">
        <f t="shared" si="157"/>
        <v>#N/A</v>
      </c>
      <c r="OP73" s="169" t="e">
        <f t="shared" si="157"/>
        <v>#N/A</v>
      </c>
      <c r="OQ73" s="169" t="e">
        <f t="shared" si="157"/>
        <v>#N/A</v>
      </c>
      <c r="OR73" s="169" t="e">
        <f t="shared" si="146"/>
        <v>#N/A</v>
      </c>
      <c r="OS73" s="169" t="e">
        <f t="shared" si="146"/>
        <v>#N/A</v>
      </c>
      <c r="OT73" s="169" t="e">
        <f t="shared" si="146"/>
        <v>#N/A</v>
      </c>
      <c r="OU73" s="169" t="e">
        <f t="shared" si="146"/>
        <v>#N/A</v>
      </c>
      <c r="OV73" s="169" t="e">
        <f t="shared" si="146"/>
        <v>#N/A</v>
      </c>
      <c r="OW73" s="169" t="e">
        <f t="shared" si="146"/>
        <v>#N/A</v>
      </c>
      <c r="OX73" s="169" t="e">
        <f t="shared" si="146"/>
        <v>#N/A</v>
      </c>
      <c r="OY73" s="169" t="e">
        <f t="shared" si="146"/>
        <v>#N/A</v>
      </c>
      <c r="OZ73" s="169" t="e">
        <f t="shared" si="146"/>
        <v>#N/A</v>
      </c>
      <c r="PA73" s="169" t="e">
        <f t="shared" si="146"/>
        <v>#N/A</v>
      </c>
      <c r="PB73" s="169" t="e">
        <f t="shared" si="146"/>
        <v>#N/A</v>
      </c>
      <c r="PC73" s="169" t="e">
        <f t="shared" si="146"/>
        <v>#N/A</v>
      </c>
      <c r="PD73" s="169" t="e">
        <f t="shared" si="146"/>
        <v>#N/A</v>
      </c>
      <c r="PE73" s="169" t="e">
        <f t="shared" si="146"/>
        <v>#N/A</v>
      </c>
      <c r="PF73" s="169" t="e">
        <f t="shared" si="146"/>
        <v>#N/A</v>
      </c>
      <c r="PG73" s="169" t="e">
        <f t="shared" si="146"/>
        <v>#N/A</v>
      </c>
      <c r="PH73" s="169" t="e">
        <f t="shared" si="158"/>
        <v>#N/A</v>
      </c>
      <c r="PI73" s="169" t="e">
        <f t="shared" si="158"/>
        <v>#N/A</v>
      </c>
      <c r="PJ73" s="169" t="e">
        <f t="shared" si="158"/>
        <v>#N/A</v>
      </c>
      <c r="PK73" s="169" t="e">
        <f t="shared" si="158"/>
        <v>#N/A</v>
      </c>
      <c r="PL73" s="169" t="e">
        <f t="shared" si="158"/>
        <v>#N/A</v>
      </c>
      <c r="PM73" s="169" t="e">
        <f t="shared" si="158"/>
        <v>#N/A</v>
      </c>
      <c r="PN73" s="169" t="e">
        <f t="shared" si="158"/>
        <v>#N/A</v>
      </c>
      <c r="PO73" s="169" t="e">
        <f t="shared" si="158"/>
        <v>#N/A</v>
      </c>
    </row>
    <row r="74" spans="1:431" hidden="1" x14ac:dyDescent="0.75">
      <c r="A74" s="370"/>
      <c r="B74" s="376" t="str">
        <f>IF($R74="","",ROUND(_xlfn.NORM.INV(ABS(VLOOKUP($T$1,VLookups!$A$43:$B$44,2,FALSE)-B$2),$N74,$R74),0))</f>
        <v/>
      </c>
      <c r="C74" s="382" t="str">
        <f t="shared" si="165"/>
        <v/>
      </c>
      <c r="D74" s="383" t="str">
        <f t="shared" si="166"/>
        <v/>
      </c>
      <c r="E74" s="109"/>
      <c r="F74" s="117"/>
      <c r="G74" s="122" t="str">
        <f t="shared" si="159"/>
        <v/>
      </c>
      <c r="H74" s="95"/>
      <c r="I74" s="122" t="str">
        <f t="shared" si="160"/>
        <v/>
      </c>
      <c r="J74" s="117"/>
      <c r="K74" s="110"/>
      <c r="L74" s="124" t="str">
        <f t="shared" si="147"/>
        <v/>
      </c>
      <c r="M74" s="124" t="str">
        <f t="shared" si="148"/>
        <v/>
      </c>
      <c r="N74" s="73" t="str">
        <f t="shared" si="161"/>
        <v/>
      </c>
      <c r="O74" s="23"/>
      <c r="P74" s="57"/>
      <c r="Q74" s="304"/>
      <c r="R74" s="74" t="str">
        <f>IF(AND(G74&gt;0,H74&gt;0,I74&gt;0),IF(ISBLANK(Q74),IF(ISBLANK(O74),"",(I74-G74)*VLOOKUP(O74,VLookups!$A$4:$B$13,2,FALSE)),Q74),"")</f>
        <v/>
      </c>
      <c r="S74" s="75" t="str">
        <f t="shared" si="149"/>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2"/>
        <v/>
      </c>
      <c r="AD74" s="49" t="str">
        <f t="shared" si="177"/>
        <v/>
      </c>
      <c r="AE74" s="49" t="str">
        <f t="shared" si="177"/>
        <v/>
      </c>
      <c r="AF74" s="49" t="str">
        <f t="shared" si="177"/>
        <v/>
      </c>
      <c r="AG74" s="49" t="str">
        <f t="shared" si="177"/>
        <v/>
      </c>
      <c r="AH74" s="49" t="str">
        <f t="shared" si="177"/>
        <v/>
      </c>
      <c r="AI74" s="49" t="str">
        <f t="shared" si="177"/>
        <v/>
      </c>
      <c r="AJ74" s="49" t="str">
        <f t="shared" si="177"/>
        <v/>
      </c>
      <c r="AK74" s="49" t="str">
        <f t="shared" si="177"/>
        <v/>
      </c>
      <c r="AL74" s="49" t="str">
        <f t="shared" si="177"/>
        <v/>
      </c>
      <c r="AM74" s="49" t="str">
        <f t="shared" si="177"/>
        <v/>
      </c>
      <c r="AN74" s="49" t="str">
        <f t="shared" si="177"/>
        <v/>
      </c>
      <c r="AO74" s="49" t="str">
        <f t="shared" si="177"/>
        <v/>
      </c>
      <c r="AP74" s="49" t="str">
        <f t="shared" si="177"/>
        <v/>
      </c>
      <c r="AQ74" s="49" t="str">
        <f t="shared" si="177"/>
        <v/>
      </c>
      <c r="AR74" s="49" t="str">
        <f t="shared" si="177"/>
        <v/>
      </c>
      <c r="AS74" s="49" t="str">
        <f t="shared" si="177"/>
        <v/>
      </c>
      <c r="AT74" s="49" t="str">
        <f t="shared" si="171"/>
        <v/>
      </c>
      <c r="AU74" s="49" t="str">
        <f t="shared" si="171"/>
        <v/>
      </c>
      <c r="AV74" s="49" t="str">
        <f t="shared" si="171"/>
        <v/>
      </c>
      <c r="AW74" s="49" t="str">
        <f t="shared" si="171"/>
        <v/>
      </c>
      <c r="AX74" s="49" t="str">
        <f t="shared" si="171"/>
        <v/>
      </c>
      <c r="AY74" s="49" t="str">
        <f t="shared" si="171"/>
        <v/>
      </c>
      <c r="AZ74" s="49" t="str">
        <f t="shared" si="171"/>
        <v/>
      </c>
      <c r="BA74" s="49" t="str">
        <f t="shared" si="171"/>
        <v/>
      </c>
      <c r="BB74" s="49" t="str">
        <f t="shared" si="171"/>
        <v/>
      </c>
      <c r="BC74" s="49" t="str">
        <f t="shared" si="171"/>
        <v/>
      </c>
      <c r="BD74" s="49" t="str">
        <f t="shared" si="171"/>
        <v/>
      </c>
      <c r="BE74" s="49" t="str">
        <f t="shared" si="171"/>
        <v/>
      </c>
      <c r="BF74" s="49" t="str">
        <f t="shared" si="171"/>
        <v/>
      </c>
      <c r="BG74" s="49" t="str">
        <f t="shared" si="171"/>
        <v/>
      </c>
      <c r="BH74" s="49" t="str">
        <f t="shared" si="171"/>
        <v/>
      </c>
      <c r="BI74" s="49" t="str">
        <f t="shared" si="172"/>
        <v/>
      </c>
      <c r="BJ74" s="49" t="str">
        <f t="shared" si="172"/>
        <v/>
      </c>
      <c r="BK74" s="49" t="str">
        <f t="shared" si="172"/>
        <v/>
      </c>
      <c r="BL74" s="49" t="str">
        <f t="shared" si="172"/>
        <v/>
      </c>
      <c r="BM74" s="49" t="str">
        <f t="shared" si="172"/>
        <v/>
      </c>
      <c r="BN74" s="49" t="str">
        <f t="shared" si="172"/>
        <v/>
      </c>
      <c r="BO74" s="49" t="str">
        <f t="shared" si="172"/>
        <v/>
      </c>
      <c r="BP74" s="49" t="str">
        <f t="shared" si="172"/>
        <v/>
      </c>
      <c r="BQ74" s="49" t="str">
        <f t="shared" si="172"/>
        <v/>
      </c>
      <c r="BR74" s="49" t="str">
        <f t="shared" si="172"/>
        <v/>
      </c>
      <c r="BS74" s="49" t="str">
        <f t="shared" si="172"/>
        <v/>
      </c>
      <c r="BT74" s="49" t="str">
        <f t="shared" si="172"/>
        <v/>
      </c>
      <c r="BU74" s="49" t="str">
        <f t="shared" si="172"/>
        <v/>
      </c>
      <c r="BV74" s="49" t="str">
        <f t="shared" si="172"/>
        <v/>
      </c>
      <c r="BW74" s="49" t="str">
        <f t="shared" si="172"/>
        <v/>
      </c>
      <c r="BX74" s="49" t="str">
        <f t="shared" si="172"/>
        <v/>
      </c>
      <c r="BY74" s="49" t="str">
        <f t="shared" si="168"/>
        <v/>
      </c>
      <c r="BZ74" s="49" t="str">
        <f t="shared" si="168"/>
        <v/>
      </c>
      <c r="CA74" s="49" t="str">
        <f t="shared" si="168"/>
        <v/>
      </c>
      <c r="CB74" s="49" t="str">
        <f t="shared" si="168"/>
        <v/>
      </c>
      <c r="CC74" s="49" t="str">
        <f t="shared" si="168"/>
        <v/>
      </c>
      <c r="CD74" s="49" t="str">
        <f t="shared" si="168"/>
        <v/>
      </c>
      <c r="CE74" s="49" t="str">
        <f t="shared" si="168"/>
        <v/>
      </c>
      <c r="CF74" s="49" t="str">
        <f t="shared" si="168"/>
        <v/>
      </c>
      <c r="CG74" s="49" t="str">
        <f t="shared" si="168"/>
        <v/>
      </c>
      <c r="CH74" s="49" t="str">
        <f t="shared" si="168"/>
        <v/>
      </c>
      <c r="CI74" s="49" t="str">
        <f t="shared" si="168"/>
        <v/>
      </c>
      <c r="CJ74" s="49" t="str">
        <f t="shared" si="168"/>
        <v/>
      </c>
      <c r="CK74" s="49" t="str">
        <f t="shared" si="168"/>
        <v/>
      </c>
      <c r="CL74" s="49" t="str">
        <f t="shared" si="168"/>
        <v/>
      </c>
      <c r="CM74" s="49" t="str">
        <f t="shared" si="168"/>
        <v/>
      </c>
      <c r="CN74" s="49" t="str">
        <f t="shared" si="173"/>
        <v/>
      </c>
      <c r="CO74" s="49" t="str">
        <f t="shared" si="173"/>
        <v/>
      </c>
      <c r="CP74" s="49" t="str">
        <f t="shared" si="173"/>
        <v/>
      </c>
      <c r="CQ74" s="49" t="str">
        <f t="shared" si="173"/>
        <v/>
      </c>
      <c r="CR74" s="49" t="str">
        <f t="shared" si="173"/>
        <v/>
      </c>
      <c r="CS74" s="49" t="str">
        <f t="shared" si="173"/>
        <v/>
      </c>
      <c r="CT74" s="49" t="str">
        <f t="shared" si="173"/>
        <v/>
      </c>
      <c r="CU74" s="49" t="str">
        <f t="shared" si="173"/>
        <v/>
      </c>
      <c r="CV74" s="49" t="str">
        <f t="shared" si="173"/>
        <v/>
      </c>
      <c r="CW74" s="49" t="str">
        <f t="shared" si="173"/>
        <v/>
      </c>
      <c r="CX74" s="49" t="str">
        <f t="shared" si="173"/>
        <v/>
      </c>
      <c r="CY74" s="49" t="str">
        <f t="shared" si="173"/>
        <v/>
      </c>
      <c r="CZ74" s="49" t="str">
        <f t="shared" si="173"/>
        <v/>
      </c>
      <c r="DA74" s="49" t="str">
        <f t="shared" si="173"/>
        <v/>
      </c>
      <c r="DB74" s="49" t="str">
        <f t="shared" si="173"/>
        <v/>
      </c>
      <c r="DC74" s="49" t="str">
        <f t="shared" si="173"/>
        <v/>
      </c>
      <c r="DD74" s="49" t="str">
        <f t="shared" si="169"/>
        <v/>
      </c>
      <c r="DE74" s="49" t="str">
        <f t="shared" si="169"/>
        <v/>
      </c>
      <c r="DF74" s="49" t="str">
        <f t="shared" si="169"/>
        <v/>
      </c>
      <c r="DG74" s="49" t="str">
        <f t="shared" si="169"/>
        <v/>
      </c>
      <c r="DH74" s="49" t="str">
        <f t="shared" si="169"/>
        <v/>
      </c>
      <c r="DI74" s="49" t="str">
        <f t="shared" si="169"/>
        <v/>
      </c>
      <c r="DJ74" s="49" t="str">
        <f t="shared" si="169"/>
        <v/>
      </c>
      <c r="DK74" s="49" t="str">
        <f t="shared" si="169"/>
        <v/>
      </c>
      <c r="DL74" s="49" t="str">
        <f t="shared" si="169"/>
        <v/>
      </c>
      <c r="DM74" s="49" t="str">
        <f t="shared" si="169"/>
        <v/>
      </c>
      <c r="DN74" s="49" t="str">
        <f t="shared" si="169"/>
        <v/>
      </c>
      <c r="DO74" s="49" t="str">
        <f t="shared" si="169"/>
        <v/>
      </c>
      <c r="DP74" s="49" t="str">
        <f t="shared" si="169"/>
        <v/>
      </c>
      <c r="DQ74" s="49" t="str">
        <f t="shared" si="169"/>
        <v/>
      </c>
      <c r="DR74" s="49" t="str">
        <f t="shared" si="169"/>
        <v/>
      </c>
      <c r="DS74" s="49" t="str">
        <f t="shared" si="174"/>
        <v/>
      </c>
      <c r="DT74" s="49" t="str">
        <f t="shared" si="174"/>
        <v/>
      </c>
      <c r="DU74" s="49" t="str">
        <f t="shared" si="174"/>
        <v/>
      </c>
      <c r="DV74" s="49" t="str">
        <f t="shared" si="174"/>
        <v/>
      </c>
      <c r="DW74" s="49" t="str">
        <f t="shared" si="174"/>
        <v/>
      </c>
      <c r="DX74" s="49" t="str">
        <f t="shared" si="174"/>
        <v/>
      </c>
      <c r="DY74" s="49" t="str">
        <f t="shared" si="174"/>
        <v/>
      </c>
      <c r="DZ74" s="183" t="str">
        <f t="shared" si="163"/>
        <v/>
      </c>
      <c r="EA74" s="49" t="str">
        <f t="shared" si="167"/>
        <v/>
      </c>
      <c r="EB74" s="49" t="str">
        <f t="shared" si="167"/>
        <v/>
      </c>
      <c r="EC74" s="49" t="str">
        <f t="shared" si="167"/>
        <v/>
      </c>
      <c r="ED74" s="49" t="str">
        <f t="shared" si="167"/>
        <v/>
      </c>
      <c r="EE74" s="49" t="str">
        <f t="shared" si="167"/>
        <v/>
      </c>
      <c r="EF74" s="49" t="str">
        <f t="shared" si="167"/>
        <v/>
      </c>
      <c r="EG74" s="49" t="str">
        <f t="shared" si="167"/>
        <v/>
      </c>
      <c r="EH74" s="49" t="str">
        <f t="shared" si="167"/>
        <v/>
      </c>
      <c r="EI74" s="49" t="str">
        <f t="shared" si="167"/>
        <v/>
      </c>
      <c r="EJ74" s="49" t="str">
        <f t="shared" si="167"/>
        <v/>
      </c>
      <c r="EK74" s="49" t="str">
        <f t="shared" si="167"/>
        <v/>
      </c>
      <c r="EL74" s="49" t="str">
        <f t="shared" si="167"/>
        <v/>
      </c>
      <c r="EM74" s="49" t="str">
        <f t="shared" si="167"/>
        <v/>
      </c>
      <c r="EN74" s="49" t="str">
        <f t="shared" si="167"/>
        <v/>
      </c>
      <c r="EO74" s="49" t="str">
        <f t="shared" si="167"/>
        <v/>
      </c>
      <c r="EP74" s="49" t="str">
        <f t="shared" si="164"/>
        <v/>
      </c>
      <c r="EQ74" s="49" t="str">
        <f t="shared" si="164"/>
        <v/>
      </c>
      <c r="ER74" s="49" t="str">
        <f t="shared" si="164"/>
        <v/>
      </c>
      <c r="ES74" s="49" t="str">
        <f t="shared" si="164"/>
        <v/>
      </c>
      <c r="ET74" s="49" t="str">
        <f t="shared" si="175"/>
        <v/>
      </c>
      <c r="EU74" s="49" t="str">
        <f t="shared" si="175"/>
        <v/>
      </c>
      <c r="EV74" s="49" t="str">
        <f t="shared" si="175"/>
        <v/>
      </c>
      <c r="EW74" s="49" t="str">
        <f t="shared" si="175"/>
        <v/>
      </c>
      <c r="EX74" s="49" t="str">
        <f t="shared" si="175"/>
        <v/>
      </c>
      <c r="EY74" s="49" t="str">
        <f t="shared" si="175"/>
        <v/>
      </c>
      <c r="EZ74" s="49" t="str">
        <f t="shared" si="175"/>
        <v/>
      </c>
      <c r="FA74" s="49" t="str">
        <f t="shared" si="175"/>
        <v/>
      </c>
      <c r="FB74" s="49" t="str">
        <f t="shared" si="175"/>
        <v/>
      </c>
      <c r="FC74" s="49" t="str">
        <f t="shared" si="175"/>
        <v/>
      </c>
      <c r="FD74" s="49" t="str">
        <f t="shared" si="175"/>
        <v/>
      </c>
      <c r="FE74" s="49" t="str">
        <f t="shared" si="126"/>
        <v/>
      </c>
      <c r="FF74" s="49" t="str">
        <f t="shared" si="126"/>
        <v/>
      </c>
      <c r="FG74" s="49" t="str">
        <f t="shared" si="126"/>
        <v/>
      </c>
      <c r="FH74" s="49" t="str">
        <f t="shared" si="126"/>
        <v/>
      </c>
      <c r="FI74" s="49" t="str">
        <f t="shared" si="126"/>
        <v/>
      </c>
      <c r="FJ74" s="49" t="str">
        <f t="shared" si="126"/>
        <v/>
      </c>
      <c r="FK74" s="49" t="str">
        <f t="shared" si="126"/>
        <v/>
      </c>
      <c r="FL74" s="49" t="str">
        <f t="shared" si="126"/>
        <v/>
      </c>
      <c r="FM74" s="49" t="str">
        <f t="shared" si="126"/>
        <v/>
      </c>
      <c r="FN74" s="49" t="str">
        <f t="shared" si="126"/>
        <v/>
      </c>
      <c r="FO74" s="49" t="str">
        <f t="shared" si="126"/>
        <v/>
      </c>
      <c r="FP74" s="49" t="str">
        <f t="shared" si="126"/>
        <v/>
      </c>
      <c r="FQ74" s="49" t="str">
        <f t="shared" si="126"/>
        <v/>
      </c>
      <c r="FR74" s="49" t="str">
        <f t="shared" si="126"/>
        <v/>
      </c>
      <c r="FS74" s="49" t="str">
        <f t="shared" si="126"/>
        <v/>
      </c>
      <c r="FT74" s="49" t="str">
        <f t="shared" si="126"/>
        <v/>
      </c>
      <c r="FU74" s="49" t="str">
        <f t="shared" si="176"/>
        <v/>
      </c>
      <c r="FV74" s="49" t="str">
        <f t="shared" si="150"/>
        <v/>
      </c>
      <c r="FW74" s="49" t="str">
        <f t="shared" si="150"/>
        <v/>
      </c>
      <c r="FX74" s="49" t="str">
        <f t="shared" si="150"/>
        <v/>
      </c>
      <c r="FY74" s="49" t="str">
        <f t="shared" si="150"/>
        <v/>
      </c>
      <c r="FZ74" s="49" t="str">
        <f t="shared" si="150"/>
        <v/>
      </c>
      <c r="GA74" s="49" t="str">
        <f t="shared" si="150"/>
        <v/>
      </c>
      <c r="GB74" s="49" t="str">
        <f t="shared" si="150"/>
        <v/>
      </c>
      <c r="GC74" s="49" t="str">
        <f t="shared" si="137"/>
        <v/>
      </c>
      <c r="GD74" s="49" t="str">
        <f t="shared" si="137"/>
        <v/>
      </c>
      <c r="GE74" s="49" t="str">
        <f t="shared" si="137"/>
        <v/>
      </c>
      <c r="GF74" s="49" t="str">
        <f t="shared" si="137"/>
        <v/>
      </c>
      <c r="GG74" s="49" t="str">
        <f t="shared" si="137"/>
        <v/>
      </c>
      <c r="GH74" s="49" t="str">
        <f t="shared" si="137"/>
        <v/>
      </c>
      <c r="GI74" s="49" t="str">
        <f t="shared" si="137"/>
        <v/>
      </c>
      <c r="GJ74" s="49" t="str">
        <f t="shared" si="137"/>
        <v/>
      </c>
      <c r="GK74" s="49" t="str">
        <f t="shared" si="137"/>
        <v/>
      </c>
      <c r="GL74" s="49" t="str">
        <f t="shared" si="137"/>
        <v/>
      </c>
      <c r="GM74" s="49" t="str">
        <f t="shared" si="137"/>
        <v/>
      </c>
      <c r="GN74" s="49" t="str">
        <f t="shared" si="137"/>
        <v/>
      </c>
      <c r="GO74" s="49" t="str">
        <f t="shared" si="137"/>
        <v/>
      </c>
      <c r="GP74" s="49" t="str">
        <f t="shared" si="137"/>
        <v/>
      </c>
      <c r="GQ74" s="49" t="str">
        <f t="shared" si="137"/>
        <v/>
      </c>
      <c r="GR74" s="49" t="str">
        <f t="shared" si="137"/>
        <v/>
      </c>
      <c r="GS74" s="49" t="str">
        <f t="shared" si="138"/>
        <v/>
      </c>
      <c r="GT74" s="49" t="str">
        <f t="shared" si="138"/>
        <v/>
      </c>
      <c r="GU74" s="49" t="str">
        <f t="shared" si="138"/>
        <v/>
      </c>
      <c r="GV74" s="49" t="str">
        <f t="shared" si="138"/>
        <v/>
      </c>
      <c r="GW74" s="49" t="str">
        <f t="shared" si="138"/>
        <v/>
      </c>
      <c r="GX74" s="49" t="str">
        <f t="shared" si="138"/>
        <v/>
      </c>
      <c r="GY74" s="49" t="str">
        <f t="shared" si="138"/>
        <v/>
      </c>
      <c r="GZ74" s="49" t="str">
        <f t="shared" si="138"/>
        <v/>
      </c>
      <c r="HA74" s="49" t="str">
        <f t="shared" si="138"/>
        <v/>
      </c>
      <c r="HB74" s="49" t="str">
        <f t="shared" si="138"/>
        <v/>
      </c>
      <c r="HC74" s="49" t="str">
        <f t="shared" si="138"/>
        <v/>
      </c>
      <c r="HD74" s="49" t="str">
        <f t="shared" si="138"/>
        <v/>
      </c>
      <c r="HE74" s="49" t="str">
        <f t="shared" si="138"/>
        <v/>
      </c>
      <c r="HF74" s="49" t="str">
        <f t="shared" si="138"/>
        <v/>
      </c>
      <c r="HG74" s="49" t="str">
        <f t="shared" si="138"/>
        <v/>
      </c>
      <c r="HH74" s="49" t="str">
        <f t="shared" si="138"/>
        <v/>
      </c>
      <c r="HI74" s="49" t="str">
        <f t="shared" si="139"/>
        <v/>
      </c>
      <c r="HJ74" s="49" t="str">
        <f t="shared" si="139"/>
        <v/>
      </c>
      <c r="HK74" s="49" t="str">
        <f t="shared" si="139"/>
        <v/>
      </c>
      <c r="HL74" s="49" t="str">
        <f t="shared" si="139"/>
        <v/>
      </c>
      <c r="HM74" s="49" t="str">
        <f t="shared" si="109"/>
        <v/>
      </c>
      <c r="HN74" s="49" t="str">
        <f t="shared" si="109"/>
        <v/>
      </c>
      <c r="HO74" s="49" t="str">
        <f t="shared" si="109"/>
        <v/>
      </c>
      <c r="HP74" s="49" t="str">
        <f t="shared" si="77"/>
        <v/>
      </c>
      <c r="HQ74" s="49" t="str">
        <f t="shared" si="77"/>
        <v/>
      </c>
      <c r="HR74" s="49" t="str">
        <f t="shared" si="46"/>
        <v/>
      </c>
      <c r="HS74" s="49" t="str">
        <f t="shared" si="46"/>
        <v/>
      </c>
      <c r="HT74" s="49" t="str">
        <f t="shared" si="46"/>
        <v/>
      </c>
      <c r="HU74" s="49" t="str">
        <f t="shared" si="46"/>
        <v/>
      </c>
      <c r="HV74" s="49" t="str">
        <f t="shared" si="140"/>
        <v/>
      </c>
      <c r="HW74" s="169" t="e">
        <f t="shared" si="104"/>
        <v>#N/A</v>
      </c>
      <c r="HX74" s="169" t="e">
        <f t="shared" si="104"/>
        <v>#N/A</v>
      </c>
      <c r="HY74" s="169" t="e">
        <f t="shared" si="104"/>
        <v>#N/A</v>
      </c>
      <c r="HZ74" s="169" t="e">
        <f t="shared" si="104"/>
        <v>#N/A</v>
      </c>
      <c r="IA74" s="169" t="e">
        <f t="shared" si="136"/>
        <v>#N/A</v>
      </c>
      <c r="IB74" s="169" t="e">
        <f t="shared" si="136"/>
        <v>#N/A</v>
      </c>
      <c r="IC74" s="169" t="e">
        <f t="shared" si="136"/>
        <v>#N/A</v>
      </c>
      <c r="ID74" s="169" t="e">
        <f t="shared" si="136"/>
        <v>#N/A</v>
      </c>
      <c r="IE74" s="169" t="e">
        <f t="shared" si="136"/>
        <v>#N/A</v>
      </c>
      <c r="IF74" s="169" t="e">
        <f t="shared" si="136"/>
        <v>#N/A</v>
      </c>
      <c r="IG74" s="169" t="e">
        <f t="shared" si="136"/>
        <v>#N/A</v>
      </c>
      <c r="IH74" s="169" t="e">
        <f t="shared" si="136"/>
        <v>#N/A</v>
      </c>
      <c r="II74" s="169" t="e">
        <f t="shared" si="136"/>
        <v>#N/A</v>
      </c>
      <c r="IJ74" s="169" t="e">
        <f t="shared" si="136"/>
        <v>#N/A</v>
      </c>
      <c r="IK74" s="169" t="e">
        <f t="shared" si="136"/>
        <v>#N/A</v>
      </c>
      <c r="IL74" s="169" t="e">
        <f t="shared" si="136"/>
        <v>#N/A</v>
      </c>
      <c r="IM74" s="169" t="e">
        <f t="shared" si="136"/>
        <v>#N/A</v>
      </c>
      <c r="IN74" s="169" t="e">
        <f t="shared" si="136"/>
        <v>#N/A</v>
      </c>
      <c r="IO74" s="169" t="e">
        <f t="shared" si="136"/>
        <v>#N/A</v>
      </c>
      <c r="IP74" s="169" t="e">
        <f t="shared" si="141"/>
        <v>#N/A</v>
      </c>
      <c r="IQ74" s="169" t="e">
        <f t="shared" si="141"/>
        <v>#N/A</v>
      </c>
      <c r="IR74" s="169" t="e">
        <f t="shared" si="141"/>
        <v>#N/A</v>
      </c>
      <c r="IS74" s="169" t="e">
        <f t="shared" si="141"/>
        <v>#N/A</v>
      </c>
      <c r="IT74" s="169" t="e">
        <f t="shared" si="141"/>
        <v>#N/A</v>
      </c>
      <c r="IU74" s="169" t="e">
        <f t="shared" si="141"/>
        <v>#N/A</v>
      </c>
      <c r="IV74" s="169" t="e">
        <f t="shared" si="141"/>
        <v>#N/A</v>
      </c>
      <c r="IW74" s="169" t="e">
        <f t="shared" si="141"/>
        <v>#N/A</v>
      </c>
      <c r="IX74" s="169" t="e">
        <f t="shared" si="141"/>
        <v>#N/A</v>
      </c>
      <c r="IY74" s="169" t="e">
        <f t="shared" si="141"/>
        <v>#N/A</v>
      </c>
      <c r="IZ74" s="169" t="e">
        <f t="shared" si="141"/>
        <v>#N/A</v>
      </c>
      <c r="JA74" s="169" t="e">
        <f t="shared" si="141"/>
        <v>#N/A</v>
      </c>
      <c r="JB74" s="169" t="e">
        <f t="shared" si="141"/>
        <v>#N/A</v>
      </c>
      <c r="JC74" s="169" t="e">
        <f t="shared" si="141"/>
        <v>#N/A</v>
      </c>
      <c r="JD74" s="169" t="e">
        <f t="shared" si="141"/>
        <v>#N/A</v>
      </c>
      <c r="JE74" s="169" t="e">
        <f t="shared" si="151"/>
        <v>#N/A</v>
      </c>
      <c r="JF74" s="169" t="e">
        <f t="shared" si="151"/>
        <v>#N/A</v>
      </c>
      <c r="JG74" s="169" t="e">
        <f t="shared" si="151"/>
        <v>#N/A</v>
      </c>
      <c r="JH74" s="169" t="e">
        <f t="shared" si="151"/>
        <v>#N/A</v>
      </c>
      <c r="JI74" s="169" t="e">
        <f t="shared" si="151"/>
        <v>#N/A</v>
      </c>
      <c r="JJ74" s="169" t="e">
        <f t="shared" si="151"/>
        <v>#N/A</v>
      </c>
      <c r="JK74" s="169" t="e">
        <f t="shared" si="151"/>
        <v>#N/A</v>
      </c>
      <c r="JL74" s="169" t="e">
        <f t="shared" si="151"/>
        <v>#N/A</v>
      </c>
      <c r="JM74" s="169" t="e">
        <f t="shared" si="151"/>
        <v>#N/A</v>
      </c>
      <c r="JN74" s="169" t="e">
        <f t="shared" si="151"/>
        <v>#N/A</v>
      </c>
      <c r="JO74" s="169" t="e">
        <f t="shared" si="151"/>
        <v>#N/A</v>
      </c>
      <c r="JP74" s="169" t="e">
        <f t="shared" si="151"/>
        <v>#N/A</v>
      </c>
      <c r="JQ74" s="169" t="e">
        <f t="shared" si="151"/>
        <v>#N/A</v>
      </c>
      <c r="JR74" s="169" t="e">
        <f t="shared" si="151"/>
        <v>#N/A</v>
      </c>
      <c r="JS74" s="169" t="e">
        <f t="shared" si="151"/>
        <v>#N/A</v>
      </c>
      <c r="JT74" s="169" t="e">
        <f t="shared" si="142"/>
        <v>#N/A</v>
      </c>
      <c r="JU74" s="169" t="e">
        <f t="shared" si="142"/>
        <v>#N/A</v>
      </c>
      <c r="JV74" s="169" t="e">
        <f t="shared" si="142"/>
        <v>#N/A</v>
      </c>
      <c r="JW74" s="169" t="e">
        <f t="shared" si="142"/>
        <v>#N/A</v>
      </c>
      <c r="JX74" s="169" t="e">
        <f t="shared" si="142"/>
        <v>#N/A</v>
      </c>
      <c r="JY74" s="169" t="e">
        <f t="shared" si="142"/>
        <v>#N/A</v>
      </c>
      <c r="JZ74" s="169" t="e">
        <f t="shared" si="142"/>
        <v>#N/A</v>
      </c>
      <c r="KA74" s="169" t="e">
        <f t="shared" si="142"/>
        <v>#N/A</v>
      </c>
      <c r="KB74" s="169" t="e">
        <f t="shared" si="142"/>
        <v>#N/A</v>
      </c>
      <c r="KC74" s="169" t="e">
        <f t="shared" si="142"/>
        <v>#N/A</v>
      </c>
      <c r="KD74" s="169" t="e">
        <f t="shared" si="142"/>
        <v>#N/A</v>
      </c>
      <c r="KE74" s="169" t="e">
        <f t="shared" si="142"/>
        <v>#N/A</v>
      </c>
      <c r="KF74" s="169" t="e">
        <f t="shared" si="142"/>
        <v>#N/A</v>
      </c>
      <c r="KG74" s="169" t="e">
        <f t="shared" si="142"/>
        <v>#N/A</v>
      </c>
      <c r="KH74" s="169" t="e">
        <f t="shared" si="142"/>
        <v>#N/A</v>
      </c>
      <c r="KI74" s="169" t="e">
        <f t="shared" si="142"/>
        <v>#N/A</v>
      </c>
      <c r="KJ74" s="169" t="e">
        <f t="shared" si="152"/>
        <v>#N/A</v>
      </c>
      <c r="KK74" s="169" t="e">
        <f t="shared" si="152"/>
        <v>#N/A</v>
      </c>
      <c r="KL74" s="169" t="e">
        <f t="shared" si="152"/>
        <v>#N/A</v>
      </c>
      <c r="KM74" s="169" t="e">
        <f t="shared" si="152"/>
        <v>#N/A</v>
      </c>
      <c r="KN74" s="169" t="e">
        <f t="shared" si="152"/>
        <v>#N/A</v>
      </c>
      <c r="KO74" s="169" t="e">
        <f t="shared" si="152"/>
        <v>#N/A</v>
      </c>
      <c r="KP74" s="169" t="e">
        <f t="shared" si="152"/>
        <v>#N/A</v>
      </c>
      <c r="KQ74" s="169" t="e">
        <f t="shared" si="152"/>
        <v>#N/A</v>
      </c>
      <c r="KR74" s="169" t="e">
        <f t="shared" si="152"/>
        <v>#N/A</v>
      </c>
      <c r="KS74" s="169" t="e">
        <f t="shared" si="152"/>
        <v>#N/A</v>
      </c>
      <c r="KT74" s="169" t="e">
        <f t="shared" si="152"/>
        <v>#N/A</v>
      </c>
      <c r="KU74" s="169" t="e">
        <f t="shared" si="152"/>
        <v>#N/A</v>
      </c>
      <c r="KV74" s="169" t="e">
        <f t="shared" si="152"/>
        <v>#N/A</v>
      </c>
      <c r="KW74" s="169" t="e">
        <f t="shared" si="152"/>
        <v>#N/A</v>
      </c>
      <c r="KX74" s="169" t="e">
        <f t="shared" si="152"/>
        <v>#N/A</v>
      </c>
      <c r="KY74" s="169" t="e">
        <f t="shared" si="152"/>
        <v>#N/A</v>
      </c>
      <c r="KZ74" s="169" t="e">
        <f t="shared" si="143"/>
        <v>#N/A</v>
      </c>
      <c r="LA74" s="169" t="e">
        <f t="shared" si="143"/>
        <v>#N/A</v>
      </c>
      <c r="LB74" s="169" t="e">
        <f t="shared" si="143"/>
        <v>#N/A</v>
      </c>
      <c r="LC74" s="169" t="e">
        <f t="shared" si="143"/>
        <v>#N/A</v>
      </c>
      <c r="LD74" s="169" t="e">
        <f t="shared" si="143"/>
        <v>#N/A</v>
      </c>
      <c r="LE74" s="169" t="e">
        <f t="shared" si="143"/>
        <v>#N/A</v>
      </c>
      <c r="LF74" s="169" t="e">
        <f t="shared" si="143"/>
        <v>#N/A</v>
      </c>
      <c r="LG74" s="169" t="e">
        <f t="shared" si="143"/>
        <v>#N/A</v>
      </c>
      <c r="LH74" s="169" t="e">
        <f t="shared" si="143"/>
        <v>#N/A</v>
      </c>
      <c r="LI74" s="169" t="e">
        <f t="shared" si="143"/>
        <v>#N/A</v>
      </c>
      <c r="LJ74" s="169" t="e">
        <f t="shared" si="143"/>
        <v>#N/A</v>
      </c>
      <c r="LK74" s="169" t="e">
        <f t="shared" si="143"/>
        <v>#N/A</v>
      </c>
      <c r="LL74" s="169" t="e">
        <f t="shared" si="143"/>
        <v>#N/A</v>
      </c>
      <c r="LM74" s="169" t="e">
        <f t="shared" si="143"/>
        <v>#N/A</v>
      </c>
      <c r="LN74" s="169" t="e">
        <f t="shared" si="143"/>
        <v>#N/A</v>
      </c>
      <c r="LO74" s="169" t="e">
        <f t="shared" si="153"/>
        <v>#N/A</v>
      </c>
      <c r="LP74" s="169" t="e">
        <f t="shared" si="153"/>
        <v>#N/A</v>
      </c>
      <c r="LQ74" s="169" t="e">
        <f t="shared" si="154"/>
        <v>#N/A</v>
      </c>
      <c r="LR74" s="169" t="e">
        <f t="shared" si="154"/>
        <v>#N/A</v>
      </c>
      <c r="LS74" s="169" t="e">
        <f t="shared" si="154"/>
        <v>#N/A</v>
      </c>
      <c r="LT74" s="169" t="e">
        <f t="shared" si="154"/>
        <v>#N/A</v>
      </c>
      <c r="LU74" s="169" t="e">
        <f t="shared" si="154"/>
        <v>#N/A</v>
      </c>
      <c r="LV74" s="169" t="e">
        <f t="shared" si="154"/>
        <v>#N/A</v>
      </c>
      <c r="LW74" s="169" t="e">
        <f t="shared" si="154"/>
        <v>#N/A</v>
      </c>
      <c r="LX74" s="169" t="e">
        <f t="shared" si="154"/>
        <v>#N/A</v>
      </c>
      <c r="LY74" s="169" t="e">
        <f t="shared" si="154"/>
        <v>#N/A</v>
      </c>
      <c r="LZ74" s="169" t="e">
        <f t="shared" si="154"/>
        <v>#N/A</v>
      </c>
      <c r="MA74" s="169" t="e">
        <f t="shared" si="154"/>
        <v>#N/A</v>
      </c>
      <c r="MB74" s="169" t="e">
        <f t="shared" si="154"/>
        <v>#N/A</v>
      </c>
      <c r="MC74" s="169" t="e">
        <f t="shared" si="154"/>
        <v>#N/A</v>
      </c>
      <c r="MD74" s="169" t="e">
        <f t="shared" si="154"/>
        <v>#N/A</v>
      </c>
      <c r="ME74" s="169" t="e">
        <f t="shared" si="154"/>
        <v>#N/A</v>
      </c>
      <c r="MF74" s="169" t="e">
        <f t="shared" si="144"/>
        <v>#N/A</v>
      </c>
      <c r="MG74" s="169" t="e">
        <f t="shared" si="144"/>
        <v>#N/A</v>
      </c>
      <c r="MH74" s="169" t="e">
        <f t="shared" si="144"/>
        <v>#N/A</v>
      </c>
      <c r="MI74" s="169" t="e">
        <f t="shared" si="144"/>
        <v>#N/A</v>
      </c>
      <c r="MJ74" s="169" t="e">
        <f t="shared" si="144"/>
        <v>#N/A</v>
      </c>
      <c r="MK74" s="169" t="e">
        <f t="shared" si="144"/>
        <v>#N/A</v>
      </c>
      <c r="ML74" s="169" t="e">
        <f t="shared" si="144"/>
        <v>#N/A</v>
      </c>
      <c r="MM74" s="169" t="e">
        <f t="shared" si="144"/>
        <v>#N/A</v>
      </c>
      <c r="MN74" s="169" t="e">
        <f t="shared" si="144"/>
        <v>#N/A</v>
      </c>
      <c r="MO74" s="169" t="e">
        <f t="shared" si="144"/>
        <v>#N/A</v>
      </c>
      <c r="MP74" s="169" t="e">
        <f t="shared" si="144"/>
        <v>#N/A</v>
      </c>
      <c r="MQ74" s="169" t="e">
        <f t="shared" si="144"/>
        <v>#N/A</v>
      </c>
      <c r="MR74" s="169" t="e">
        <f t="shared" si="144"/>
        <v>#N/A</v>
      </c>
      <c r="MS74" s="169" t="e">
        <f t="shared" si="144"/>
        <v>#N/A</v>
      </c>
      <c r="MT74" s="169" t="e">
        <f t="shared" si="144"/>
        <v>#N/A</v>
      </c>
      <c r="MU74" s="169" t="e">
        <f t="shared" si="144"/>
        <v>#N/A</v>
      </c>
      <c r="MV74" s="169" t="e">
        <f t="shared" si="155"/>
        <v>#N/A</v>
      </c>
      <c r="MW74" s="169" t="e">
        <f t="shared" si="155"/>
        <v>#N/A</v>
      </c>
      <c r="MX74" s="169" t="e">
        <f t="shared" si="155"/>
        <v>#N/A</v>
      </c>
      <c r="MY74" s="169" t="e">
        <f t="shared" si="155"/>
        <v>#N/A</v>
      </c>
      <c r="MZ74" s="169" t="e">
        <f t="shared" si="155"/>
        <v>#N/A</v>
      </c>
      <c r="NA74" s="169" t="e">
        <f t="shared" si="155"/>
        <v>#N/A</v>
      </c>
      <c r="NB74" s="169" t="e">
        <f t="shared" si="155"/>
        <v>#N/A</v>
      </c>
      <c r="NC74" s="169" t="e">
        <f t="shared" si="155"/>
        <v>#N/A</v>
      </c>
      <c r="ND74" s="169" t="e">
        <f t="shared" si="155"/>
        <v>#N/A</v>
      </c>
      <c r="NE74" s="169" t="e">
        <f t="shared" si="155"/>
        <v>#N/A</v>
      </c>
      <c r="NF74" s="169" t="e">
        <f t="shared" si="155"/>
        <v>#N/A</v>
      </c>
      <c r="NG74" s="169" t="e">
        <f t="shared" si="155"/>
        <v>#N/A</v>
      </c>
      <c r="NH74" s="169" t="e">
        <f t="shared" si="155"/>
        <v>#N/A</v>
      </c>
      <c r="NI74" s="169" t="e">
        <f t="shared" si="155"/>
        <v>#N/A</v>
      </c>
      <c r="NJ74" s="169" t="e">
        <f t="shared" si="155"/>
        <v>#N/A</v>
      </c>
      <c r="NK74" s="169" t="e">
        <f t="shared" si="155"/>
        <v>#N/A</v>
      </c>
      <c r="NL74" s="169" t="e">
        <f t="shared" si="145"/>
        <v>#N/A</v>
      </c>
      <c r="NM74" s="169" t="e">
        <f t="shared" si="145"/>
        <v>#N/A</v>
      </c>
      <c r="NN74" s="169" t="e">
        <f t="shared" si="145"/>
        <v>#N/A</v>
      </c>
      <c r="NO74" s="169" t="e">
        <f t="shared" si="145"/>
        <v>#N/A</v>
      </c>
      <c r="NP74" s="169" t="e">
        <f t="shared" si="145"/>
        <v>#N/A</v>
      </c>
      <c r="NQ74" s="169" t="e">
        <f t="shared" si="145"/>
        <v>#N/A</v>
      </c>
      <c r="NR74" s="169" t="e">
        <f t="shared" si="145"/>
        <v>#N/A</v>
      </c>
      <c r="NS74" s="169" t="e">
        <f t="shared" si="145"/>
        <v>#N/A</v>
      </c>
      <c r="NT74" s="169" t="e">
        <f t="shared" si="145"/>
        <v>#N/A</v>
      </c>
      <c r="NU74" s="169" t="e">
        <f t="shared" si="145"/>
        <v>#N/A</v>
      </c>
      <c r="NV74" s="169" t="e">
        <f t="shared" si="145"/>
        <v>#N/A</v>
      </c>
      <c r="NW74" s="169" t="e">
        <f t="shared" si="145"/>
        <v>#N/A</v>
      </c>
      <c r="NX74" s="169" t="e">
        <f t="shared" si="145"/>
        <v>#N/A</v>
      </c>
      <c r="NY74" s="169" t="e">
        <f t="shared" si="145"/>
        <v>#N/A</v>
      </c>
      <c r="NZ74" s="169" t="e">
        <f t="shared" si="145"/>
        <v>#N/A</v>
      </c>
      <c r="OA74" s="169" t="e">
        <f t="shared" si="156"/>
        <v>#N/A</v>
      </c>
      <c r="OB74" s="169" t="e">
        <f t="shared" si="156"/>
        <v>#N/A</v>
      </c>
      <c r="OC74" s="169" t="e">
        <f t="shared" si="157"/>
        <v>#N/A</v>
      </c>
      <c r="OD74" s="169" t="e">
        <f t="shared" si="157"/>
        <v>#N/A</v>
      </c>
      <c r="OE74" s="169" t="e">
        <f t="shared" si="157"/>
        <v>#N/A</v>
      </c>
      <c r="OF74" s="169" t="e">
        <f t="shared" si="157"/>
        <v>#N/A</v>
      </c>
      <c r="OG74" s="169" t="e">
        <f t="shared" si="157"/>
        <v>#N/A</v>
      </c>
      <c r="OH74" s="169" t="e">
        <f t="shared" si="157"/>
        <v>#N/A</v>
      </c>
      <c r="OI74" s="169" t="e">
        <f t="shared" si="157"/>
        <v>#N/A</v>
      </c>
      <c r="OJ74" s="169" t="e">
        <f t="shared" si="157"/>
        <v>#N/A</v>
      </c>
      <c r="OK74" s="169" t="e">
        <f t="shared" si="157"/>
        <v>#N/A</v>
      </c>
      <c r="OL74" s="169" t="e">
        <f t="shared" si="157"/>
        <v>#N/A</v>
      </c>
      <c r="OM74" s="169" t="e">
        <f t="shared" si="157"/>
        <v>#N/A</v>
      </c>
      <c r="ON74" s="169" t="e">
        <f t="shared" si="157"/>
        <v>#N/A</v>
      </c>
      <c r="OO74" s="169" t="e">
        <f t="shared" si="157"/>
        <v>#N/A</v>
      </c>
      <c r="OP74" s="169" t="e">
        <f t="shared" si="157"/>
        <v>#N/A</v>
      </c>
      <c r="OQ74" s="169" t="e">
        <f t="shared" si="157"/>
        <v>#N/A</v>
      </c>
      <c r="OR74" s="169" t="e">
        <f t="shared" si="146"/>
        <v>#N/A</v>
      </c>
      <c r="OS74" s="169" t="e">
        <f t="shared" si="146"/>
        <v>#N/A</v>
      </c>
      <c r="OT74" s="169" t="e">
        <f t="shared" si="146"/>
        <v>#N/A</v>
      </c>
      <c r="OU74" s="169" t="e">
        <f t="shared" si="146"/>
        <v>#N/A</v>
      </c>
      <c r="OV74" s="169" t="e">
        <f t="shared" si="146"/>
        <v>#N/A</v>
      </c>
      <c r="OW74" s="169" t="e">
        <f t="shared" si="146"/>
        <v>#N/A</v>
      </c>
      <c r="OX74" s="169" t="e">
        <f t="shared" si="146"/>
        <v>#N/A</v>
      </c>
      <c r="OY74" s="169" t="e">
        <f t="shared" si="146"/>
        <v>#N/A</v>
      </c>
      <c r="OZ74" s="169" t="e">
        <f t="shared" si="146"/>
        <v>#N/A</v>
      </c>
      <c r="PA74" s="169" t="e">
        <f t="shared" si="146"/>
        <v>#N/A</v>
      </c>
      <c r="PB74" s="169" t="e">
        <f t="shared" si="146"/>
        <v>#N/A</v>
      </c>
      <c r="PC74" s="169" t="e">
        <f t="shared" si="146"/>
        <v>#N/A</v>
      </c>
      <c r="PD74" s="169" t="e">
        <f t="shared" si="146"/>
        <v>#N/A</v>
      </c>
      <c r="PE74" s="169" t="e">
        <f t="shared" si="146"/>
        <v>#N/A</v>
      </c>
      <c r="PF74" s="169" t="e">
        <f t="shared" si="146"/>
        <v>#N/A</v>
      </c>
      <c r="PG74" s="169" t="e">
        <f t="shared" si="146"/>
        <v>#N/A</v>
      </c>
      <c r="PH74" s="169" t="e">
        <f t="shared" si="158"/>
        <v>#N/A</v>
      </c>
      <c r="PI74" s="169" t="e">
        <f t="shared" si="158"/>
        <v>#N/A</v>
      </c>
      <c r="PJ74" s="169" t="e">
        <f t="shared" si="158"/>
        <v>#N/A</v>
      </c>
      <c r="PK74" s="169" t="e">
        <f t="shared" si="158"/>
        <v>#N/A</v>
      </c>
      <c r="PL74" s="169" t="e">
        <f t="shared" si="158"/>
        <v>#N/A</v>
      </c>
      <c r="PM74" s="169" t="e">
        <f t="shared" si="158"/>
        <v>#N/A</v>
      </c>
      <c r="PN74" s="169" t="e">
        <f t="shared" si="158"/>
        <v>#N/A</v>
      </c>
      <c r="PO74" s="169" t="e">
        <f t="shared" si="158"/>
        <v>#N/A</v>
      </c>
    </row>
    <row r="75" spans="1:431" hidden="1" x14ac:dyDescent="0.75">
      <c r="A75" s="370"/>
      <c r="B75" s="376" t="str">
        <f>IF($R75="","",ROUND(_xlfn.NORM.INV(ABS(VLOOKUP($T$1,VLookups!$A$43:$B$44,2,FALSE)-B$2),$N75,$R75),0))</f>
        <v/>
      </c>
      <c r="C75" s="382" t="str">
        <f t="shared" si="165"/>
        <v/>
      </c>
      <c r="D75" s="383" t="str">
        <f t="shared" si="166"/>
        <v/>
      </c>
      <c r="E75" s="109"/>
      <c r="F75" s="117"/>
      <c r="G75" s="122" t="str">
        <f t="shared" si="159"/>
        <v/>
      </c>
      <c r="H75" s="95"/>
      <c r="I75" s="122" t="str">
        <f t="shared" si="160"/>
        <v/>
      </c>
      <c r="J75" s="117"/>
      <c r="K75" s="110"/>
      <c r="L75" s="124" t="str">
        <f t="shared" si="147"/>
        <v/>
      </c>
      <c r="M75" s="124" t="str">
        <f t="shared" si="148"/>
        <v/>
      </c>
      <c r="N75" s="73" t="str">
        <f t="shared" si="161"/>
        <v/>
      </c>
      <c r="O75" s="23"/>
      <c r="P75" s="57"/>
      <c r="Q75" s="304"/>
      <c r="R75" s="74" t="str">
        <f>IF(AND(G75&gt;0,H75&gt;0,I75&gt;0),IF(ISBLANK(Q75),IF(ISBLANK(O75),"",(I75-G75)*VLOOKUP(O75,VLookups!$A$4:$B$13,2,FALSE)),Q75),"")</f>
        <v/>
      </c>
      <c r="S75" s="75" t="str">
        <f t="shared" si="149"/>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2"/>
        <v/>
      </c>
      <c r="AD75" s="49" t="str">
        <f t="shared" si="177"/>
        <v/>
      </c>
      <c r="AE75" s="49" t="str">
        <f t="shared" si="177"/>
        <v/>
      </c>
      <c r="AF75" s="49" t="str">
        <f t="shared" si="177"/>
        <v/>
      </c>
      <c r="AG75" s="49" t="str">
        <f t="shared" si="177"/>
        <v/>
      </c>
      <c r="AH75" s="49" t="str">
        <f t="shared" si="177"/>
        <v/>
      </c>
      <c r="AI75" s="49" t="str">
        <f t="shared" si="177"/>
        <v/>
      </c>
      <c r="AJ75" s="49" t="str">
        <f t="shared" si="177"/>
        <v/>
      </c>
      <c r="AK75" s="49" t="str">
        <f t="shared" si="177"/>
        <v/>
      </c>
      <c r="AL75" s="49" t="str">
        <f t="shared" si="177"/>
        <v/>
      </c>
      <c r="AM75" s="49" t="str">
        <f t="shared" si="177"/>
        <v/>
      </c>
      <c r="AN75" s="49" t="str">
        <f t="shared" si="177"/>
        <v/>
      </c>
      <c r="AO75" s="49" t="str">
        <f t="shared" si="177"/>
        <v/>
      </c>
      <c r="AP75" s="49" t="str">
        <f t="shared" si="177"/>
        <v/>
      </c>
      <c r="AQ75" s="49" t="str">
        <f t="shared" si="177"/>
        <v/>
      </c>
      <c r="AR75" s="49" t="str">
        <f t="shared" si="177"/>
        <v/>
      </c>
      <c r="AS75" s="49" t="str">
        <f t="shared" si="177"/>
        <v/>
      </c>
      <c r="AT75" s="49" t="str">
        <f t="shared" si="171"/>
        <v/>
      </c>
      <c r="AU75" s="49" t="str">
        <f t="shared" si="171"/>
        <v/>
      </c>
      <c r="AV75" s="49" t="str">
        <f t="shared" si="171"/>
        <v/>
      </c>
      <c r="AW75" s="49" t="str">
        <f t="shared" si="171"/>
        <v/>
      </c>
      <c r="AX75" s="49" t="str">
        <f t="shared" si="171"/>
        <v/>
      </c>
      <c r="AY75" s="49" t="str">
        <f t="shared" si="171"/>
        <v/>
      </c>
      <c r="AZ75" s="49" t="str">
        <f t="shared" si="171"/>
        <v/>
      </c>
      <c r="BA75" s="49" t="str">
        <f t="shared" si="171"/>
        <v/>
      </c>
      <c r="BB75" s="49" t="str">
        <f t="shared" si="171"/>
        <v/>
      </c>
      <c r="BC75" s="49" t="str">
        <f t="shared" si="171"/>
        <v/>
      </c>
      <c r="BD75" s="49" t="str">
        <f t="shared" si="171"/>
        <v/>
      </c>
      <c r="BE75" s="49" t="str">
        <f t="shared" si="171"/>
        <v/>
      </c>
      <c r="BF75" s="49" t="str">
        <f t="shared" si="171"/>
        <v/>
      </c>
      <c r="BG75" s="49" t="str">
        <f t="shared" si="171"/>
        <v/>
      </c>
      <c r="BH75" s="49" t="str">
        <f t="shared" si="171"/>
        <v/>
      </c>
      <c r="BI75" s="49" t="str">
        <f t="shared" si="172"/>
        <v/>
      </c>
      <c r="BJ75" s="49" t="str">
        <f t="shared" si="172"/>
        <v/>
      </c>
      <c r="BK75" s="49" t="str">
        <f t="shared" si="172"/>
        <v/>
      </c>
      <c r="BL75" s="49" t="str">
        <f t="shared" si="172"/>
        <v/>
      </c>
      <c r="BM75" s="49" t="str">
        <f t="shared" si="172"/>
        <v/>
      </c>
      <c r="BN75" s="49" t="str">
        <f t="shared" si="172"/>
        <v/>
      </c>
      <c r="BO75" s="49" t="str">
        <f t="shared" si="172"/>
        <v/>
      </c>
      <c r="BP75" s="49" t="str">
        <f t="shared" si="172"/>
        <v/>
      </c>
      <c r="BQ75" s="49" t="str">
        <f t="shared" si="172"/>
        <v/>
      </c>
      <c r="BR75" s="49" t="str">
        <f t="shared" si="172"/>
        <v/>
      </c>
      <c r="BS75" s="49" t="str">
        <f t="shared" si="172"/>
        <v/>
      </c>
      <c r="BT75" s="49" t="str">
        <f t="shared" si="172"/>
        <v/>
      </c>
      <c r="BU75" s="49" t="str">
        <f t="shared" si="172"/>
        <v/>
      </c>
      <c r="BV75" s="49" t="str">
        <f t="shared" si="172"/>
        <v/>
      </c>
      <c r="BW75" s="49" t="str">
        <f t="shared" si="172"/>
        <v/>
      </c>
      <c r="BX75" s="49" t="str">
        <f t="shared" si="172"/>
        <v/>
      </c>
      <c r="BY75" s="49" t="str">
        <f t="shared" si="168"/>
        <v/>
      </c>
      <c r="BZ75" s="49" t="str">
        <f t="shared" si="168"/>
        <v/>
      </c>
      <c r="CA75" s="49" t="str">
        <f t="shared" si="168"/>
        <v/>
      </c>
      <c r="CB75" s="49" t="str">
        <f t="shared" si="168"/>
        <v/>
      </c>
      <c r="CC75" s="49" t="str">
        <f t="shared" si="168"/>
        <v/>
      </c>
      <c r="CD75" s="49" t="str">
        <f t="shared" si="168"/>
        <v/>
      </c>
      <c r="CE75" s="49" t="str">
        <f t="shared" si="168"/>
        <v/>
      </c>
      <c r="CF75" s="49" t="str">
        <f t="shared" si="168"/>
        <v/>
      </c>
      <c r="CG75" s="49" t="str">
        <f t="shared" si="168"/>
        <v/>
      </c>
      <c r="CH75" s="49" t="str">
        <f t="shared" si="168"/>
        <v/>
      </c>
      <c r="CI75" s="49" t="str">
        <f t="shared" si="168"/>
        <v/>
      </c>
      <c r="CJ75" s="49" t="str">
        <f t="shared" si="168"/>
        <v/>
      </c>
      <c r="CK75" s="49" t="str">
        <f t="shared" si="168"/>
        <v/>
      </c>
      <c r="CL75" s="49" t="str">
        <f t="shared" si="168"/>
        <v/>
      </c>
      <c r="CM75" s="49" t="str">
        <f t="shared" si="168"/>
        <v/>
      </c>
      <c r="CN75" s="49" t="str">
        <f t="shared" si="173"/>
        <v/>
      </c>
      <c r="CO75" s="49" t="str">
        <f t="shared" si="173"/>
        <v/>
      </c>
      <c r="CP75" s="49" t="str">
        <f t="shared" si="173"/>
        <v/>
      </c>
      <c r="CQ75" s="49" t="str">
        <f t="shared" si="173"/>
        <v/>
      </c>
      <c r="CR75" s="49" t="str">
        <f t="shared" si="173"/>
        <v/>
      </c>
      <c r="CS75" s="49" t="str">
        <f t="shared" si="173"/>
        <v/>
      </c>
      <c r="CT75" s="49" t="str">
        <f t="shared" si="173"/>
        <v/>
      </c>
      <c r="CU75" s="49" t="str">
        <f t="shared" si="173"/>
        <v/>
      </c>
      <c r="CV75" s="49" t="str">
        <f t="shared" si="173"/>
        <v/>
      </c>
      <c r="CW75" s="49" t="str">
        <f t="shared" si="173"/>
        <v/>
      </c>
      <c r="CX75" s="49" t="str">
        <f t="shared" si="173"/>
        <v/>
      </c>
      <c r="CY75" s="49" t="str">
        <f t="shared" si="173"/>
        <v/>
      </c>
      <c r="CZ75" s="49" t="str">
        <f t="shared" si="173"/>
        <v/>
      </c>
      <c r="DA75" s="49" t="str">
        <f t="shared" si="173"/>
        <v/>
      </c>
      <c r="DB75" s="49" t="str">
        <f t="shared" si="173"/>
        <v/>
      </c>
      <c r="DC75" s="49" t="str">
        <f t="shared" si="173"/>
        <v/>
      </c>
      <c r="DD75" s="49" t="str">
        <f t="shared" si="169"/>
        <v/>
      </c>
      <c r="DE75" s="49" t="str">
        <f t="shared" si="169"/>
        <v/>
      </c>
      <c r="DF75" s="49" t="str">
        <f t="shared" si="169"/>
        <v/>
      </c>
      <c r="DG75" s="49" t="str">
        <f t="shared" si="169"/>
        <v/>
      </c>
      <c r="DH75" s="49" t="str">
        <f t="shared" si="169"/>
        <v/>
      </c>
      <c r="DI75" s="49" t="str">
        <f t="shared" si="169"/>
        <v/>
      </c>
      <c r="DJ75" s="49" t="str">
        <f t="shared" si="169"/>
        <v/>
      </c>
      <c r="DK75" s="49" t="str">
        <f t="shared" si="169"/>
        <v/>
      </c>
      <c r="DL75" s="49" t="str">
        <f t="shared" si="169"/>
        <v/>
      </c>
      <c r="DM75" s="49" t="str">
        <f t="shared" si="169"/>
        <v/>
      </c>
      <c r="DN75" s="49" t="str">
        <f t="shared" si="169"/>
        <v/>
      </c>
      <c r="DO75" s="49" t="str">
        <f t="shared" si="169"/>
        <v/>
      </c>
      <c r="DP75" s="49" t="str">
        <f t="shared" si="169"/>
        <v/>
      </c>
      <c r="DQ75" s="49" t="str">
        <f t="shared" si="169"/>
        <v/>
      </c>
      <c r="DR75" s="49" t="str">
        <f t="shared" si="169"/>
        <v/>
      </c>
      <c r="DS75" s="49" t="str">
        <f t="shared" si="174"/>
        <v/>
      </c>
      <c r="DT75" s="49" t="str">
        <f t="shared" si="174"/>
        <v/>
      </c>
      <c r="DU75" s="49" t="str">
        <f t="shared" si="174"/>
        <v/>
      </c>
      <c r="DV75" s="49" t="str">
        <f t="shared" si="174"/>
        <v/>
      </c>
      <c r="DW75" s="49" t="str">
        <f t="shared" si="174"/>
        <v/>
      </c>
      <c r="DX75" s="49" t="str">
        <f t="shared" si="174"/>
        <v/>
      </c>
      <c r="DY75" s="49" t="str">
        <f t="shared" si="174"/>
        <v/>
      </c>
      <c r="DZ75" s="183" t="str">
        <f t="shared" si="163"/>
        <v/>
      </c>
      <c r="EA75" s="49" t="str">
        <f t="shared" si="167"/>
        <v/>
      </c>
      <c r="EB75" s="49" t="str">
        <f t="shared" si="167"/>
        <v/>
      </c>
      <c r="EC75" s="49" t="str">
        <f t="shared" si="167"/>
        <v/>
      </c>
      <c r="ED75" s="49" t="str">
        <f t="shared" si="167"/>
        <v/>
      </c>
      <c r="EE75" s="49" t="str">
        <f t="shared" si="167"/>
        <v/>
      </c>
      <c r="EF75" s="49" t="str">
        <f t="shared" si="167"/>
        <v/>
      </c>
      <c r="EG75" s="49" t="str">
        <f t="shared" si="167"/>
        <v/>
      </c>
      <c r="EH75" s="49" t="str">
        <f t="shared" si="167"/>
        <v/>
      </c>
      <c r="EI75" s="49" t="str">
        <f t="shared" si="167"/>
        <v/>
      </c>
      <c r="EJ75" s="49" t="str">
        <f t="shared" si="167"/>
        <v/>
      </c>
      <c r="EK75" s="49" t="str">
        <f t="shared" si="167"/>
        <v/>
      </c>
      <c r="EL75" s="49" t="str">
        <f t="shared" si="167"/>
        <v/>
      </c>
      <c r="EM75" s="49" t="str">
        <f t="shared" si="167"/>
        <v/>
      </c>
      <c r="EN75" s="49" t="str">
        <f t="shared" si="167"/>
        <v/>
      </c>
      <c r="EO75" s="49" t="str">
        <f t="shared" si="167"/>
        <v/>
      </c>
      <c r="EP75" s="49" t="str">
        <f t="shared" si="164"/>
        <v/>
      </c>
      <c r="EQ75" s="49" t="str">
        <f t="shared" si="164"/>
        <v/>
      </c>
      <c r="ER75" s="49" t="str">
        <f t="shared" si="164"/>
        <v/>
      </c>
      <c r="ES75" s="49" t="str">
        <f t="shared" si="164"/>
        <v/>
      </c>
      <c r="ET75" s="49" t="str">
        <f t="shared" si="175"/>
        <v/>
      </c>
      <c r="EU75" s="49" t="str">
        <f t="shared" si="175"/>
        <v/>
      </c>
      <c r="EV75" s="49" t="str">
        <f t="shared" si="175"/>
        <v/>
      </c>
      <c r="EW75" s="49" t="str">
        <f t="shared" si="175"/>
        <v/>
      </c>
      <c r="EX75" s="49" t="str">
        <f t="shared" si="175"/>
        <v/>
      </c>
      <c r="EY75" s="49" t="str">
        <f t="shared" si="175"/>
        <v/>
      </c>
      <c r="EZ75" s="49" t="str">
        <f t="shared" si="175"/>
        <v/>
      </c>
      <c r="FA75" s="49" t="str">
        <f t="shared" si="175"/>
        <v/>
      </c>
      <c r="FB75" s="49" t="str">
        <f t="shared" si="175"/>
        <v/>
      </c>
      <c r="FC75" s="49" t="str">
        <f t="shared" si="175"/>
        <v/>
      </c>
      <c r="FD75" s="49" t="str">
        <f t="shared" si="175"/>
        <v/>
      </c>
      <c r="FE75" s="49" t="str">
        <f t="shared" si="126"/>
        <v/>
      </c>
      <c r="FF75" s="49" t="str">
        <f t="shared" si="126"/>
        <v/>
      </c>
      <c r="FG75" s="49" t="str">
        <f t="shared" si="126"/>
        <v/>
      </c>
      <c r="FH75" s="49" t="str">
        <f t="shared" si="126"/>
        <v/>
      </c>
      <c r="FI75" s="49" t="str">
        <f t="shared" si="126"/>
        <v/>
      </c>
      <c r="FJ75" s="49" t="str">
        <f t="shared" si="126"/>
        <v/>
      </c>
      <c r="FK75" s="49" t="str">
        <f t="shared" si="126"/>
        <v/>
      </c>
      <c r="FL75" s="49" t="str">
        <f t="shared" si="126"/>
        <v/>
      </c>
      <c r="FM75" s="49" t="str">
        <f t="shared" si="126"/>
        <v/>
      </c>
      <c r="FN75" s="49" t="str">
        <f t="shared" si="126"/>
        <v/>
      </c>
      <c r="FO75" s="49" t="str">
        <f t="shared" si="126"/>
        <v/>
      </c>
      <c r="FP75" s="49" t="str">
        <f t="shared" si="126"/>
        <v/>
      </c>
      <c r="FQ75" s="49" t="str">
        <f t="shared" si="126"/>
        <v/>
      </c>
      <c r="FR75" s="49" t="str">
        <f t="shared" si="126"/>
        <v/>
      </c>
      <c r="FS75" s="49" t="str">
        <f t="shared" si="126"/>
        <v/>
      </c>
      <c r="FT75" s="49" t="str">
        <f t="shared" si="126"/>
        <v/>
      </c>
      <c r="FU75" s="49" t="str">
        <f t="shared" si="176"/>
        <v/>
      </c>
      <c r="FV75" s="49" t="str">
        <f t="shared" si="150"/>
        <v/>
      </c>
      <c r="FW75" s="49" t="str">
        <f t="shared" si="150"/>
        <v/>
      </c>
      <c r="FX75" s="49" t="str">
        <f t="shared" si="150"/>
        <v/>
      </c>
      <c r="FY75" s="49" t="str">
        <f t="shared" si="150"/>
        <v/>
      </c>
      <c r="FZ75" s="49" t="str">
        <f t="shared" si="150"/>
        <v/>
      </c>
      <c r="GA75" s="49" t="str">
        <f t="shared" si="150"/>
        <v/>
      </c>
      <c r="GB75" s="49" t="str">
        <f t="shared" si="150"/>
        <v/>
      </c>
      <c r="GC75" s="49" t="str">
        <f t="shared" si="137"/>
        <v/>
      </c>
      <c r="GD75" s="49" t="str">
        <f t="shared" si="137"/>
        <v/>
      </c>
      <c r="GE75" s="49" t="str">
        <f t="shared" si="137"/>
        <v/>
      </c>
      <c r="GF75" s="49" t="str">
        <f t="shared" si="137"/>
        <v/>
      </c>
      <c r="GG75" s="49" t="str">
        <f t="shared" si="137"/>
        <v/>
      </c>
      <c r="GH75" s="49" t="str">
        <f t="shared" si="137"/>
        <v/>
      </c>
      <c r="GI75" s="49" t="str">
        <f t="shared" si="137"/>
        <v/>
      </c>
      <c r="GJ75" s="49" t="str">
        <f t="shared" si="137"/>
        <v/>
      </c>
      <c r="GK75" s="49" t="str">
        <f t="shared" si="137"/>
        <v/>
      </c>
      <c r="GL75" s="49" t="str">
        <f t="shared" si="137"/>
        <v/>
      </c>
      <c r="GM75" s="49" t="str">
        <f t="shared" si="137"/>
        <v/>
      </c>
      <c r="GN75" s="49" t="str">
        <f t="shared" si="137"/>
        <v/>
      </c>
      <c r="GO75" s="49" t="str">
        <f t="shared" si="137"/>
        <v/>
      </c>
      <c r="GP75" s="49" t="str">
        <f t="shared" si="137"/>
        <v/>
      </c>
      <c r="GQ75" s="49" t="str">
        <f t="shared" si="137"/>
        <v/>
      </c>
      <c r="GR75" s="49" t="str">
        <f t="shared" si="137"/>
        <v/>
      </c>
      <c r="GS75" s="49" t="str">
        <f t="shared" si="138"/>
        <v/>
      </c>
      <c r="GT75" s="49" t="str">
        <f t="shared" si="138"/>
        <v/>
      </c>
      <c r="GU75" s="49" t="str">
        <f t="shared" si="138"/>
        <v/>
      </c>
      <c r="GV75" s="49" t="str">
        <f t="shared" si="138"/>
        <v/>
      </c>
      <c r="GW75" s="49" t="str">
        <f t="shared" si="138"/>
        <v/>
      </c>
      <c r="GX75" s="49" t="str">
        <f t="shared" si="138"/>
        <v/>
      </c>
      <c r="GY75" s="49" t="str">
        <f t="shared" si="138"/>
        <v/>
      </c>
      <c r="GZ75" s="49" t="str">
        <f t="shared" si="138"/>
        <v/>
      </c>
      <c r="HA75" s="49" t="str">
        <f t="shared" si="138"/>
        <v/>
      </c>
      <c r="HB75" s="49" t="str">
        <f t="shared" si="138"/>
        <v/>
      </c>
      <c r="HC75" s="49" t="str">
        <f t="shared" si="138"/>
        <v/>
      </c>
      <c r="HD75" s="49" t="str">
        <f t="shared" si="138"/>
        <v/>
      </c>
      <c r="HE75" s="49" t="str">
        <f t="shared" si="138"/>
        <v/>
      </c>
      <c r="HF75" s="49" t="str">
        <f t="shared" si="138"/>
        <v/>
      </c>
      <c r="HG75" s="49" t="str">
        <f t="shared" si="138"/>
        <v/>
      </c>
      <c r="HH75" s="49" t="str">
        <f t="shared" si="138"/>
        <v/>
      </c>
      <c r="HI75" s="49" t="str">
        <f t="shared" si="139"/>
        <v/>
      </c>
      <c r="HJ75" s="49" t="str">
        <f t="shared" si="139"/>
        <v/>
      </c>
      <c r="HK75" s="49" t="str">
        <f t="shared" si="139"/>
        <v/>
      </c>
      <c r="HL75" s="49" t="str">
        <f t="shared" si="139"/>
        <v/>
      </c>
      <c r="HM75" s="49" t="str">
        <f t="shared" si="109"/>
        <v/>
      </c>
      <c r="HN75" s="49" t="str">
        <f t="shared" si="109"/>
        <v/>
      </c>
      <c r="HO75" s="49" t="str">
        <f t="shared" si="109"/>
        <v/>
      </c>
      <c r="HP75" s="49" t="str">
        <f t="shared" si="77"/>
        <v/>
      </c>
      <c r="HQ75" s="49" t="str">
        <f t="shared" si="77"/>
        <v/>
      </c>
      <c r="HR75" s="49" t="str">
        <f t="shared" si="46"/>
        <v/>
      </c>
      <c r="HS75" s="49" t="str">
        <f t="shared" si="46"/>
        <v/>
      </c>
      <c r="HT75" s="49" t="str">
        <f t="shared" si="46"/>
        <v/>
      </c>
      <c r="HU75" s="49" t="str">
        <f t="shared" si="46"/>
        <v/>
      </c>
      <c r="HV75" s="49" t="str">
        <f t="shared" si="140"/>
        <v/>
      </c>
      <c r="HW75" s="169" t="e">
        <f t="shared" si="104"/>
        <v>#N/A</v>
      </c>
      <c r="HX75" s="169" t="e">
        <f t="shared" si="104"/>
        <v>#N/A</v>
      </c>
      <c r="HY75" s="169" t="e">
        <f t="shared" si="104"/>
        <v>#N/A</v>
      </c>
      <c r="HZ75" s="169" t="e">
        <f t="shared" si="104"/>
        <v>#N/A</v>
      </c>
      <c r="IA75" s="169" t="e">
        <f t="shared" si="136"/>
        <v>#N/A</v>
      </c>
      <c r="IB75" s="169" t="e">
        <f t="shared" si="136"/>
        <v>#N/A</v>
      </c>
      <c r="IC75" s="169" t="e">
        <f t="shared" si="136"/>
        <v>#N/A</v>
      </c>
      <c r="ID75" s="169" t="e">
        <f t="shared" si="136"/>
        <v>#N/A</v>
      </c>
      <c r="IE75" s="169" t="e">
        <f t="shared" si="136"/>
        <v>#N/A</v>
      </c>
      <c r="IF75" s="169" t="e">
        <f t="shared" si="136"/>
        <v>#N/A</v>
      </c>
      <c r="IG75" s="169" t="e">
        <f t="shared" si="136"/>
        <v>#N/A</v>
      </c>
      <c r="IH75" s="169" t="e">
        <f t="shared" si="136"/>
        <v>#N/A</v>
      </c>
      <c r="II75" s="169" t="e">
        <f t="shared" si="136"/>
        <v>#N/A</v>
      </c>
      <c r="IJ75" s="169" t="e">
        <f t="shared" si="136"/>
        <v>#N/A</v>
      </c>
      <c r="IK75" s="169" t="e">
        <f t="shared" si="136"/>
        <v>#N/A</v>
      </c>
      <c r="IL75" s="169" t="e">
        <f t="shared" si="136"/>
        <v>#N/A</v>
      </c>
      <c r="IM75" s="169" t="e">
        <f t="shared" si="136"/>
        <v>#N/A</v>
      </c>
      <c r="IN75" s="169" t="e">
        <f t="shared" si="136"/>
        <v>#N/A</v>
      </c>
      <c r="IO75" s="169" t="e">
        <f t="shared" si="136"/>
        <v>#N/A</v>
      </c>
      <c r="IP75" s="169" t="e">
        <f t="shared" si="141"/>
        <v>#N/A</v>
      </c>
      <c r="IQ75" s="169" t="e">
        <f t="shared" si="141"/>
        <v>#N/A</v>
      </c>
      <c r="IR75" s="169" t="e">
        <f t="shared" si="141"/>
        <v>#N/A</v>
      </c>
      <c r="IS75" s="169" t="e">
        <f t="shared" si="141"/>
        <v>#N/A</v>
      </c>
      <c r="IT75" s="169" t="e">
        <f t="shared" si="141"/>
        <v>#N/A</v>
      </c>
      <c r="IU75" s="169" t="e">
        <f t="shared" si="141"/>
        <v>#N/A</v>
      </c>
      <c r="IV75" s="169" t="e">
        <f t="shared" si="141"/>
        <v>#N/A</v>
      </c>
      <c r="IW75" s="169" t="e">
        <f t="shared" si="141"/>
        <v>#N/A</v>
      </c>
      <c r="IX75" s="169" t="e">
        <f t="shared" si="141"/>
        <v>#N/A</v>
      </c>
      <c r="IY75" s="169" t="e">
        <f t="shared" si="141"/>
        <v>#N/A</v>
      </c>
      <c r="IZ75" s="169" t="e">
        <f t="shared" si="141"/>
        <v>#N/A</v>
      </c>
      <c r="JA75" s="169" t="e">
        <f t="shared" si="141"/>
        <v>#N/A</v>
      </c>
      <c r="JB75" s="169" t="e">
        <f t="shared" si="141"/>
        <v>#N/A</v>
      </c>
      <c r="JC75" s="169" t="e">
        <f t="shared" si="141"/>
        <v>#N/A</v>
      </c>
      <c r="JD75" s="169" t="e">
        <f t="shared" si="141"/>
        <v>#N/A</v>
      </c>
      <c r="JE75" s="169" t="e">
        <f t="shared" si="151"/>
        <v>#N/A</v>
      </c>
      <c r="JF75" s="169" t="e">
        <f t="shared" si="151"/>
        <v>#N/A</v>
      </c>
      <c r="JG75" s="169" t="e">
        <f t="shared" si="151"/>
        <v>#N/A</v>
      </c>
      <c r="JH75" s="169" t="e">
        <f t="shared" si="151"/>
        <v>#N/A</v>
      </c>
      <c r="JI75" s="169" t="e">
        <f t="shared" si="151"/>
        <v>#N/A</v>
      </c>
      <c r="JJ75" s="169" t="e">
        <f t="shared" si="151"/>
        <v>#N/A</v>
      </c>
      <c r="JK75" s="169" t="e">
        <f t="shared" si="151"/>
        <v>#N/A</v>
      </c>
      <c r="JL75" s="169" t="e">
        <f t="shared" si="151"/>
        <v>#N/A</v>
      </c>
      <c r="JM75" s="169" t="e">
        <f t="shared" si="151"/>
        <v>#N/A</v>
      </c>
      <c r="JN75" s="169" t="e">
        <f t="shared" si="151"/>
        <v>#N/A</v>
      </c>
      <c r="JO75" s="169" t="e">
        <f t="shared" si="151"/>
        <v>#N/A</v>
      </c>
      <c r="JP75" s="169" t="e">
        <f t="shared" si="151"/>
        <v>#N/A</v>
      </c>
      <c r="JQ75" s="169" t="e">
        <f t="shared" si="151"/>
        <v>#N/A</v>
      </c>
      <c r="JR75" s="169" t="e">
        <f t="shared" si="151"/>
        <v>#N/A</v>
      </c>
      <c r="JS75" s="169" t="e">
        <f t="shared" si="151"/>
        <v>#N/A</v>
      </c>
      <c r="JT75" s="169" t="e">
        <f t="shared" si="142"/>
        <v>#N/A</v>
      </c>
      <c r="JU75" s="169" t="e">
        <f t="shared" si="142"/>
        <v>#N/A</v>
      </c>
      <c r="JV75" s="169" t="e">
        <f t="shared" si="142"/>
        <v>#N/A</v>
      </c>
      <c r="JW75" s="169" t="e">
        <f t="shared" si="142"/>
        <v>#N/A</v>
      </c>
      <c r="JX75" s="169" t="e">
        <f t="shared" si="142"/>
        <v>#N/A</v>
      </c>
      <c r="JY75" s="169" t="e">
        <f t="shared" si="142"/>
        <v>#N/A</v>
      </c>
      <c r="JZ75" s="169" t="e">
        <f t="shared" si="142"/>
        <v>#N/A</v>
      </c>
      <c r="KA75" s="169" t="e">
        <f t="shared" si="142"/>
        <v>#N/A</v>
      </c>
      <c r="KB75" s="169" t="e">
        <f t="shared" si="142"/>
        <v>#N/A</v>
      </c>
      <c r="KC75" s="169" t="e">
        <f t="shared" si="142"/>
        <v>#N/A</v>
      </c>
      <c r="KD75" s="169" t="e">
        <f t="shared" si="142"/>
        <v>#N/A</v>
      </c>
      <c r="KE75" s="169" t="e">
        <f t="shared" si="142"/>
        <v>#N/A</v>
      </c>
      <c r="KF75" s="169" t="e">
        <f t="shared" si="142"/>
        <v>#N/A</v>
      </c>
      <c r="KG75" s="169" t="e">
        <f t="shared" si="142"/>
        <v>#N/A</v>
      </c>
      <c r="KH75" s="169" t="e">
        <f t="shared" si="142"/>
        <v>#N/A</v>
      </c>
      <c r="KI75" s="169" t="e">
        <f t="shared" si="142"/>
        <v>#N/A</v>
      </c>
      <c r="KJ75" s="169" t="e">
        <f t="shared" si="152"/>
        <v>#N/A</v>
      </c>
      <c r="KK75" s="169" t="e">
        <f t="shared" si="152"/>
        <v>#N/A</v>
      </c>
      <c r="KL75" s="169" t="e">
        <f t="shared" si="152"/>
        <v>#N/A</v>
      </c>
      <c r="KM75" s="169" t="e">
        <f t="shared" si="152"/>
        <v>#N/A</v>
      </c>
      <c r="KN75" s="169" t="e">
        <f t="shared" si="152"/>
        <v>#N/A</v>
      </c>
      <c r="KO75" s="169" t="e">
        <f t="shared" si="152"/>
        <v>#N/A</v>
      </c>
      <c r="KP75" s="169" t="e">
        <f t="shared" si="152"/>
        <v>#N/A</v>
      </c>
      <c r="KQ75" s="169" t="e">
        <f t="shared" si="152"/>
        <v>#N/A</v>
      </c>
      <c r="KR75" s="169" t="e">
        <f t="shared" si="152"/>
        <v>#N/A</v>
      </c>
      <c r="KS75" s="169" t="e">
        <f t="shared" si="152"/>
        <v>#N/A</v>
      </c>
      <c r="KT75" s="169" t="e">
        <f t="shared" si="152"/>
        <v>#N/A</v>
      </c>
      <c r="KU75" s="169" t="e">
        <f t="shared" si="152"/>
        <v>#N/A</v>
      </c>
      <c r="KV75" s="169" t="e">
        <f t="shared" si="152"/>
        <v>#N/A</v>
      </c>
      <c r="KW75" s="169" t="e">
        <f t="shared" si="152"/>
        <v>#N/A</v>
      </c>
      <c r="KX75" s="169" t="e">
        <f t="shared" si="152"/>
        <v>#N/A</v>
      </c>
      <c r="KY75" s="169" t="e">
        <f t="shared" si="152"/>
        <v>#N/A</v>
      </c>
      <c r="KZ75" s="169" t="e">
        <f t="shared" si="143"/>
        <v>#N/A</v>
      </c>
      <c r="LA75" s="169" t="e">
        <f t="shared" si="143"/>
        <v>#N/A</v>
      </c>
      <c r="LB75" s="169" t="e">
        <f t="shared" si="143"/>
        <v>#N/A</v>
      </c>
      <c r="LC75" s="169" t="e">
        <f t="shared" si="143"/>
        <v>#N/A</v>
      </c>
      <c r="LD75" s="169" t="e">
        <f t="shared" si="143"/>
        <v>#N/A</v>
      </c>
      <c r="LE75" s="169" t="e">
        <f t="shared" si="143"/>
        <v>#N/A</v>
      </c>
      <c r="LF75" s="169" t="e">
        <f t="shared" si="143"/>
        <v>#N/A</v>
      </c>
      <c r="LG75" s="169" t="e">
        <f t="shared" si="143"/>
        <v>#N/A</v>
      </c>
      <c r="LH75" s="169" t="e">
        <f t="shared" si="143"/>
        <v>#N/A</v>
      </c>
      <c r="LI75" s="169" t="e">
        <f t="shared" si="143"/>
        <v>#N/A</v>
      </c>
      <c r="LJ75" s="169" t="e">
        <f t="shared" si="143"/>
        <v>#N/A</v>
      </c>
      <c r="LK75" s="169" t="e">
        <f t="shared" si="143"/>
        <v>#N/A</v>
      </c>
      <c r="LL75" s="169" t="e">
        <f t="shared" si="143"/>
        <v>#N/A</v>
      </c>
      <c r="LM75" s="169" t="e">
        <f t="shared" si="143"/>
        <v>#N/A</v>
      </c>
      <c r="LN75" s="169" t="e">
        <f t="shared" si="143"/>
        <v>#N/A</v>
      </c>
      <c r="LO75" s="169" t="e">
        <f t="shared" si="153"/>
        <v>#N/A</v>
      </c>
      <c r="LP75" s="169" t="e">
        <f t="shared" si="153"/>
        <v>#N/A</v>
      </c>
      <c r="LQ75" s="169" t="e">
        <f t="shared" si="154"/>
        <v>#N/A</v>
      </c>
      <c r="LR75" s="169" t="e">
        <f t="shared" si="154"/>
        <v>#N/A</v>
      </c>
      <c r="LS75" s="169" t="e">
        <f t="shared" si="154"/>
        <v>#N/A</v>
      </c>
      <c r="LT75" s="169" t="e">
        <f t="shared" si="154"/>
        <v>#N/A</v>
      </c>
      <c r="LU75" s="169" t="e">
        <f t="shared" si="154"/>
        <v>#N/A</v>
      </c>
      <c r="LV75" s="169" t="e">
        <f t="shared" si="154"/>
        <v>#N/A</v>
      </c>
      <c r="LW75" s="169" t="e">
        <f t="shared" si="154"/>
        <v>#N/A</v>
      </c>
      <c r="LX75" s="169" t="e">
        <f t="shared" si="154"/>
        <v>#N/A</v>
      </c>
      <c r="LY75" s="169" t="e">
        <f t="shared" si="154"/>
        <v>#N/A</v>
      </c>
      <c r="LZ75" s="169" t="e">
        <f t="shared" si="154"/>
        <v>#N/A</v>
      </c>
      <c r="MA75" s="169" t="e">
        <f t="shared" si="154"/>
        <v>#N/A</v>
      </c>
      <c r="MB75" s="169" t="e">
        <f t="shared" si="154"/>
        <v>#N/A</v>
      </c>
      <c r="MC75" s="169" t="e">
        <f t="shared" si="154"/>
        <v>#N/A</v>
      </c>
      <c r="MD75" s="169" t="e">
        <f t="shared" si="154"/>
        <v>#N/A</v>
      </c>
      <c r="ME75" s="169" t="e">
        <f t="shared" si="154"/>
        <v>#N/A</v>
      </c>
      <c r="MF75" s="169" t="e">
        <f t="shared" si="144"/>
        <v>#N/A</v>
      </c>
      <c r="MG75" s="169" t="e">
        <f t="shared" si="144"/>
        <v>#N/A</v>
      </c>
      <c r="MH75" s="169" t="e">
        <f t="shared" si="144"/>
        <v>#N/A</v>
      </c>
      <c r="MI75" s="169" t="e">
        <f t="shared" si="144"/>
        <v>#N/A</v>
      </c>
      <c r="MJ75" s="169" t="e">
        <f t="shared" si="144"/>
        <v>#N/A</v>
      </c>
      <c r="MK75" s="169" t="e">
        <f t="shared" si="144"/>
        <v>#N/A</v>
      </c>
      <c r="ML75" s="169" t="e">
        <f t="shared" si="144"/>
        <v>#N/A</v>
      </c>
      <c r="MM75" s="169" t="e">
        <f t="shared" si="144"/>
        <v>#N/A</v>
      </c>
      <c r="MN75" s="169" t="e">
        <f t="shared" si="144"/>
        <v>#N/A</v>
      </c>
      <c r="MO75" s="169" t="e">
        <f t="shared" si="144"/>
        <v>#N/A</v>
      </c>
      <c r="MP75" s="169" t="e">
        <f t="shared" si="144"/>
        <v>#N/A</v>
      </c>
      <c r="MQ75" s="169" t="e">
        <f t="shared" si="144"/>
        <v>#N/A</v>
      </c>
      <c r="MR75" s="169" t="e">
        <f t="shared" si="144"/>
        <v>#N/A</v>
      </c>
      <c r="MS75" s="169" t="e">
        <f t="shared" si="144"/>
        <v>#N/A</v>
      </c>
      <c r="MT75" s="169" t="e">
        <f t="shared" si="144"/>
        <v>#N/A</v>
      </c>
      <c r="MU75" s="169" t="e">
        <f t="shared" si="144"/>
        <v>#N/A</v>
      </c>
      <c r="MV75" s="169" t="e">
        <f t="shared" si="155"/>
        <v>#N/A</v>
      </c>
      <c r="MW75" s="169" t="e">
        <f t="shared" si="155"/>
        <v>#N/A</v>
      </c>
      <c r="MX75" s="169" t="e">
        <f t="shared" si="155"/>
        <v>#N/A</v>
      </c>
      <c r="MY75" s="169" t="e">
        <f t="shared" si="155"/>
        <v>#N/A</v>
      </c>
      <c r="MZ75" s="169" t="e">
        <f t="shared" si="155"/>
        <v>#N/A</v>
      </c>
      <c r="NA75" s="169" t="e">
        <f t="shared" si="155"/>
        <v>#N/A</v>
      </c>
      <c r="NB75" s="169" t="e">
        <f t="shared" si="155"/>
        <v>#N/A</v>
      </c>
      <c r="NC75" s="169" t="e">
        <f t="shared" si="155"/>
        <v>#N/A</v>
      </c>
      <c r="ND75" s="169" t="e">
        <f t="shared" si="155"/>
        <v>#N/A</v>
      </c>
      <c r="NE75" s="169" t="e">
        <f t="shared" si="155"/>
        <v>#N/A</v>
      </c>
      <c r="NF75" s="169" t="e">
        <f t="shared" si="155"/>
        <v>#N/A</v>
      </c>
      <c r="NG75" s="169" t="e">
        <f t="shared" si="155"/>
        <v>#N/A</v>
      </c>
      <c r="NH75" s="169" t="e">
        <f t="shared" si="155"/>
        <v>#N/A</v>
      </c>
      <c r="NI75" s="169" t="e">
        <f t="shared" si="155"/>
        <v>#N/A</v>
      </c>
      <c r="NJ75" s="169" t="e">
        <f t="shared" si="155"/>
        <v>#N/A</v>
      </c>
      <c r="NK75" s="169" t="e">
        <f t="shared" si="155"/>
        <v>#N/A</v>
      </c>
      <c r="NL75" s="169" t="e">
        <f t="shared" si="145"/>
        <v>#N/A</v>
      </c>
      <c r="NM75" s="169" t="e">
        <f t="shared" si="145"/>
        <v>#N/A</v>
      </c>
      <c r="NN75" s="169" t="e">
        <f t="shared" si="145"/>
        <v>#N/A</v>
      </c>
      <c r="NO75" s="169" t="e">
        <f t="shared" si="145"/>
        <v>#N/A</v>
      </c>
      <c r="NP75" s="169" t="e">
        <f t="shared" si="145"/>
        <v>#N/A</v>
      </c>
      <c r="NQ75" s="169" t="e">
        <f t="shared" si="145"/>
        <v>#N/A</v>
      </c>
      <c r="NR75" s="169" t="e">
        <f t="shared" si="145"/>
        <v>#N/A</v>
      </c>
      <c r="NS75" s="169" t="e">
        <f t="shared" si="145"/>
        <v>#N/A</v>
      </c>
      <c r="NT75" s="169" t="e">
        <f t="shared" si="145"/>
        <v>#N/A</v>
      </c>
      <c r="NU75" s="169" t="e">
        <f t="shared" si="145"/>
        <v>#N/A</v>
      </c>
      <c r="NV75" s="169" t="e">
        <f t="shared" si="145"/>
        <v>#N/A</v>
      </c>
      <c r="NW75" s="169" t="e">
        <f t="shared" si="145"/>
        <v>#N/A</v>
      </c>
      <c r="NX75" s="169" t="e">
        <f t="shared" si="145"/>
        <v>#N/A</v>
      </c>
      <c r="NY75" s="169" t="e">
        <f t="shared" si="145"/>
        <v>#N/A</v>
      </c>
      <c r="NZ75" s="169" t="e">
        <f t="shared" si="145"/>
        <v>#N/A</v>
      </c>
      <c r="OA75" s="169" t="e">
        <f t="shared" si="156"/>
        <v>#N/A</v>
      </c>
      <c r="OB75" s="169" t="e">
        <f t="shared" si="156"/>
        <v>#N/A</v>
      </c>
      <c r="OC75" s="169" t="e">
        <f t="shared" si="157"/>
        <v>#N/A</v>
      </c>
      <c r="OD75" s="169" t="e">
        <f t="shared" si="157"/>
        <v>#N/A</v>
      </c>
      <c r="OE75" s="169" t="e">
        <f t="shared" si="157"/>
        <v>#N/A</v>
      </c>
      <c r="OF75" s="169" t="e">
        <f t="shared" si="157"/>
        <v>#N/A</v>
      </c>
      <c r="OG75" s="169" t="e">
        <f t="shared" si="157"/>
        <v>#N/A</v>
      </c>
      <c r="OH75" s="169" t="e">
        <f t="shared" si="157"/>
        <v>#N/A</v>
      </c>
      <c r="OI75" s="169" t="e">
        <f t="shared" si="157"/>
        <v>#N/A</v>
      </c>
      <c r="OJ75" s="169" t="e">
        <f t="shared" si="157"/>
        <v>#N/A</v>
      </c>
      <c r="OK75" s="169" t="e">
        <f t="shared" si="157"/>
        <v>#N/A</v>
      </c>
      <c r="OL75" s="169" t="e">
        <f t="shared" si="157"/>
        <v>#N/A</v>
      </c>
      <c r="OM75" s="169" t="e">
        <f t="shared" si="157"/>
        <v>#N/A</v>
      </c>
      <c r="ON75" s="169" t="e">
        <f t="shared" si="157"/>
        <v>#N/A</v>
      </c>
      <c r="OO75" s="169" t="e">
        <f t="shared" si="157"/>
        <v>#N/A</v>
      </c>
      <c r="OP75" s="169" t="e">
        <f t="shared" si="157"/>
        <v>#N/A</v>
      </c>
      <c r="OQ75" s="169" t="e">
        <f t="shared" si="157"/>
        <v>#N/A</v>
      </c>
      <c r="OR75" s="169" t="e">
        <f t="shared" si="146"/>
        <v>#N/A</v>
      </c>
      <c r="OS75" s="169" t="e">
        <f t="shared" si="146"/>
        <v>#N/A</v>
      </c>
      <c r="OT75" s="169" t="e">
        <f t="shared" si="146"/>
        <v>#N/A</v>
      </c>
      <c r="OU75" s="169" t="e">
        <f t="shared" si="146"/>
        <v>#N/A</v>
      </c>
      <c r="OV75" s="169" t="e">
        <f t="shared" si="146"/>
        <v>#N/A</v>
      </c>
      <c r="OW75" s="169" t="e">
        <f t="shared" si="146"/>
        <v>#N/A</v>
      </c>
      <c r="OX75" s="169" t="e">
        <f t="shared" si="146"/>
        <v>#N/A</v>
      </c>
      <c r="OY75" s="169" t="e">
        <f t="shared" si="146"/>
        <v>#N/A</v>
      </c>
      <c r="OZ75" s="169" t="e">
        <f t="shared" si="146"/>
        <v>#N/A</v>
      </c>
      <c r="PA75" s="169" t="e">
        <f t="shared" si="146"/>
        <v>#N/A</v>
      </c>
      <c r="PB75" s="169" t="e">
        <f t="shared" si="146"/>
        <v>#N/A</v>
      </c>
      <c r="PC75" s="169" t="e">
        <f t="shared" si="146"/>
        <v>#N/A</v>
      </c>
      <c r="PD75" s="169" t="e">
        <f t="shared" si="146"/>
        <v>#N/A</v>
      </c>
      <c r="PE75" s="169" t="e">
        <f t="shared" si="146"/>
        <v>#N/A</v>
      </c>
      <c r="PF75" s="169" t="e">
        <f t="shared" si="146"/>
        <v>#N/A</v>
      </c>
      <c r="PG75" s="169" t="e">
        <f t="shared" si="146"/>
        <v>#N/A</v>
      </c>
      <c r="PH75" s="169" t="e">
        <f t="shared" si="158"/>
        <v>#N/A</v>
      </c>
      <c r="PI75" s="169" t="e">
        <f t="shared" si="158"/>
        <v>#N/A</v>
      </c>
      <c r="PJ75" s="169" t="e">
        <f t="shared" si="158"/>
        <v>#N/A</v>
      </c>
      <c r="PK75" s="169" t="e">
        <f t="shared" si="158"/>
        <v>#N/A</v>
      </c>
      <c r="PL75" s="169" t="e">
        <f t="shared" si="158"/>
        <v>#N/A</v>
      </c>
      <c r="PM75" s="169" t="e">
        <f t="shared" si="158"/>
        <v>#N/A</v>
      </c>
      <c r="PN75" s="169" t="e">
        <f t="shared" si="158"/>
        <v>#N/A</v>
      </c>
      <c r="PO75" s="169" t="e">
        <f t="shared" si="158"/>
        <v>#N/A</v>
      </c>
    </row>
    <row r="76" spans="1:431" hidden="1" x14ac:dyDescent="0.75">
      <c r="A76" s="370"/>
      <c r="B76" s="376" t="str">
        <f>IF($R76="","",ROUND(_xlfn.NORM.INV(ABS(VLOOKUP($T$1,VLookups!$A$43:$B$44,2,FALSE)-B$2),$N76,$R76),0))</f>
        <v/>
      </c>
      <c r="C76" s="382" t="str">
        <f t="shared" si="165"/>
        <v/>
      </c>
      <c r="D76" s="383" t="str">
        <f t="shared" si="166"/>
        <v/>
      </c>
      <c r="E76" s="109"/>
      <c r="F76" s="117"/>
      <c r="G76" s="122" t="str">
        <f t="shared" si="159"/>
        <v/>
      </c>
      <c r="H76" s="95"/>
      <c r="I76" s="122" t="str">
        <f t="shared" si="160"/>
        <v/>
      </c>
      <c r="J76" s="117"/>
      <c r="K76" s="110"/>
      <c r="L76" s="124" t="str">
        <f t="shared" si="147"/>
        <v/>
      </c>
      <c r="M76" s="124" t="str">
        <f t="shared" si="148"/>
        <v/>
      </c>
      <c r="N76" s="73" t="str">
        <f t="shared" si="161"/>
        <v/>
      </c>
      <c r="O76" s="23"/>
      <c r="P76" s="57"/>
      <c r="Q76" s="304"/>
      <c r="R76" s="74" t="str">
        <f>IF(AND(G76&gt;0,H76&gt;0,I76&gt;0),IF(ISBLANK(Q76),IF(ISBLANK(O76),"",(I76-G76)*VLOOKUP(O76,VLookups!$A$4:$B$13,2,FALSE)),Q76),"")</f>
        <v/>
      </c>
      <c r="S76" s="75" t="str">
        <f t="shared" si="149"/>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2"/>
        <v/>
      </c>
      <c r="AD76" s="49" t="str">
        <f t="shared" si="177"/>
        <v/>
      </c>
      <c r="AE76" s="49" t="str">
        <f t="shared" si="177"/>
        <v/>
      </c>
      <c r="AF76" s="49" t="str">
        <f t="shared" si="177"/>
        <v/>
      </c>
      <c r="AG76" s="49" t="str">
        <f t="shared" si="177"/>
        <v/>
      </c>
      <c r="AH76" s="49" t="str">
        <f t="shared" si="177"/>
        <v/>
      </c>
      <c r="AI76" s="49" t="str">
        <f t="shared" si="177"/>
        <v/>
      </c>
      <c r="AJ76" s="49" t="str">
        <f t="shared" si="177"/>
        <v/>
      </c>
      <c r="AK76" s="49" t="str">
        <f t="shared" si="177"/>
        <v/>
      </c>
      <c r="AL76" s="49" t="str">
        <f t="shared" si="177"/>
        <v/>
      </c>
      <c r="AM76" s="49" t="str">
        <f t="shared" si="177"/>
        <v/>
      </c>
      <c r="AN76" s="49" t="str">
        <f t="shared" si="177"/>
        <v/>
      </c>
      <c r="AO76" s="49" t="str">
        <f t="shared" si="177"/>
        <v/>
      </c>
      <c r="AP76" s="49" t="str">
        <f t="shared" si="177"/>
        <v/>
      </c>
      <c r="AQ76" s="49" t="str">
        <f t="shared" si="177"/>
        <v/>
      </c>
      <c r="AR76" s="49" t="str">
        <f t="shared" si="177"/>
        <v/>
      </c>
      <c r="AS76" s="49" t="str">
        <f t="shared" si="177"/>
        <v/>
      </c>
      <c r="AT76" s="49" t="str">
        <f t="shared" si="171"/>
        <v/>
      </c>
      <c r="AU76" s="49" t="str">
        <f t="shared" si="171"/>
        <v/>
      </c>
      <c r="AV76" s="49" t="str">
        <f t="shared" si="171"/>
        <v/>
      </c>
      <c r="AW76" s="49" t="str">
        <f t="shared" si="171"/>
        <v/>
      </c>
      <c r="AX76" s="49" t="str">
        <f t="shared" si="171"/>
        <v/>
      </c>
      <c r="AY76" s="49" t="str">
        <f t="shared" si="171"/>
        <v/>
      </c>
      <c r="AZ76" s="49" t="str">
        <f t="shared" si="171"/>
        <v/>
      </c>
      <c r="BA76" s="49" t="str">
        <f t="shared" si="171"/>
        <v/>
      </c>
      <c r="BB76" s="49" t="str">
        <f t="shared" si="171"/>
        <v/>
      </c>
      <c r="BC76" s="49" t="str">
        <f t="shared" si="171"/>
        <v/>
      </c>
      <c r="BD76" s="49" t="str">
        <f t="shared" si="171"/>
        <v/>
      </c>
      <c r="BE76" s="49" t="str">
        <f t="shared" si="171"/>
        <v/>
      </c>
      <c r="BF76" s="49" t="str">
        <f t="shared" si="171"/>
        <v/>
      </c>
      <c r="BG76" s="49" t="str">
        <f t="shared" si="171"/>
        <v/>
      </c>
      <c r="BH76" s="49" t="str">
        <f t="shared" si="171"/>
        <v/>
      </c>
      <c r="BI76" s="49" t="str">
        <f t="shared" si="172"/>
        <v/>
      </c>
      <c r="BJ76" s="49" t="str">
        <f t="shared" si="172"/>
        <v/>
      </c>
      <c r="BK76" s="49" t="str">
        <f t="shared" si="172"/>
        <v/>
      </c>
      <c r="BL76" s="49" t="str">
        <f t="shared" si="172"/>
        <v/>
      </c>
      <c r="BM76" s="49" t="str">
        <f t="shared" si="172"/>
        <v/>
      </c>
      <c r="BN76" s="49" t="str">
        <f t="shared" si="172"/>
        <v/>
      </c>
      <c r="BO76" s="49" t="str">
        <f t="shared" si="172"/>
        <v/>
      </c>
      <c r="BP76" s="49" t="str">
        <f t="shared" si="172"/>
        <v/>
      </c>
      <c r="BQ76" s="49" t="str">
        <f t="shared" si="172"/>
        <v/>
      </c>
      <c r="BR76" s="49" t="str">
        <f t="shared" si="172"/>
        <v/>
      </c>
      <c r="BS76" s="49" t="str">
        <f t="shared" si="172"/>
        <v/>
      </c>
      <c r="BT76" s="49" t="str">
        <f t="shared" si="172"/>
        <v/>
      </c>
      <c r="BU76" s="49" t="str">
        <f t="shared" si="172"/>
        <v/>
      </c>
      <c r="BV76" s="49" t="str">
        <f t="shared" si="172"/>
        <v/>
      </c>
      <c r="BW76" s="49" t="str">
        <f t="shared" si="172"/>
        <v/>
      </c>
      <c r="BX76" s="49" t="str">
        <f t="shared" si="172"/>
        <v/>
      </c>
      <c r="BY76" s="49" t="str">
        <f t="shared" si="168"/>
        <v/>
      </c>
      <c r="BZ76" s="49" t="str">
        <f t="shared" si="168"/>
        <v/>
      </c>
      <c r="CA76" s="49" t="str">
        <f t="shared" si="168"/>
        <v/>
      </c>
      <c r="CB76" s="49" t="str">
        <f t="shared" si="168"/>
        <v/>
      </c>
      <c r="CC76" s="49" t="str">
        <f t="shared" si="168"/>
        <v/>
      </c>
      <c r="CD76" s="49" t="str">
        <f t="shared" si="168"/>
        <v/>
      </c>
      <c r="CE76" s="49" t="str">
        <f t="shared" si="168"/>
        <v/>
      </c>
      <c r="CF76" s="49" t="str">
        <f t="shared" si="168"/>
        <v/>
      </c>
      <c r="CG76" s="49" t="str">
        <f t="shared" si="168"/>
        <v/>
      </c>
      <c r="CH76" s="49" t="str">
        <f t="shared" si="168"/>
        <v/>
      </c>
      <c r="CI76" s="49" t="str">
        <f t="shared" si="168"/>
        <v/>
      </c>
      <c r="CJ76" s="49" t="str">
        <f t="shared" si="168"/>
        <v/>
      </c>
      <c r="CK76" s="49" t="str">
        <f t="shared" si="168"/>
        <v/>
      </c>
      <c r="CL76" s="49" t="str">
        <f t="shared" si="168"/>
        <v/>
      </c>
      <c r="CM76" s="49" t="str">
        <f t="shared" si="168"/>
        <v/>
      </c>
      <c r="CN76" s="49" t="str">
        <f t="shared" si="173"/>
        <v/>
      </c>
      <c r="CO76" s="49" t="str">
        <f t="shared" si="173"/>
        <v/>
      </c>
      <c r="CP76" s="49" t="str">
        <f t="shared" si="173"/>
        <v/>
      </c>
      <c r="CQ76" s="49" t="str">
        <f t="shared" si="173"/>
        <v/>
      </c>
      <c r="CR76" s="49" t="str">
        <f t="shared" si="173"/>
        <v/>
      </c>
      <c r="CS76" s="49" t="str">
        <f t="shared" si="173"/>
        <v/>
      </c>
      <c r="CT76" s="49" t="str">
        <f t="shared" si="173"/>
        <v/>
      </c>
      <c r="CU76" s="49" t="str">
        <f t="shared" si="173"/>
        <v/>
      </c>
      <c r="CV76" s="49" t="str">
        <f t="shared" si="173"/>
        <v/>
      </c>
      <c r="CW76" s="49" t="str">
        <f t="shared" si="173"/>
        <v/>
      </c>
      <c r="CX76" s="49" t="str">
        <f t="shared" si="173"/>
        <v/>
      </c>
      <c r="CY76" s="49" t="str">
        <f t="shared" si="173"/>
        <v/>
      </c>
      <c r="CZ76" s="49" t="str">
        <f t="shared" si="173"/>
        <v/>
      </c>
      <c r="DA76" s="49" t="str">
        <f t="shared" si="173"/>
        <v/>
      </c>
      <c r="DB76" s="49" t="str">
        <f t="shared" si="173"/>
        <v/>
      </c>
      <c r="DC76" s="49" t="str">
        <f t="shared" si="173"/>
        <v/>
      </c>
      <c r="DD76" s="49" t="str">
        <f t="shared" si="169"/>
        <v/>
      </c>
      <c r="DE76" s="49" t="str">
        <f t="shared" si="169"/>
        <v/>
      </c>
      <c r="DF76" s="49" t="str">
        <f t="shared" si="169"/>
        <v/>
      </c>
      <c r="DG76" s="49" t="str">
        <f t="shared" si="169"/>
        <v/>
      </c>
      <c r="DH76" s="49" t="str">
        <f t="shared" si="169"/>
        <v/>
      </c>
      <c r="DI76" s="49" t="str">
        <f t="shared" si="169"/>
        <v/>
      </c>
      <c r="DJ76" s="49" t="str">
        <f t="shared" si="169"/>
        <v/>
      </c>
      <c r="DK76" s="49" t="str">
        <f t="shared" si="169"/>
        <v/>
      </c>
      <c r="DL76" s="49" t="str">
        <f t="shared" si="169"/>
        <v/>
      </c>
      <c r="DM76" s="49" t="str">
        <f t="shared" si="169"/>
        <v/>
      </c>
      <c r="DN76" s="49" t="str">
        <f t="shared" si="169"/>
        <v/>
      </c>
      <c r="DO76" s="49" t="str">
        <f t="shared" si="169"/>
        <v/>
      </c>
      <c r="DP76" s="49" t="str">
        <f t="shared" si="169"/>
        <v/>
      </c>
      <c r="DQ76" s="49" t="str">
        <f t="shared" si="169"/>
        <v/>
      </c>
      <c r="DR76" s="49" t="str">
        <f t="shared" si="169"/>
        <v/>
      </c>
      <c r="DS76" s="49" t="str">
        <f t="shared" si="174"/>
        <v/>
      </c>
      <c r="DT76" s="49" t="str">
        <f t="shared" si="174"/>
        <v/>
      </c>
      <c r="DU76" s="49" t="str">
        <f t="shared" si="174"/>
        <v/>
      </c>
      <c r="DV76" s="49" t="str">
        <f t="shared" si="174"/>
        <v/>
      </c>
      <c r="DW76" s="49" t="str">
        <f t="shared" si="174"/>
        <v/>
      </c>
      <c r="DX76" s="49" t="str">
        <f t="shared" si="174"/>
        <v/>
      </c>
      <c r="DY76" s="49" t="str">
        <f t="shared" si="174"/>
        <v/>
      </c>
      <c r="DZ76" s="183" t="str">
        <f t="shared" si="163"/>
        <v/>
      </c>
      <c r="EA76" s="49" t="str">
        <f t="shared" si="167"/>
        <v/>
      </c>
      <c r="EB76" s="49" t="str">
        <f t="shared" si="167"/>
        <v/>
      </c>
      <c r="EC76" s="49" t="str">
        <f t="shared" si="167"/>
        <v/>
      </c>
      <c r="ED76" s="49" t="str">
        <f t="shared" si="167"/>
        <v/>
      </c>
      <c r="EE76" s="49" t="str">
        <f t="shared" si="167"/>
        <v/>
      </c>
      <c r="EF76" s="49" t="str">
        <f t="shared" si="167"/>
        <v/>
      </c>
      <c r="EG76" s="49" t="str">
        <f t="shared" si="167"/>
        <v/>
      </c>
      <c r="EH76" s="49" t="str">
        <f t="shared" si="167"/>
        <v/>
      </c>
      <c r="EI76" s="49" t="str">
        <f t="shared" si="167"/>
        <v/>
      </c>
      <c r="EJ76" s="49" t="str">
        <f t="shared" si="167"/>
        <v/>
      </c>
      <c r="EK76" s="49" t="str">
        <f t="shared" si="167"/>
        <v/>
      </c>
      <c r="EL76" s="49" t="str">
        <f t="shared" si="167"/>
        <v/>
      </c>
      <c r="EM76" s="49" t="str">
        <f t="shared" si="167"/>
        <v/>
      </c>
      <c r="EN76" s="49" t="str">
        <f t="shared" si="167"/>
        <v/>
      </c>
      <c r="EO76" s="49" t="str">
        <f t="shared" si="167"/>
        <v/>
      </c>
      <c r="EP76" s="49" t="str">
        <f t="shared" si="164"/>
        <v/>
      </c>
      <c r="EQ76" s="49" t="str">
        <f t="shared" si="164"/>
        <v/>
      </c>
      <c r="ER76" s="49" t="str">
        <f t="shared" si="164"/>
        <v/>
      </c>
      <c r="ES76" s="49" t="str">
        <f t="shared" si="164"/>
        <v/>
      </c>
      <c r="ET76" s="49" t="str">
        <f t="shared" si="175"/>
        <v/>
      </c>
      <c r="EU76" s="49" t="str">
        <f t="shared" si="175"/>
        <v/>
      </c>
      <c r="EV76" s="49" t="str">
        <f t="shared" si="175"/>
        <v/>
      </c>
      <c r="EW76" s="49" t="str">
        <f t="shared" si="175"/>
        <v/>
      </c>
      <c r="EX76" s="49" t="str">
        <f t="shared" si="175"/>
        <v/>
      </c>
      <c r="EY76" s="49" t="str">
        <f t="shared" si="175"/>
        <v/>
      </c>
      <c r="EZ76" s="49" t="str">
        <f t="shared" si="175"/>
        <v/>
      </c>
      <c r="FA76" s="49" t="str">
        <f t="shared" si="175"/>
        <v/>
      </c>
      <c r="FB76" s="49" t="str">
        <f t="shared" si="175"/>
        <v/>
      </c>
      <c r="FC76" s="49" t="str">
        <f t="shared" si="175"/>
        <v/>
      </c>
      <c r="FD76" s="49" t="str">
        <f t="shared" si="175"/>
        <v/>
      </c>
      <c r="FE76" s="49" t="str">
        <f t="shared" si="126"/>
        <v/>
      </c>
      <c r="FF76" s="49" t="str">
        <f t="shared" si="126"/>
        <v/>
      </c>
      <c r="FG76" s="49" t="str">
        <f t="shared" si="126"/>
        <v/>
      </c>
      <c r="FH76" s="49" t="str">
        <f t="shared" si="126"/>
        <v/>
      </c>
      <c r="FI76" s="49" t="str">
        <f t="shared" si="126"/>
        <v/>
      </c>
      <c r="FJ76" s="49" t="str">
        <f t="shared" si="126"/>
        <v/>
      </c>
      <c r="FK76" s="49" t="str">
        <f t="shared" si="126"/>
        <v/>
      </c>
      <c r="FL76" s="49" t="str">
        <f t="shared" si="126"/>
        <v/>
      </c>
      <c r="FM76" s="49" t="str">
        <f t="shared" si="126"/>
        <v/>
      </c>
      <c r="FN76" s="49" t="str">
        <f t="shared" si="126"/>
        <v/>
      </c>
      <c r="FO76" s="49" t="str">
        <f t="shared" si="126"/>
        <v/>
      </c>
      <c r="FP76" s="49" t="str">
        <f t="shared" si="126"/>
        <v/>
      </c>
      <c r="FQ76" s="49" t="str">
        <f t="shared" si="126"/>
        <v/>
      </c>
      <c r="FR76" s="49" t="str">
        <f t="shared" si="126"/>
        <v/>
      </c>
      <c r="FS76" s="49" t="str">
        <f t="shared" si="126"/>
        <v/>
      </c>
      <c r="FT76" s="49" t="str">
        <f t="shared" si="126"/>
        <v/>
      </c>
      <c r="FU76" s="49" t="str">
        <f t="shared" si="176"/>
        <v/>
      </c>
      <c r="FV76" s="49" t="str">
        <f t="shared" si="150"/>
        <v/>
      </c>
      <c r="FW76" s="49" t="str">
        <f t="shared" si="150"/>
        <v/>
      </c>
      <c r="FX76" s="49" t="str">
        <f t="shared" si="150"/>
        <v/>
      </c>
      <c r="FY76" s="49" t="str">
        <f t="shared" si="150"/>
        <v/>
      </c>
      <c r="FZ76" s="49" t="str">
        <f t="shared" si="150"/>
        <v/>
      </c>
      <c r="GA76" s="49" t="str">
        <f t="shared" si="150"/>
        <v/>
      </c>
      <c r="GB76" s="49" t="str">
        <f t="shared" si="150"/>
        <v/>
      </c>
      <c r="GC76" s="49" t="str">
        <f t="shared" si="137"/>
        <v/>
      </c>
      <c r="GD76" s="49" t="str">
        <f t="shared" si="137"/>
        <v/>
      </c>
      <c r="GE76" s="49" t="str">
        <f t="shared" si="137"/>
        <v/>
      </c>
      <c r="GF76" s="49" t="str">
        <f t="shared" si="137"/>
        <v/>
      </c>
      <c r="GG76" s="49" t="str">
        <f t="shared" si="137"/>
        <v/>
      </c>
      <c r="GH76" s="49" t="str">
        <f t="shared" si="137"/>
        <v/>
      </c>
      <c r="GI76" s="49" t="str">
        <f t="shared" si="137"/>
        <v/>
      </c>
      <c r="GJ76" s="49" t="str">
        <f t="shared" si="137"/>
        <v/>
      </c>
      <c r="GK76" s="49" t="str">
        <f t="shared" si="137"/>
        <v/>
      </c>
      <c r="GL76" s="49" t="str">
        <f t="shared" si="137"/>
        <v/>
      </c>
      <c r="GM76" s="49" t="str">
        <f t="shared" si="137"/>
        <v/>
      </c>
      <c r="GN76" s="49" t="str">
        <f t="shared" si="137"/>
        <v/>
      </c>
      <c r="GO76" s="49" t="str">
        <f t="shared" si="137"/>
        <v/>
      </c>
      <c r="GP76" s="49" t="str">
        <f t="shared" si="137"/>
        <v/>
      </c>
      <c r="GQ76" s="49" t="str">
        <f t="shared" si="137"/>
        <v/>
      </c>
      <c r="GR76" s="49" t="str">
        <f t="shared" si="137"/>
        <v/>
      </c>
      <c r="GS76" s="49" t="str">
        <f t="shared" si="138"/>
        <v/>
      </c>
      <c r="GT76" s="49" t="str">
        <f t="shared" si="138"/>
        <v/>
      </c>
      <c r="GU76" s="49" t="str">
        <f t="shared" si="138"/>
        <v/>
      </c>
      <c r="GV76" s="49" t="str">
        <f t="shared" si="138"/>
        <v/>
      </c>
      <c r="GW76" s="49" t="str">
        <f t="shared" si="138"/>
        <v/>
      </c>
      <c r="GX76" s="49" t="str">
        <f t="shared" si="138"/>
        <v/>
      </c>
      <c r="GY76" s="49" t="str">
        <f t="shared" si="138"/>
        <v/>
      </c>
      <c r="GZ76" s="49" t="str">
        <f t="shared" si="138"/>
        <v/>
      </c>
      <c r="HA76" s="49" t="str">
        <f t="shared" si="138"/>
        <v/>
      </c>
      <c r="HB76" s="49" t="str">
        <f t="shared" si="138"/>
        <v/>
      </c>
      <c r="HC76" s="49" t="str">
        <f t="shared" si="138"/>
        <v/>
      </c>
      <c r="HD76" s="49" t="str">
        <f t="shared" si="138"/>
        <v/>
      </c>
      <c r="HE76" s="49" t="str">
        <f t="shared" si="138"/>
        <v/>
      </c>
      <c r="HF76" s="49" t="str">
        <f t="shared" si="138"/>
        <v/>
      </c>
      <c r="HG76" s="49" t="str">
        <f t="shared" si="138"/>
        <v/>
      </c>
      <c r="HH76" s="49" t="str">
        <f t="shared" si="138"/>
        <v/>
      </c>
      <c r="HI76" s="49" t="str">
        <f t="shared" si="139"/>
        <v/>
      </c>
      <c r="HJ76" s="49" t="str">
        <f t="shared" si="139"/>
        <v/>
      </c>
      <c r="HK76" s="49" t="str">
        <f t="shared" si="139"/>
        <v/>
      </c>
      <c r="HL76" s="49" t="str">
        <f t="shared" si="139"/>
        <v/>
      </c>
      <c r="HM76" s="49" t="str">
        <f t="shared" si="109"/>
        <v/>
      </c>
      <c r="HN76" s="49" t="str">
        <f t="shared" si="109"/>
        <v/>
      </c>
      <c r="HO76" s="49" t="str">
        <f t="shared" si="109"/>
        <v/>
      </c>
      <c r="HP76" s="49" t="str">
        <f t="shared" si="77"/>
        <v/>
      </c>
      <c r="HQ76" s="49" t="str">
        <f t="shared" si="77"/>
        <v/>
      </c>
      <c r="HR76" s="49" t="str">
        <f t="shared" si="46"/>
        <v/>
      </c>
      <c r="HS76" s="49" t="str">
        <f t="shared" si="46"/>
        <v/>
      </c>
      <c r="HT76" s="49" t="str">
        <f t="shared" si="46"/>
        <v/>
      </c>
      <c r="HU76" s="49" t="str">
        <f t="shared" si="46"/>
        <v/>
      </c>
      <c r="HV76" s="49" t="str">
        <f t="shared" si="140"/>
        <v/>
      </c>
      <c r="HW76" s="169" t="e">
        <f t="shared" si="104"/>
        <v>#N/A</v>
      </c>
      <c r="HX76" s="169" t="e">
        <f t="shared" si="104"/>
        <v>#N/A</v>
      </c>
      <c r="HY76" s="169" t="e">
        <f t="shared" si="104"/>
        <v>#N/A</v>
      </c>
      <c r="HZ76" s="169" t="e">
        <f t="shared" si="104"/>
        <v>#N/A</v>
      </c>
      <c r="IA76" s="169" t="e">
        <f t="shared" si="136"/>
        <v>#N/A</v>
      </c>
      <c r="IB76" s="169" t="e">
        <f t="shared" si="136"/>
        <v>#N/A</v>
      </c>
      <c r="IC76" s="169" t="e">
        <f t="shared" si="136"/>
        <v>#N/A</v>
      </c>
      <c r="ID76" s="169" t="e">
        <f t="shared" si="136"/>
        <v>#N/A</v>
      </c>
      <c r="IE76" s="169" t="e">
        <f t="shared" si="136"/>
        <v>#N/A</v>
      </c>
      <c r="IF76" s="169" t="e">
        <f t="shared" si="136"/>
        <v>#N/A</v>
      </c>
      <c r="IG76" s="169" t="e">
        <f t="shared" si="136"/>
        <v>#N/A</v>
      </c>
      <c r="IH76" s="169" t="e">
        <f t="shared" si="136"/>
        <v>#N/A</v>
      </c>
      <c r="II76" s="169" t="e">
        <f t="shared" si="136"/>
        <v>#N/A</v>
      </c>
      <c r="IJ76" s="169" t="e">
        <f t="shared" si="136"/>
        <v>#N/A</v>
      </c>
      <c r="IK76" s="169" t="e">
        <f t="shared" si="136"/>
        <v>#N/A</v>
      </c>
      <c r="IL76" s="169" t="e">
        <f t="shared" si="136"/>
        <v>#N/A</v>
      </c>
      <c r="IM76" s="169" t="e">
        <f t="shared" si="136"/>
        <v>#N/A</v>
      </c>
      <c r="IN76" s="169" t="e">
        <f t="shared" si="136"/>
        <v>#N/A</v>
      </c>
      <c r="IO76" s="169" t="e">
        <f t="shared" si="136"/>
        <v>#N/A</v>
      </c>
      <c r="IP76" s="169" t="e">
        <f t="shared" si="141"/>
        <v>#N/A</v>
      </c>
      <c r="IQ76" s="169" t="e">
        <f t="shared" si="141"/>
        <v>#N/A</v>
      </c>
      <c r="IR76" s="169" t="e">
        <f t="shared" si="141"/>
        <v>#N/A</v>
      </c>
      <c r="IS76" s="169" t="e">
        <f t="shared" si="141"/>
        <v>#N/A</v>
      </c>
      <c r="IT76" s="169" t="e">
        <f t="shared" si="141"/>
        <v>#N/A</v>
      </c>
      <c r="IU76" s="169" t="e">
        <f t="shared" si="141"/>
        <v>#N/A</v>
      </c>
      <c r="IV76" s="169" t="e">
        <f t="shared" si="141"/>
        <v>#N/A</v>
      </c>
      <c r="IW76" s="169" t="e">
        <f t="shared" si="141"/>
        <v>#N/A</v>
      </c>
      <c r="IX76" s="169" t="e">
        <f t="shared" si="141"/>
        <v>#N/A</v>
      </c>
      <c r="IY76" s="169" t="e">
        <f t="shared" si="141"/>
        <v>#N/A</v>
      </c>
      <c r="IZ76" s="169" t="e">
        <f t="shared" si="141"/>
        <v>#N/A</v>
      </c>
      <c r="JA76" s="169" t="e">
        <f t="shared" si="141"/>
        <v>#N/A</v>
      </c>
      <c r="JB76" s="169" t="e">
        <f t="shared" si="141"/>
        <v>#N/A</v>
      </c>
      <c r="JC76" s="169" t="e">
        <f t="shared" si="141"/>
        <v>#N/A</v>
      </c>
      <c r="JD76" s="169" t="e">
        <f t="shared" si="141"/>
        <v>#N/A</v>
      </c>
      <c r="JE76" s="169" t="e">
        <f t="shared" si="151"/>
        <v>#N/A</v>
      </c>
      <c r="JF76" s="169" t="e">
        <f t="shared" si="151"/>
        <v>#N/A</v>
      </c>
      <c r="JG76" s="169" t="e">
        <f t="shared" si="151"/>
        <v>#N/A</v>
      </c>
      <c r="JH76" s="169" t="e">
        <f t="shared" si="151"/>
        <v>#N/A</v>
      </c>
      <c r="JI76" s="169" t="e">
        <f t="shared" si="151"/>
        <v>#N/A</v>
      </c>
      <c r="JJ76" s="169" t="e">
        <f t="shared" si="151"/>
        <v>#N/A</v>
      </c>
      <c r="JK76" s="169" t="e">
        <f t="shared" si="151"/>
        <v>#N/A</v>
      </c>
      <c r="JL76" s="169" t="e">
        <f t="shared" si="151"/>
        <v>#N/A</v>
      </c>
      <c r="JM76" s="169" t="e">
        <f t="shared" si="151"/>
        <v>#N/A</v>
      </c>
      <c r="JN76" s="169" t="e">
        <f t="shared" si="151"/>
        <v>#N/A</v>
      </c>
      <c r="JO76" s="169" t="e">
        <f t="shared" si="151"/>
        <v>#N/A</v>
      </c>
      <c r="JP76" s="169" t="e">
        <f t="shared" si="151"/>
        <v>#N/A</v>
      </c>
      <c r="JQ76" s="169" t="e">
        <f t="shared" si="151"/>
        <v>#N/A</v>
      </c>
      <c r="JR76" s="169" t="e">
        <f t="shared" si="151"/>
        <v>#N/A</v>
      </c>
      <c r="JS76" s="169" t="e">
        <f t="shared" si="151"/>
        <v>#N/A</v>
      </c>
      <c r="JT76" s="169" t="e">
        <f t="shared" si="142"/>
        <v>#N/A</v>
      </c>
      <c r="JU76" s="169" t="e">
        <f t="shared" si="142"/>
        <v>#N/A</v>
      </c>
      <c r="JV76" s="169" t="e">
        <f t="shared" si="142"/>
        <v>#N/A</v>
      </c>
      <c r="JW76" s="169" t="e">
        <f t="shared" si="142"/>
        <v>#N/A</v>
      </c>
      <c r="JX76" s="169" t="e">
        <f t="shared" si="142"/>
        <v>#N/A</v>
      </c>
      <c r="JY76" s="169" t="e">
        <f t="shared" si="142"/>
        <v>#N/A</v>
      </c>
      <c r="JZ76" s="169" t="e">
        <f t="shared" si="142"/>
        <v>#N/A</v>
      </c>
      <c r="KA76" s="169" t="e">
        <f t="shared" si="142"/>
        <v>#N/A</v>
      </c>
      <c r="KB76" s="169" t="e">
        <f t="shared" si="142"/>
        <v>#N/A</v>
      </c>
      <c r="KC76" s="169" t="e">
        <f t="shared" si="142"/>
        <v>#N/A</v>
      </c>
      <c r="KD76" s="169" t="e">
        <f t="shared" si="142"/>
        <v>#N/A</v>
      </c>
      <c r="KE76" s="169" t="e">
        <f t="shared" si="142"/>
        <v>#N/A</v>
      </c>
      <c r="KF76" s="169" t="e">
        <f t="shared" si="142"/>
        <v>#N/A</v>
      </c>
      <c r="KG76" s="169" t="e">
        <f t="shared" si="142"/>
        <v>#N/A</v>
      </c>
      <c r="KH76" s="169" t="e">
        <f t="shared" si="142"/>
        <v>#N/A</v>
      </c>
      <c r="KI76" s="169" t="e">
        <f t="shared" si="142"/>
        <v>#N/A</v>
      </c>
      <c r="KJ76" s="169" t="e">
        <f t="shared" si="152"/>
        <v>#N/A</v>
      </c>
      <c r="KK76" s="169" t="e">
        <f t="shared" si="152"/>
        <v>#N/A</v>
      </c>
      <c r="KL76" s="169" t="e">
        <f t="shared" si="152"/>
        <v>#N/A</v>
      </c>
      <c r="KM76" s="169" t="e">
        <f t="shared" si="152"/>
        <v>#N/A</v>
      </c>
      <c r="KN76" s="169" t="e">
        <f t="shared" si="152"/>
        <v>#N/A</v>
      </c>
      <c r="KO76" s="169" t="e">
        <f t="shared" si="152"/>
        <v>#N/A</v>
      </c>
      <c r="KP76" s="169" t="e">
        <f t="shared" si="152"/>
        <v>#N/A</v>
      </c>
      <c r="KQ76" s="169" t="e">
        <f t="shared" si="152"/>
        <v>#N/A</v>
      </c>
      <c r="KR76" s="169" t="e">
        <f t="shared" si="152"/>
        <v>#N/A</v>
      </c>
      <c r="KS76" s="169" t="e">
        <f t="shared" si="152"/>
        <v>#N/A</v>
      </c>
      <c r="KT76" s="169" t="e">
        <f t="shared" si="152"/>
        <v>#N/A</v>
      </c>
      <c r="KU76" s="169" t="e">
        <f t="shared" si="152"/>
        <v>#N/A</v>
      </c>
      <c r="KV76" s="169" t="e">
        <f t="shared" si="152"/>
        <v>#N/A</v>
      </c>
      <c r="KW76" s="169" t="e">
        <f t="shared" si="152"/>
        <v>#N/A</v>
      </c>
      <c r="KX76" s="169" t="e">
        <f t="shared" si="152"/>
        <v>#N/A</v>
      </c>
      <c r="KY76" s="169" t="e">
        <f t="shared" si="152"/>
        <v>#N/A</v>
      </c>
      <c r="KZ76" s="169" t="e">
        <f t="shared" si="143"/>
        <v>#N/A</v>
      </c>
      <c r="LA76" s="169" t="e">
        <f t="shared" si="143"/>
        <v>#N/A</v>
      </c>
      <c r="LB76" s="169" t="e">
        <f t="shared" si="143"/>
        <v>#N/A</v>
      </c>
      <c r="LC76" s="169" t="e">
        <f t="shared" si="143"/>
        <v>#N/A</v>
      </c>
      <c r="LD76" s="169" t="e">
        <f t="shared" si="143"/>
        <v>#N/A</v>
      </c>
      <c r="LE76" s="169" t="e">
        <f t="shared" si="143"/>
        <v>#N/A</v>
      </c>
      <c r="LF76" s="169" t="e">
        <f t="shared" si="143"/>
        <v>#N/A</v>
      </c>
      <c r="LG76" s="169" t="e">
        <f t="shared" si="143"/>
        <v>#N/A</v>
      </c>
      <c r="LH76" s="169" t="e">
        <f t="shared" si="143"/>
        <v>#N/A</v>
      </c>
      <c r="LI76" s="169" t="e">
        <f t="shared" si="143"/>
        <v>#N/A</v>
      </c>
      <c r="LJ76" s="169" t="e">
        <f t="shared" si="143"/>
        <v>#N/A</v>
      </c>
      <c r="LK76" s="169" t="e">
        <f t="shared" si="143"/>
        <v>#N/A</v>
      </c>
      <c r="LL76" s="169" t="e">
        <f t="shared" si="143"/>
        <v>#N/A</v>
      </c>
      <c r="LM76" s="169" t="e">
        <f t="shared" si="143"/>
        <v>#N/A</v>
      </c>
      <c r="LN76" s="169" t="e">
        <f t="shared" si="143"/>
        <v>#N/A</v>
      </c>
      <c r="LO76" s="169" t="e">
        <f t="shared" si="153"/>
        <v>#N/A</v>
      </c>
      <c r="LP76" s="169" t="e">
        <f t="shared" si="153"/>
        <v>#N/A</v>
      </c>
      <c r="LQ76" s="169" t="e">
        <f t="shared" si="154"/>
        <v>#N/A</v>
      </c>
      <c r="LR76" s="169" t="e">
        <f t="shared" si="154"/>
        <v>#N/A</v>
      </c>
      <c r="LS76" s="169" t="e">
        <f t="shared" si="154"/>
        <v>#N/A</v>
      </c>
      <c r="LT76" s="169" t="e">
        <f t="shared" si="154"/>
        <v>#N/A</v>
      </c>
      <c r="LU76" s="169" t="e">
        <f t="shared" si="154"/>
        <v>#N/A</v>
      </c>
      <c r="LV76" s="169" t="e">
        <f t="shared" si="154"/>
        <v>#N/A</v>
      </c>
      <c r="LW76" s="169" t="e">
        <f t="shared" si="154"/>
        <v>#N/A</v>
      </c>
      <c r="LX76" s="169" t="e">
        <f t="shared" si="154"/>
        <v>#N/A</v>
      </c>
      <c r="LY76" s="169" t="e">
        <f t="shared" si="154"/>
        <v>#N/A</v>
      </c>
      <c r="LZ76" s="169" t="e">
        <f t="shared" si="154"/>
        <v>#N/A</v>
      </c>
      <c r="MA76" s="169" t="e">
        <f t="shared" si="154"/>
        <v>#N/A</v>
      </c>
      <c r="MB76" s="169" t="e">
        <f t="shared" si="154"/>
        <v>#N/A</v>
      </c>
      <c r="MC76" s="169" t="e">
        <f t="shared" si="154"/>
        <v>#N/A</v>
      </c>
      <c r="MD76" s="169" t="e">
        <f t="shared" si="154"/>
        <v>#N/A</v>
      </c>
      <c r="ME76" s="169" t="e">
        <f t="shared" si="154"/>
        <v>#N/A</v>
      </c>
      <c r="MF76" s="169" t="e">
        <f t="shared" si="144"/>
        <v>#N/A</v>
      </c>
      <c r="MG76" s="169" t="e">
        <f t="shared" si="144"/>
        <v>#N/A</v>
      </c>
      <c r="MH76" s="169" t="e">
        <f t="shared" si="144"/>
        <v>#N/A</v>
      </c>
      <c r="MI76" s="169" t="e">
        <f t="shared" si="144"/>
        <v>#N/A</v>
      </c>
      <c r="MJ76" s="169" t="e">
        <f t="shared" si="144"/>
        <v>#N/A</v>
      </c>
      <c r="MK76" s="169" t="e">
        <f t="shared" si="144"/>
        <v>#N/A</v>
      </c>
      <c r="ML76" s="169" t="e">
        <f t="shared" si="144"/>
        <v>#N/A</v>
      </c>
      <c r="MM76" s="169" t="e">
        <f t="shared" si="144"/>
        <v>#N/A</v>
      </c>
      <c r="MN76" s="169" t="e">
        <f t="shared" si="144"/>
        <v>#N/A</v>
      </c>
      <c r="MO76" s="169" t="e">
        <f t="shared" si="144"/>
        <v>#N/A</v>
      </c>
      <c r="MP76" s="169" t="e">
        <f t="shared" si="144"/>
        <v>#N/A</v>
      </c>
      <c r="MQ76" s="169" t="e">
        <f t="shared" si="144"/>
        <v>#N/A</v>
      </c>
      <c r="MR76" s="169" t="e">
        <f t="shared" si="144"/>
        <v>#N/A</v>
      </c>
      <c r="MS76" s="169" t="e">
        <f t="shared" si="144"/>
        <v>#N/A</v>
      </c>
      <c r="MT76" s="169" t="e">
        <f t="shared" si="144"/>
        <v>#N/A</v>
      </c>
      <c r="MU76" s="169" t="e">
        <f t="shared" si="144"/>
        <v>#N/A</v>
      </c>
      <c r="MV76" s="169" t="e">
        <f t="shared" si="155"/>
        <v>#N/A</v>
      </c>
      <c r="MW76" s="169" t="e">
        <f t="shared" si="155"/>
        <v>#N/A</v>
      </c>
      <c r="MX76" s="169" t="e">
        <f t="shared" si="155"/>
        <v>#N/A</v>
      </c>
      <c r="MY76" s="169" t="e">
        <f t="shared" si="155"/>
        <v>#N/A</v>
      </c>
      <c r="MZ76" s="169" t="e">
        <f t="shared" si="155"/>
        <v>#N/A</v>
      </c>
      <c r="NA76" s="169" t="e">
        <f t="shared" si="155"/>
        <v>#N/A</v>
      </c>
      <c r="NB76" s="169" t="e">
        <f t="shared" si="155"/>
        <v>#N/A</v>
      </c>
      <c r="NC76" s="169" t="e">
        <f t="shared" si="155"/>
        <v>#N/A</v>
      </c>
      <c r="ND76" s="169" t="e">
        <f t="shared" si="155"/>
        <v>#N/A</v>
      </c>
      <c r="NE76" s="169" t="e">
        <f t="shared" si="155"/>
        <v>#N/A</v>
      </c>
      <c r="NF76" s="169" t="e">
        <f t="shared" si="155"/>
        <v>#N/A</v>
      </c>
      <c r="NG76" s="169" t="e">
        <f t="shared" si="155"/>
        <v>#N/A</v>
      </c>
      <c r="NH76" s="169" t="e">
        <f t="shared" si="155"/>
        <v>#N/A</v>
      </c>
      <c r="NI76" s="169" t="e">
        <f t="shared" si="155"/>
        <v>#N/A</v>
      </c>
      <c r="NJ76" s="169" t="e">
        <f t="shared" si="155"/>
        <v>#N/A</v>
      </c>
      <c r="NK76" s="169" t="e">
        <f t="shared" si="155"/>
        <v>#N/A</v>
      </c>
      <c r="NL76" s="169" t="e">
        <f t="shared" si="145"/>
        <v>#N/A</v>
      </c>
      <c r="NM76" s="169" t="e">
        <f t="shared" si="145"/>
        <v>#N/A</v>
      </c>
      <c r="NN76" s="169" t="e">
        <f t="shared" si="145"/>
        <v>#N/A</v>
      </c>
      <c r="NO76" s="169" t="e">
        <f t="shared" si="145"/>
        <v>#N/A</v>
      </c>
      <c r="NP76" s="169" t="e">
        <f t="shared" si="145"/>
        <v>#N/A</v>
      </c>
      <c r="NQ76" s="169" t="e">
        <f t="shared" si="145"/>
        <v>#N/A</v>
      </c>
      <c r="NR76" s="169" t="e">
        <f t="shared" si="145"/>
        <v>#N/A</v>
      </c>
      <c r="NS76" s="169" t="e">
        <f t="shared" si="145"/>
        <v>#N/A</v>
      </c>
      <c r="NT76" s="169" t="e">
        <f t="shared" si="145"/>
        <v>#N/A</v>
      </c>
      <c r="NU76" s="169" t="e">
        <f t="shared" si="145"/>
        <v>#N/A</v>
      </c>
      <c r="NV76" s="169" t="e">
        <f t="shared" si="145"/>
        <v>#N/A</v>
      </c>
      <c r="NW76" s="169" t="e">
        <f t="shared" si="145"/>
        <v>#N/A</v>
      </c>
      <c r="NX76" s="169" t="e">
        <f t="shared" si="145"/>
        <v>#N/A</v>
      </c>
      <c r="NY76" s="169" t="e">
        <f t="shared" si="145"/>
        <v>#N/A</v>
      </c>
      <c r="NZ76" s="169" t="e">
        <f t="shared" si="145"/>
        <v>#N/A</v>
      </c>
      <c r="OA76" s="169" t="e">
        <f t="shared" si="156"/>
        <v>#N/A</v>
      </c>
      <c r="OB76" s="169" t="e">
        <f t="shared" si="156"/>
        <v>#N/A</v>
      </c>
      <c r="OC76" s="169" t="e">
        <f t="shared" si="157"/>
        <v>#N/A</v>
      </c>
      <c r="OD76" s="169" t="e">
        <f t="shared" si="157"/>
        <v>#N/A</v>
      </c>
      <c r="OE76" s="169" t="e">
        <f t="shared" si="157"/>
        <v>#N/A</v>
      </c>
      <c r="OF76" s="169" t="e">
        <f t="shared" si="157"/>
        <v>#N/A</v>
      </c>
      <c r="OG76" s="169" t="e">
        <f t="shared" si="157"/>
        <v>#N/A</v>
      </c>
      <c r="OH76" s="169" t="e">
        <f t="shared" si="157"/>
        <v>#N/A</v>
      </c>
      <c r="OI76" s="169" t="e">
        <f t="shared" si="157"/>
        <v>#N/A</v>
      </c>
      <c r="OJ76" s="169" t="e">
        <f t="shared" si="157"/>
        <v>#N/A</v>
      </c>
      <c r="OK76" s="169" t="e">
        <f t="shared" si="157"/>
        <v>#N/A</v>
      </c>
      <c r="OL76" s="169" t="e">
        <f t="shared" si="157"/>
        <v>#N/A</v>
      </c>
      <c r="OM76" s="169" t="e">
        <f t="shared" si="157"/>
        <v>#N/A</v>
      </c>
      <c r="ON76" s="169" t="e">
        <f t="shared" si="157"/>
        <v>#N/A</v>
      </c>
      <c r="OO76" s="169" t="e">
        <f t="shared" si="157"/>
        <v>#N/A</v>
      </c>
      <c r="OP76" s="169" t="e">
        <f t="shared" si="157"/>
        <v>#N/A</v>
      </c>
      <c r="OQ76" s="169" t="e">
        <f t="shared" si="157"/>
        <v>#N/A</v>
      </c>
      <c r="OR76" s="169" t="e">
        <f t="shared" si="146"/>
        <v>#N/A</v>
      </c>
      <c r="OS76" s="169" t="e">
        <f t="shared" si="146"/>
        <v>#N/A</v>
      </c>
      <c r="OT76" s="169" t="e">
        <f t="shared" si="146"/>
        <v>#N/A</v>
      </c>
      <c r="OU76" s="169" t="e">
        <f t="shared" si="146"/>
        <v>#N/A</v>
      </c>
      <c r="OV76" s="169" t="e">
        <f t="shared" si="146"/>
        <v>#N/A</v>
      </c>
      <c r="OW76" s="169" t="e">
        <f t="shared" si="146"/>
        <v>#N/A</v>
      </c>
      <c r="OX76" s="169" t="e">
        <f t="shared" si="146"/>
        <v>#N/A</v>
      </c>
      <c r="OY76" s="169" t="e">
        <f t="shared" si="146"/>
        <v>#N/A</v>
      </c>
      <c r="OZ76" s="169" t="e">
        <f t="shared" si="146"/>
        <v>#N/A</v>
      </c>
      <c r="PA76" s="169" t="e">
        <f t="shared" si="146"/>
        <v>#N/A</v>
      </c>
      <c r="PB76" s="169" t="e">
        <f t="shared" si="146"/>
        <v>#N/A</v>
      </c>
      <c r="PC76" s="169" t="e">
        <f t="shared" si="146"/>
        <v>#N/A</v>
      </c>
      <c r="PD76" s="169" t="e">
        <f t="shared" si="146"/>
        <v>#N/A</v>
      </c>
      <c r="PE76" s="169" t="e">
        <f t="shared" si="146"/>
        <v>#N/A</v>
      </c>
      <c r="PF76" s="169" t="e">
        <f t="shared" si="146"/>
        <v>#N/A</v>
      </c>
      <c r="PG76" s="169" t="e">
        <f t="shared" si="146"/>
        <v>#N/A</v>
      </c>
      <c r="PH76" s="169" t="e">
        <f t="shared" si="158"/>
        <v>#N/A</v>
      </c>
      <c r="PI76" s="169" t="e">
        <f t="shared" si="158"/>
        <v>#N/A</v>
      </c>
      <c r="PJ76" s="169" t="e">
        <f t="shared" si="158"/>
        <v>#N/A</v>
      </c>
      <c r="PK76" s="169" t="e">
        <f t="shared" si="158"/>
        <v>#N/A</v>
      </c>
      <c r="PL76" s="169" t="e">
        <f t="shared" si="158"/>
        <v>#N/A</v>
      </c>
      <c r="PM76" s="169" t="e">
        <f t="shared" si="158"/>
        <v>#N/A</v>
      </c>
      <c r="PN76" s="169" t="e">
        <f t="shared" si="158"/>
        <v>#N/A</v>
      </c>
      <c r="PO76" s="169" t="e">
        <f t="shared" si="158"/>
        <v>#N/A</v>
      </c>
    </row>
    <row r="77" spans="1:431" hidden="1" x14ac:dyDescent="0.75">
      <c r="A77" s="370"/>
      <c r="B77" s="376" t="str">
        <f>IF($R77="","",ROUND(_xlfn.NORM.INV(ABS(VLOOKUP($T$1,VLookups!$A$43:$B$44,2,FALSE)-B$2),$N77,$R77),0))</f>
        <v/>
      </c>
      <c r="C77" s="382" t="str">
        <f t="shared" si="165"/>
        <v/>
      </c>
      <c r="D77" s="383" t="str">
        <f t="shared" si="166"/>
        <v/>
      </c>
      <c r="E77" s="109"/>
      <c r="F77" s="117"/>
      <c r="G77" s="122" t="str">
        <f t="shared" si="159"/>
        <v/>
      </c>
      <c r="H77" s="95"/>
      <c r="I77" s="122" t="str">
        <f t="shared" si="160"/>
        <v/>
      </c>
      <c r="J77" s="117"/>
      <c r="K77" s="110"/>
      <c r="L77" s="124" t="str">
        <f t="shared" si="147"/>
        <v/>
      </c>
      <c r="M77" s="124" t="str">
        <f t="shared" si="148"/>
        <v/>
      </c>
      <c r="N77" s="73" t="str">
        <f t="shared" si="161"/>
        <v/>
      </c>
      <c r="O77" s="23"/>
      <c r="P77" s="57"/>
      <c r="Q77" s="304"/>
      <c r="R77" s="74" t="str">
        <f>IF(AND(G77&gt;0,H77&gt;0,I77&gt;0),IF(ISBLANK(Q77),IF(ISBLANK(O77),"",(I77-G77)*VLOOKUP(O77,VLookups!$A$4:$B$13,2,FALSE)),Q77),"")</f>
        <v/>
      </c>
      <c r="S77" s="75" t="str">
        <f t="shared" si="149"/>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2"/>
        <v/>
      </c>
      <c r="AD77" s="49" t="str">
        <f t="shared" si="177"/>
        <v/>
      </c>
      <c r="AE77" s="49" t="str">
        <f t="shared" si="177"/>
        <v/>
      </c>
      <c r="AF77" s="49" t="str">
        <f t="shared" si="177"/>
        <v/>
      </c>
      <c r="AG77" s="49" t="str">
        <f t="shared" si="177"/>
        <v/>
      </c>
      <c r="AH77" s="49" t="str">
        <f t="shared" si="177"/>
        <v/>
      </c>
      <c r="AI77" s="49" t="str">
        <f t="shared" si="177"/>
        <v/>
      </c>
      <c r="AJ77" s="49" t="str">
        <f t="shared" si="177"/>
        <v/>
      </c>
      <c r="AK77" s="49" t="str">
        <f t="shared" si="177"/>
        <v/>
      </c>
      <c r="AL77" s="49" t="str">
        <f t="shared" si="177"/>
        <v/>
      </c>
      <c r="AM77" s="49" t="str">
        <f t="shared" si="177"/>
        <v/>
      </c>
      <c r="AN77" s="49" t="str">
        <f t="shared" si="177"/>
        <v/>
      </c>
      <c r="AO77" s="49" t="str">
        <f t="shared" si="177"/>
        <v/>
      </c>
      <c r="AP77" s="49" t="str">
        <f t="shared" si="177"/>
        <v/>
      </c>
      <c r="AQ77" s="49" t="str">
        <f t="shared" si="177"/>
        <v/>
      </c>
      <c r="AR77" s="49" t="str">
        <f t="shared" si="177"/>
        <v/>
      </c>
      <c r="AS77" s="49" t="str">
        <f t="shared" si="177"/>
        <v/>
      </c>
      <c r="AT77" s="49" t="str">
        <f t="shared" si="171"/>
        <v/>
      </c>
      <c r="AU77" s="49" t="str">
        <f t="shared" si="171"/>
        <v/>
      </c>
      <c r="AV77" s="49" t="str">
        <f t="shared" si="171"/>
        <v/>
      </c>
      <c r="AW77" s="49" t="str">
        <f t="shared" si="171"/>
        <v/>
      </c>
      <c r="AX77" s="49" t="str">
        <f t="shared" si="171"/>
        <v/>
      </c>
      <c r="AY77" s="49" t="str">
        <f t="shared" si="171"/>
        <v/>
      </c>
      <c r="AZ77" s="49" t="str">
        <f t="shared" si="171"/>
        <v/>
      </c>
      <c r="BA77" s="49" t="str">
        <f t="shared" si="171"/>
        <v/>
      </c>
      <c r="BB77" s="49" t="str">
        <f t="shared" si="171"/>
        <v/>
      </c>
      <c r="BC77" s="49" t="str">
        <f t="shared" si="171"/>
        <v/>
      </c>
      <c r="BD77" s="49" t="str">
        <f t="shared" si="171"/>
        <v/>
      </c>
      <c r="BE77" s="49" t="str">
        <f t="shared" si="171"/>
        <v/>
      </c>
      <c r="BF77" s="49" t="str">
        <f t="shared" si="171"/>
        <v/>
      </c>
      <c r="BG77" s="49" t="str">
        <f t="shared" si="171"/>
        <v/>
      </c>
      <c r="BH77" s="49" t="str">
        <f t="shared" si="171"/>
        <v/>
      </c>
      <c r="BI77" s="49" t="str">
        <f t="shared" si="172"/>
        <v/>
      </c>
      <c r="BJ77" s="49" t="str">
        <f t="shared" si="172"/>
        <v/>
      </c>
      <c r="BK77" s="49" t="str">
        <f t="shared" si="172"/>
        <v/>
      </c>
      <c r="BL77" s="49" t="str">
        <f t="shared" si="172"/>
        <v/>
      </c>
      <c r="BM77" s="49" t="str">
        <f t="shared" si="172"/>
        <v/>
      </c>
      <c r="BN77" s="49" t="str">
        <f t="shared" si="172"/>
        <v/>
      </c>
      <c r="BO77" s="49" t="str">
        <f t="shared" si="172"/>
        <v/>
      </c>
      <c r="BP77" s="49" t="str">
        <f t="shared" si="172"/>
        <v/>
      </c>
      <c r="BQ77" s="49" t="str">
        <f t="shared" si="172"/>
        <v/>
      </c>
      <c r="BR77" s="49" t="str">
        <f t="shared" si="172"/>
        <v/>
      </c>
      <c r="BS77" s="49" t="str">
        <f t="shared" si="172"/>
        <v/>
      </c>
      <c r="BT77" s="49" t="str">
        <f t="shared" si="172"/>
        <v/>
      </c>
      <c r="BU77" s="49" t="str">
        <f t="shared" si="172"/>
        <v/>
      </c>
      <c r="BV77" s="49" t="str">
        <f t="shared" si="172"/>
        <v/>
      </c>
      <c r="BW77" s="49" t="str">
        <f t="shared" si="172"/>
        <v/>
      </c>
      <c r="BX77" s="49" t="str">
        <f t="shared" si="172"/>
        <v/>
      </c>
      <c r="BY77" s="49" t="str">
        <f t="shared" si="168"/>
        <v/>
      </c>
      <c r="BZ77" s="49" t="str">
        <f t="shared" si="168"/>
        <v/>
      </c>
      <c r="CA77" s="49" t="str">
        <f t="shared" si="168"/>
        <v/>
      </c>
      <c r="CB77" s="49" t="str">
        <f t="shared" si="168"/>
        <v/>
      </c>
      <c r="CC77" s="49" t="str">
        <f t="shared" si="168"/>
        <v/>
      </c>
      <c r="CD77" s="49" t="str">
        <f t="shared" si="168"/>
        <v/>
      </c>
      <c r="CE77" s="49" t="str">
        <f t="shared" si="168"/>
        <v/>
      </c>
      <c r="CF77" s="49" t="str">
        <f t="shared" si="168"/>
        <v/>
      </c>
      <c r="CG77" s="49" t="str">
        <f t="shared" si="168"/>
        <v/>
      </c>
      <c r="CH77" s="49" t="str">
        <f t="shared" si="168"/>
        <v/>
      </c>
      <c r="CI77" s="49" t="str">
        <f t="shared" si="168"/>
        <v/>
      </c>
      <c r="CJ77" s="49" t="str">
        <f t="shared" si="168"/>
        <v/>
      </c>
      <c r="CK77" s="49" t="str">
        <f t="shared" si="168"/>
        <v/>
      </c>
      <c r="CL77" s="49" t="str">
        <f t="shared" si="168"/>
        <v/>
      </c>
      <c r="CM77" s="49" t="str">
        <f t="shared" si="168"/>
        <v/>
      </c>
      <c r="CN77" s="49" t="str">
        <f t="shared" si="173"/>
        <v/>
      </c>
      <c r="CO77" s="49" t="str">
        <f t="shared" si="173"/>
        <v/>
      </c>
      <c r="CP77" s="49" t="str">
        <f t="shared" si="173"/>
        <v/>
      </c>
      <c r="CQ77" s="49" t="str">
        <f t="shared" si="173"/>
        <v/>
      </c>
      <c r="CR77" s="49" t="str">
        <f t="shared" si="173"/>
        <v/>
      </c>
      <c r="CS77" s="49" t="str">
        <f t="shared" si="173"/>
        <v/>
      </c>
      <c r="CT77" s="49" t="str">
        <f t="shared" si="173"/>
        <v/>
      </c>
      <c r="CU77" s="49" t="str">
        <f t="shared" si="173"/>
        <v/>
      </c>
      <c r="CV77" s="49" t="str">
        <f t="shared" si="173"/>
        <v/>
      </c>
      <c r="CW77" s="49" t="str">
        <f t="shared" si="173"/>
        <v/>
      </c>
      <c r="CX77" s="49" t="str">
        <f t="shared" si="173"/>
        <v/>
      </c>
      <c r="CY77" s="49" t="str">
        <f t="shared" si="173"/>
        <v/>
      </c>
      <c r="CZ77" s="49" t="str">
        <f t="shared" si="173"/>
        <v/>
      </c>
      <c r="DA77" s="49" t="str">
        <f t="shared" si="173"/>
        <v/>
      </c>
      <c r="DB77" s="49" t="str">
        <f t="shared" si="173"/>
        <v/>
      </c>
      <c r="DC77" s="49" t="str">
        <f t="shared" si="173"/>
        <v/>
      </c>
      <c r="DD77" s="49" t="str">
        <f t="shared" si="169"/>
        <v/>
      </c>
      <c r="DE77" s="49" t="str">
        <f t="shared" si="169"/>
        <v/>
      </c>
      <c r="DF77" s="49" t="str">
        <f t="shared" si="169"/>
        <v/>
      </c>
      <c r="DG77" s="49" t="str">
        <f t="shared" si="169"/>
        <v/>
      </c>
      <c r="DH77" s="49" t="str">
        <f t="shared" si="169"/>
        <v/>
      </c>
      <c r="DI77" s="49" t="str">
        <f t="shared" si="169"/>
        <v/>
      </c>
      <c r="DJ77" s="49" t="str">
        <f t="shared" si="169"/>
        <v/>
      </c>
      <c r="DK77" s="49" t="str">
        <f t="shared" si="169"/>
        <v/>
      </c>
      <c r="DL77" s="49" t="str">
        <f t="shared" si="169"/>
        <v/>
      </c>
      <c r="DM77" s="49" t="str">
        <f t="shared" si="169"/>
        <v/>
      </c>
      <c r="DN77" s="49" t="str">
        <f t="shared" si="169"/>
        <v/>
      </c>
      <c r="DO77" s="49" t="str">
        <f t="shared" si="169"/>
        <v/>
      </c>
      <c r="DP77" s="49" t="str">
        <f t="shared" si="169"/>
        <v/>
      </c>
      <c r="DQ77" s="49" t="str">
        <f t="shared" si="169"/>
        <v/>
      </c>
      <c r="DR77" s="49" t="str">
        <f t="shared" si="169"/>
        <v/>
      </c>
      <c r="DS77" s="49" t="str">
        <f t="shared" si="174"/>
        <v/>
      </c>
      <c r="DT77" s="49" t="str">
        <f t="shared" si="174"/>
        <v/>
      </c>
      <c r="DU77" s="49" t="str">
        <f t="shared" si="174"/>
        <v/>
      </c>
      <c r="DV77" s="49" t="str">
        <f t="shared" si="174"/>
        <v/>
      </c>
      <c r="DW77" s="49" t="str">
        <f t="shared" si="174"/>
        <v/>
      </c>
      <c r="DX77" s="49" t="str">
        <f t="shared" si="174"/>
        <v/>
      </c>
      <c r="DY77" s="49" t="str">
        <f t="shared" si="174"/>
        <v/>
      </c>
      <c r="DZ77" s="183" t="str">
        <f t="shared" si="163"/>
        <v/>
      </c>
      <c r="EA77" s="49" t="str">
        <f t="shared" si="167"/>
        <v/>
      </c>
      <c r="EB77" s="49" t="str">
        <f t="shared" si="167"/>
        <v/>
      </c>
      <c r="EC77" s="49" t="str">
        <f t="shared" si="167"/>
        <v/>
      </c>
      <c r="ED77" s="49" t="str">
        <f t="shared" si="167"/>
        <v/>
      </c>
      <c r="EE77" s="49" t="str">
        <f t="shared" si="167"/>
        <v/>
      </c>
      <c r="EF77" s="49" t="str">
        <f t="shared" si="167"/>
        <v/>
      </c>
      <c r="EG77" s="49" t="str">
        <f t="shared" si="167"/>
        <v/>
      </c>
      <c r="EH77" s="49" t="str">
        <f t="shared" si="167"/>
        <v/>
      </c>
      <c r="EI77" s="49" t="str">
        <f t="shared" si="167"/>
        <v/>
      </c>
      <c r="EJ77" s="49" t="str">
        <f t="shared" si="167"/>
        <v/>
      </c>
      <c r="EK77" s="49" t="str">
        <f t="shared" si="167"/>
        <v/>
      </c>
      <c r="EL77" s="49" t="str">
        <f t="shared" si="167"/>
        <v/>
      </c>
      <c r="EM77" s="49" t="str">
        <f t="shared" si="167"/>
        <v/>
      </c>
      <c r="EN77" s="49" t="str">
        <f t="shared" si="167"/>
        <v/>
      </c>
      <c r="EO77" s="49" t="str">
        <f t="shared" si="167"/>
        <v/>
      </c>
      <c r="EP77" s="49" t="str">
        <f t="shared" si="164"/>
        <v/>
      </c>
      <c r="EQ77" s="49" t="str">
        <f t="shared" si="164"/>
        <v/>
      </c>
      <c r="ER77" s="49" t="str">
        <f t="shared" si="164"/>
        <v/>
      </c>
      <c r="ES77" s="49" t="str">
        <f t="shared" si="164"/>
        <v/>
      </c>
      <c r="ET77" s="49" t="str">
        <f t="shared" si="175"/>
        <v/>
      </c>
      <c r="EU77" s="49" t="str">
        <f t="shared" si="175"/>
        <v/>
      </c>
      <c r="EV77" s="49" t="str">
        <f t="shared" si="175"/>
        <v/>
      </c>
      <c r="EW77" s="49" t="str">
        <f t="shared" si="175"/>
        <v/>
      </c>
      <c r="EX77" s="49" t="str">
        <f t="shared" si="175"/>
        <v/>
      </c>
      <c r="EY77" s="49" t="str">
        <f t="shared" si="175"/>
        <v/>
      </c>
      <c r="EZ77" s="49" t="str">
        <f t="shared" si="175"/>
        <v/>
      </c>
      <c r="FA77" s="49" t="str">
        <f t="shared" si="175"/>
        <v/>
      </c>
      <c r="FB77" s="49" t="str">
        <f t="shared" si="175"/>
        <v/>
      </c>
      <c r="FC77" s="49" t="str">
        <f t="shared" si="175"/>
        <v/>
      </c>
      <c r="FD77" s="49" t="str">
        <f t="shared" si="175"/>
        <v/>
      </c>
      <c r="FE77" s="49" t="str">
        <f t="shared" si="126"/>
        <v/>
      </c>
      <c r="FF77" s="49" t="str">
        <f t="shared" si="126"/>
        <v/>
      </c>
      <c r="FG77" s="49" t="str">
        <f t="shared" si="126"/>
        <v/>
      </c>
      <c r="FH77" s="49" t="str">
        <f t="shared" si="126"/>
        <v/>
      </c>
      <c r="FI77" s="49" t="str">
        <f t="shared" si="126"/>
        <v/>
      </c>
      <c r="FJ77" s="49" t="str">
        <f t="shared" si="126"/>
        <v/>
      </c>
      <c r="FK77" s="49" t="str">
        <f t="shared" si="126"/>
        <v/>
      </c>
      <c r="FL77" s="49" t="str">
        <f t="shared" si="126"/>
        <v/>
      </c>
      <c r="FM77" s="49" t="str">
        <f t="shared" si="126"/>
        <v/>
      </c>
      <c r="FN77" s="49" t="str">
        <f t="shared" si="126"/>
        <v/>
      </c>
      <c r="FO77" s="49" t="str">
        <f t="shared" si="126"/>
        <v/>
      </c>
      <c r="FP77" s="49" t="str">
        <f t="shared" si="126"/>
        <v/>
      </c>
      <c r="FQ77" s="49" t="str">
        <f t="shared" si="126"/>
        <v/>
      </c>
      <c r="FR77" s="49" t="str">
        <f t="shared" si="126"/>
        <v/>
      </c>
      <c r="FS77" s="49" t="str">
        <f t="shared" si="126"/>
        <v/>
      </c>
      <c r="FT77" s="49" t="str">
        <f t="shared" si="126"/>
        <v/>
      </c>
      <c r="FU77" s="49" t="str">
        <f t="shared" si="176"/>
        <v/>
      </c>
      <c r="FV77" s="49" t="str">
        <f t="shared" si="150"/>
        <v/>
      </c>
      <c r="FW77" s="49" t="str">
        <f t="shared" si="150"/>
        <v/>
      </c>
      <c r="FX77" s="49" t="str">
        <f t="shared" si="150"/>
        <v/>
      </c>
      <c r="FY77" s="49" t="str">
        <f t="shared" si="150"/>
        <v/>
      </c>
      <c r="FZ77" s="49" t="str">
        <f t="shared" si="150"/>
        <v/>
      </c>
      <c r="GA77" s="49" t="str">
        <f t="shared" si="150"/>
        <v/>
      </c>
      <c r="GB77" s="49" t="str">
        <f t="shared" si="150"/>
        <v/>
      </c>
      <c r="GC77" s="49" t="str">
        <f t="shared" si="137"/>
        <v/>
      </c>
      <c r="GD77" s="49" t="str">
        <f t="shared" si="137"/>
        <v/>
      </c>
      <c r="GE77" s="49" t="str">
        <f t="shared" si="137"/>
        <v/>
      </c>
      <c r="GF77" s="49" t="str">
        <f t="shared" si="137"/>
        <v/>
      </c>
      <c r="GG77" s="49" t="str">
        <f t="shared" si="137"/>
        <v/>
      </c>
      <c r="GH77" s="49" t="str">
        <f t="shared" si="137"/>
        <v/>
      </c>
      <c r="GI77" s="49" t="str">
        <f t="shared" si="137"/>
        <v/>
      </c>
      <c r="GJ77" s="49" t="str">
        <f t="shared" si="137"/>
        <v/>
      </c>
      <c r="GK77" s="49" t="str">
        <f t="shared" si="137"/>
        <v/>
      </c>
      <c r="GL77" s="49" t="str">
        <f t="shared" si="137"/>
        <v/>
      </c>
      <c r="GM77" s="49" t="str">
        <f t="shared" si="137"/>
        <v/>
      </c>
      <c r="GN77" s="49" t="str">
        <f t="shared" si="137"/>
        <v/>
      </c>
      <c r="GO77" s="49" t="str">
        <f t="shared" si="137"/>
        <v/>
      </c>
      <c r="GP77" s="49" t="str">
        <f t="shared" si="137"/>
        <v/>
      </c>
      <c r="GQ77" s="49" t="str">
        <f t="shared" si="137"/>
        <v/>
      </c>
      <c r="GR77" s="49" t="str">
        <f t="shared" si="137"/>
        <v/>
      </c>
      <c r="GS77" s="49" t="str">
        <f t="shared" si="138"/>
        <v/>
      </c>
      <c r="GT77" s="49" t="str">
        <f t="shared" si="138"/>
        <v/>
      </c>
      <c r="GU77" s="49" t="str">
        <f t="shared" si="138"/>
        <v/>
      </c>
      <c r="GV77" s="49" t="str">
        <f t="shared" si="138"/>
        <v/>
      </c>
      <c r="GW77" s="49" t="str">
        <f t="shared" si="138"/>
        <v/>
      </c>
      <c r="GX77" s="49" t="str">
        <f t="shared" si="138"/>
        <v/>
      </c>
      <c r="GY77" s="49" t="str">
        <f t="shared" si="138"/>
        <v/>
      </c>
      <c r="GZ77" s="49" t="str">
        <f t="shared" si="138"/>
        <v/>
      </c>
      <c r="HA77" s="49" t="str">
        <f t="shared" si="138"/>
        <v/>
      </c>
      <c r="HB77" s="49" t="str">
        <f t="shared" si="138"/>
        <v/>
      </c>
      <c r="HC77" s="49" t="str">
        <f t="shared" si="138"/>
        <v/>
      </c>
      <c r="HD77" s="49" t="str">
        <f t="shared" si="138"/>
        <v/>
      </c>
      <c r="HE77" s="49" t="str">
        <f t="shared" si="138"/>
        <v/>
      </c>
      <c r="HF77" s="49" t="str">
        <f t="shared" si="138"/>
        <v/>
      </c>
      <c r="HG77" s="49" t="str">
        <f t="shared" si="138"/>
        <v/>
      </c>
      <c r="HH77" s="49" t="str">
        <f t="shared" si="138"/>
        <v/>
      </c>
      <c r="HI77" s="49" t="str">
        <f t="shared" si="139"/>
        <v/>
      </c>
      <c r="HJ77" s="49" t="str">
        <f t="shared" si="139"/>
        <v/>
      </c>
      <c r="HK77" s="49" t="str">
        <f t="shared" si="139"/>
        <v/>
      </c>
      <c r="HL77" s="49" t="str">
        <f t="shared" si="139"/>
        <v/>
      </c>
      <c r="HM77" s="49" t="str">
        <f t="shared" si="109"/>
        <v/>
      </c>
      <c r="HN77" s="49" t="str">
        <f t="shared" si="109"/>
        <v/>
      </c>
      <c r="HO77" s="49" t="str">
        <f t="shared" si="109"/>
        <v/>
      </c>
      <c r="HP77" s="49" t="str">
        <f t="shared" si="77"/>
        <v/>
      </c>
      <c r="HQ77" s="49" t="str">
        <f t="shared" si="77"/>
        <v/>
      </c>
      <c r="HR77" s="49" t="str">
        <f t="shared" si="46"/>
        <v/>
      </c>
      <c r="HS77" s="49" t="str">
        <f t="shared" si="46"/>
        <v/>
      </c>
      <c r="HT77" s="49" t="str">
        <f t="shared" si="46"/>
        <v/>
      </c>
      <c r="HU77" s="49" t="str">
        <f t="shared" si="46"/>
        <v/>
      </c>
      <c r="HV77" s="49" t="str">
        <f t="shared" si="140"/>
        <v/>
      </c>
      <c r="HW77" s="169" t="e">
        <f t="shared" si="104"/>
        <v>#N/A</v>
      </c>
      <c r="HX77" s="169" t="e">
        <f t="shared" si="104"/>
        <v>#N/A</v>
      </c>
      <c r="HY77" s="169" t="e">
        <f t="shared" si="104"/>
        <v>#N/A</v>
      </c>
      <c r="HZ77" s="169" t="e">
        <f t="shared" si="104"/>
        <v>#N/A</v>
      </c>
      <c r="IA77" s="169" t="e">
        <f t="shared" si="136"/>
        <v>#N/A</v>
      </c>
      <c r="IB77" s="169" t="e">
        <f t="shared" si="136"/>
        <v>#N/A</v>
      </c>
      <c r="IC77" s="169" t="e">
        <f t="shared" si="136"/>
        <v>#N/A</v>
      </c>
      <c r="ID77" s="169" t="e">
        <f t="shared" si="136"/>
        <v>#N/A</v>
      </c>
      <c r="IE77" s="169" t="e">
        <f t="shared" si="136"/>
        <v>#N/A</v>
      </c>
      <c r="IF77" s="169" t="e">
        <f t="shared" si="136"/>
        <v>#N/A</v>
      </c>
      <c r="IG77" s="169" t="e">
        <f t="shared" si="136"/>
        <v>#N/A</v>
      </c>
      <c r="IH77" s="169" t="e">
        <f t="shared" si="136"/>
        <v>#N/A</v>
      </c>
      <c r="II77" s="169" t="e">
        <f t="shared" si="136"/>
        <v>#N/A</v>
      </c>
      <c r="IJ77" s="169" t="e">
        <f t="shared" si="136"/>
        <v>#N/A</v>
      </c>
      <c r="IK77" s="169" t="e">
        <f t="shared" si="136"/>
        <v>#N/A</v>
      </c>
      <c r="IL77" s="169" t="e">
        <f t="shared" si="136"/>
        <v>#N/A</v>
      </c>
      <c r="IM77" s="169" t="e">
        <f t="shared" si="136"/>
        <v>#N/A</v>
      </c>
      <c r="IN77" s="169" t="e">
        <f t="shared" si="136"/>
        <v>#N/A</v>
      </c>
      <c r="IO77" s="169" t="e">
        <f t="shared" si="136"/>
        <v>#N/A</v>
      </c>
      <c r="IP77" s="169" t="e">
        <f t="shared" si="141"/>
        <v>#N/A</v>
      </c>
      <c r="IQ77" s="169" t="e">
        <f t="shared" si="141"/>
        <v>#N/A</v>
      </c>
      <c r="IR77" s="169" t="e">
        <f t="shared" si="141"/>
        <v>#N/A</v>
      </c>
      <c r="IS77" s="169" t="e">
        <f t="shared" si="141"/>
        <v>#N/A</v>
      </c>
      <c r="IT77" s="169" t="e">
        <f t="shared" si="141"/>
        <v>#N/A</v>
      </c>
      <c r="IU77" s="169" t="e">
        <f t="shared" si="141"/>
        <v>#N/A</v>
      </c>
      <c r="IV77" s="169" t="e">
        <f t="shared" si="141"/>
        <v>#N/A</v>
      </c>
      <c r="IW77" s="169" t="e">
        <f t="shared" si="141"/>
        <v>#N/A</v>
      </c>
      <c r="IX77" s="169" t="e">
        <f t="shared" si="141"/>
        <v>#N/A</v>
      </c>
      <c r="IY77" s="169" t="e">
        <f t="shared" si="141"/>
        <v>#N/A</v>
      </c>
      <c r="IZ77" s="169" t="e">
        <f t="shared" si="141"/>
        <v>#N/A</v>
      </c>
      <c r="JA77" s="169" t="e">
        <f t="shared" si="141"/>
        <v>#N/A</v>
      </c>
      <c r="JB77" s="169" t="e">
        <f t="shared" si="141"/>
        <v>#N/A</v>
      </c>
      <c r="JC77" s="169" t="e">
        <f t="shared" si="141"/>
        <v>#N/A</v>
      </c>
      <c r="JD77" s="169" t="e">
        <f t="shared" si="141"/>
        <v>#N/A</v>
      </c>
      <c r="JE77" s="169" t="e">
        <f t="shared" si="151"/>
        <v>#N/A</v>
      </c>
      <c r="JF77" s="169" t="e">
        <f t="shared" si="151"/>
        <v>#N/A</v>
      </c>
      <c r="JG77" s="169" t="e">
        <f t="shared" si="151"/>
        <v>#N/A</v>
      </c>
      <c r="JH77" s="169" t="e">
        <f t="shared" si="151"/>
        <v>#N/A</v>
      </c>
      <c r="JI77" s="169" t="e">
        <f t="shared" si="151"/>
        <v>#N/A</v>
      </c>
      <c r="JJ77" s="169" t="e">
        <f t="shared" si="151"/>
        <v>#N/A</v>
      </c>
      <c r="JK77" s="169" t="e">
        <f t="shared" si="151"/>
        <v>#N/A</v>
      </c>
      <c r="JL77" s="169" t="e">
        <f t="shared" si="151"/>
        <v>#N/A</v>
      </c>
      <c r="JM77" s="169" t="e">
        <f t="shared" si="151"/>
        <v>#N/A</v>
      </c>
      <c r="JN77" s="169" t="e">
        <f t="shared" si="151"/>
        <v>#N/A</v>
      </c>
      <c r="JO77" s="169" t="e">
        <f t="shared" si="151"/>
        <v>#N/A</v>
      </c>
      <c r="JP77" s="169" t="e">
        <f t="shared" si="151"/>
        <v>#N/A</v>
      </c>
      <c r="JQ77" s="169" t="e">
        <f t="shared" si="151"/>
        <v>#N/A</v>
      </c>
      <c r="JR77" s="169" t="e">
        <f t="shared" si="151"/>
        <v>#N/A</v>
      </c>
      <c r="JS77" s="169" t="e">
        <f t="shared" si="151"/>
        <v>#N/A</v>
      </c>
      <c r="JT77" s="169" t="e">
        <f t="shared" si="142"/>
        <v>#N/A</v>
      </c>
      <c r="JU77" s="169" t="e">
        <f t="shared" si="142"/>
        <v>#N/A</v>
      </c>
      <c r="JV77" s="169" t="e">
        <f t="shared" si="142"/>
        <v>#N/A</v>
      </c>
      <c r="JW77" s="169" t="e">
        <f t="shared" si="142"/>
        <v>#N/A</v>
      </c>
      <c r="JX77" s="169" t="e">
        <f t="shared" si="142"/>
        <v>#N/A</v>
      </c>
      <c r="JY77" s="169" t="e">
        <f t="shared" si="142"/>
        <v>#N/A</v>
      </c>
      <c r="JZ77" s="169" t="e">
        <f t="shared" si="142"/>
        <v>#N/A</v>
      </c>
      <c r="KA77" s="169" t="e">
        <f t="shared" si="142"/>
        <v>#N/A</v>
      </c>
      <c r="KB77" s="169" t="e">
        <f t="shared" si="142"/>
        <v>#N/A</v>
      </c>
      <c r="KC77" s="169" t="e">
        <f t="shared" si="142"/>
        <v>#N/A</v>
      </c>
      <c r="KD77" s="169" t="e">
        <f t="shared" si="142"/>
        <v>#N/A</v>
      </c>
      <c r="KE77" s="169" t="e">
        <f t="shared" si="142"/>
        <v>#N/A</v>
      </c>
      <c r="KF77" s="169" t="e">
        <f t="shared" si="142"/>
        <v>#N/A</v>
      </c>
      <c r="KG77" s="169" t="e">
        <f t="shared" si="142"/>
        <v>#N/A</v>
      </c>
      <c r="KH77" s="169" t="e">
        <f t="shared" si="142"/>
        <v>#N/A</v>
      </c>
      <c r="KI77" s="169" t="e">
        <f t="shared" si="142"/>
        <v>#N/A</v>
      </c>
      <c r="KJ77" s="169" t="e">
        <f t="shared" si="152"/>
        <v>#N/A</v>
      </c>
      <c r="KK77" s="169" t="e">
        <f t="shared" si="152"/>
        <v>#N/A</v>
      </c>
      <c r="KL77" s="169" t="e">
        <f t="shared" si="152"/>
        <v>#N/A</v>
      </c>
      <c r="KM77" s="169" t="e">
        <f t="shared" si="152"/>
        <v>#N/A</v>
      </c>
      <c r="KN77" s="169" t="e">
        <f t="shared" si="152"/>
        <v>#N/A</v>
      </c>
      <c r="KO77" s="169" t="e">
        <f t="shared" si="152"/>
        <v>#N/A</v>
      </c>
      <c r="KP77" s="169" t="e">
        <f t="shared" si="152"/>
        <v>#N/A</v>
      </c>
      <c r="KQ77" s="169" t="e">
        <f t="shared" si="152"/>
        <v>#N/A</v>
      </c>
      <c r="KR77" s="169" t="e">
        <f t="shared" si="152"/>
        <v>#N/A</v>
      </c>
      <c r="KS77" s="169" t="e">
        <f t="shared" si="152"/>
        <v>#N/A</v>
      </c>
      <c r="KT77" s="169" t="e">
        <f t="shared" si="152"/>
        <v>#N/A</v>
      </c>
      <c r="KU77" s="169" t="e">
        <f t="shared" si="152"/>
        <v>#N/A</v>
      </c>
      <c r="KV77" s="169" t="e">
        <f t="shared" si="152"/>
        <v>#N/A</v>
      </c>
      <c r="KW77" s="169" t="e">
        <f t="shared" si="152"/>
        <v>#N/A</v>
      </c>
      <c r="KX77" s="169" t="e">
        <f t="shared" si="152"/>
        <v>#N/A</v>
      </c>
      <c r="KY77" s="169" t="e">
        <f t="shared" si="152"/>
        <v>#N/A</v>
      </c>
      <c r="KZ77" s="169" t="e">
        <f t="shared" si="143"/>
        <v>#N/A</v>
      </c>
      <c r="LA77" s="169" t="e">
        <f t="shared" si="143"/>
        <v>#N/A</v>
      </c>
      <c r="LB77" s="169" t="e">
        <f t="shared" si="143"/>
        <v>#N/A</v>
      </c>
      <c r="LC77" s="169" t="e">
        <f t="shared" si="143"/>
        <v>#N/A</v>
      </c>
      <c r="LD77" s="169" t="e">
        <f t="shared" si="143"/>
        <v>#N/A</v>
      </c>
      <c r="LE77" s="169" t="e">
        <f t="shared" si="143"/>
        <v>#N/A</v>
      </c>
      <c r="LF77" s="169" t="e">
        <f t="shared" si="143"/>
        <v>#N/A</v>
      </c>
      <c r="LG77" s="169" t="e">
        <f t="shared" si="143"/>
        <v>#N/A</v>
      </c>
      <c r="LH77" s="169" t="e">
        <f t="shared" si="143"/>
        <v>#N/A</v>
      </c>
      <c r="LI77" s="169" t="e">
        <f t="shared" si="143"/>
        <v>#N/A</v>
      </c>
      <c r="LJ77" s="169" t="e">
        <f t="shared" si="143"/>
        <v>#N/A</v>
      </c>
      <c r="LK77" s="169" t="e">
        <f t="shared" si="143"/>
        <v>#N/A</v>
      </c>
      <c r="LL77" s="169" t="e">
        <f t="shared" si="143"/>
        <v>#N/A</v>
      </c>
      <c r="LM77" s="169" t="e">
        <f t="shared" si="143"/>
        <v>#N/A</v>
      </c>
      <c r="LN77" s="169" t="e">
        <f t="shared" si="143"/>
        <v>#N/A</v>
      </c>
      <c r="LO77" s="169" t="e">
        <f t="shared" si="153"/>
        <v>#N/A</v>
      </c>
      <c r="LP77" s="169" t="e">
        <f t="shared" si="153"/>
        <v>#N/A</v>
      </c>
      <c r="LQ77" s="169" t="e">
        <f t="shared" si="154"/>
        <v>#N/A</v>
      </c>
      <c r="LR77" s="169" t="e">
        <f t="shared" si="154"/>
        <v>#N/A</v>
      </c>
      <c r="LS77" s="169" t="e">
        <f t="shared" si="154"/>
        <v>#N/A</v>
      </c>
      <c r="LT77" s="169" t="e">
        <f t="shared" si="154"/>
        <v>#N/A</v>
      </c>
      <c r="LU77" s="169" t="e">
        <f t="shared" si="154"/>
        <v>#N/A</v>
      </c>
      <c r="LV77" s="169" t="e">
        <f t="shared" si="154"/>
        <v>#N/A</v>
      </c>
      <c r="LW77" s="169" t="e">
        <f t="shared" si="154"/>
        <v>#N/A</v>
      </c>
      <c r="LX77" s="169" t="e">
        <f t="shared" si="154"/>
        <v>#N/A</v>
      </c>
      <c r="LY77" s="169" t="e">
        <f t="shared" si="154"/>
        <v>#N/A</v>
      </c>
      <c r="LZ77" s="169" t="e">
        <f t="shared" si="154"/>
        <v>#N/A</v>
      </c>
      <c r="MA77" s="169" t="e">
        <f t="shared" si="154"/>
        <v>#N/A</v>
      </c>
      <c r="MB77" s="169" t="e">
        <f t="shared" si="154"/>
        <v>#N/A</v>
      </c>
      <c r="MC77" s="169" t="e">
        <f t="shared" si="154"/>
        <v>#N/A</v>
      </c>
      <c r="MD77" s="169" t="e">
        <f t="shared" si="154"/>
        <v>#N/A</v>
      </c>
      <c r="ME77" s="169" t="e">
        <f t="shared" si="154"/>
        <v>#N/A</v>
      </c>
      <c r="MF77" s="169" t="e">
        <f t="shared" si="144"/>
        <v>#N/A</v>
      </c>
      <c r="MG77" s="169" t="e">
        <f t="shared" si="144"/>
        <v>#N/A</v>
      </c>
      <c r="MH77" s="169" t="e">
        <f t="shared" si="144"/>
        <v>#N/A</v>
      </c>
      <c r="MI77" s="169" t="e">
        <f t="shared" si="144"/>
        <v>#N/A</v>
      </c>
      <c r="MJ77" s="169" t="e">
        <f t="shared" si="144"/>
        <v>#N/A</v>
      </c>
      <c r="MK77" s="169" t="e">
        <f t="shared" si="144"/>
        <v>#N/A</v>
      </c>
      <c r="ML77" s="169" t="e">
        <f t="shared" si="144"/>
        <v>#N/A</v>
      </c>
      <c r="MM77" s="169" t="e">
        <f t="shared" si="144"/>
        <v>#N/A</v>
      </c>
      <c r="MN77" s="169" t="e">
        <f t="shared" si="144"/>
        <v>#N/A</v>
      </c>
      <c r="MO77" s="169" t="e">
        <f t="shared" si="144"/>
        <v>#N/A</v>
      </c>
      <c r="MP77" s="169" t="e">
        <f t="shared" si="144"/>
        <v>#N/A</v>
      </c>
      <c r="MQ77" s="169" t="e">
        <f t="shared" si="144"/>
        <v>#N/A</v>
      </c>
      <c r="MR77" s="169" t="e">
        <f t="shared" si="144"/>
        <v>#N/A</v>
      </c>
      <c r="MS77" s="169" t="e">
        <f t="shared" si="144"/>
        <v>#N/A</v>
      </c>
      <c r="MT77" s="169" t="e">
        <f t="shared" si="144"/>
        <v>#N/A</v>
      </c>
      <c r="MU77" s="169" t="e">
        <f t="shared" si="144"/>
        <v>#N/A</v>
      </c>
      <c r="MV77" s="169" t="e">
        <f t="shared" si="155"/>
        <v>#N/A</v>
      </c>
      <c r="MW77" s="169" t="e">
        <f t="shared" si="155"/>
        <v>#N/A</v>
      </c>
      <c r="MX77" s="169" t="e">
        <f t="shared" si="155"/>
        <v>#N/A</v>
      </c>
      <c r="MY77" s="169" t="e">
        <f t="shared" si="155"/>
        <v>#N/A</v>
      </c>
      <c r="MZ77" s="169" t="e">
        <f t="shared" si="155"/>
        <v>#N/A</v>
      </c>
      <c r="NA77" s="169" t="e">
        <f t="shared" si="155"/>
        <v>#N/A</v>
      </c>
      <c r="NB77" s="169" t="e">
        <f t="shared" si="155"/>
        <v>#N/A</v>
      </c>
      <c r="NC77" s="169" t="e">
        <f t="shared" si="155"/>
        <v>#N/A</v>
      </c>
      <c r="ND77" s="169" t="e">
        <f t="shared" si="155"/>
        <v>#N/A</v>
      </c>
      <c r="NE77" s="169" t="e">
        <f t="shared" si="155"/>
        <v>#N/A</v>
      </c>
      <c r="NF77" s="169" t="e">
        <f t="shared" si="155"/>
        <v>#N/A</v>
      </c>
      <c r="NG77" s="169" t="e">
        <f t="shared" si="155"/>
        <v>#N/A</v>
      </c>
      <c r="NH77" s="169" t="e">
        <f t="shared" si="155"/>
        <v>#N/A</v>
      </c>
      <c r="NI77" s="169" t="e">
        <f t="shared" si="155"/>
        <v>#N/A</v>
      </c>
      <c r="NJ77" s="169" t="e">
        <f t="shared" si="155"/>
        <v>#N/A</v>
      </c>
      <c r="NK77" s="169" t="e">
        <f t="shared" si="155"/>
        <v>#N/A</v>
      </c>
      <c r="NL77" s="169" t="e">
        <f t="shared" si="145"/>
        <v>#N/A</v>
      </c>
      <c r="NM77" s="169" t="e">
        <f t="shared" si="145"/>
        <v>#N/A</v>
      </c>
      <c r="NN77" s="169" t="e">
        <f t="shared" si="145"/>
        <v>#N/A</v>
      </c>
      <c r="NO77" s="169" t="e">
        <f t="shared" si="145"/>
        <v>#N/A</v>
      </c>
      <c r="NP77" s="169" t="e">
        <f t="shared" si="145"/>
        <v>#N/A</v>
      </c>
      <c r="NQ77" s="169" t="e">
        <f t="shared" si="145"/>
        <v>#N/A</v>
      </c>
      <c r="NR77" s="169" t="e">
        <f t="shared" si="145"/>
        <v>#N/A</v>
      </c>
      <c r="NS77" s="169" t="e">
        <f t="shared" si="145"/>
        <v>#N/A</v>
      </c>
      <c r="NT77" s="169" t="e">
        <f t="shared" si="145"/>
        <v>#N/A</v>
      </c>
      <c r="NU77" s="169" t="e">
        <f t="shared" si="145"/>
        <v>#N/A</v>
      </c>
      <c r="NV77" s="169" t="e">
        <f t="shared" si="145"/>
        <v>#N/A</v>
      </c>
      <c r="NW77" s="169" t="e">
        <f t="shared" si="145"/>
        <v>#N/A</v>
      </c>
      <c r="NX77" s="169" t="e">
        <f t="shared" si="145"/>
        <v>#N/A</v>
      </c>
      <c r="NY77" s="169" t="e">
        <f t="shared" si="145"/>
        <v>#N/A</v>
      </c>
      <c r="NZ77" s="169" t="e">
        <f t="shared" si="145"/>
        <v>#N/A</v>
      </c>
      <c r="OA77" s="169" t="e">
        <f t="shared" si="156"/>
        <v>#N/A</v>
      </c>
      <c r="OB77" s="169" t="e">
        <f t="shared" si="156"/>
        <v>#N/A</v>
      </c>
      <c r="OC77" s="169" t="e">
        <f t="shared" si="157"/>
        <v>#N/A</v>
      </c>
      <c r="OD77" s="169" t="e">
        <f t="shared" si="157"/>
        <v>#N/A</v>
      </c>
      <c r="OE77" s="169" t="e">
        <f t="shared" si="157"/>
        <v>#N/A</v>
      </c>
      <c r="OF77" s="169" t="e">
        <f t="shared" si="157"/>
        <v>#N/A</v>
      </c>
      <c r="OG77" s="169" t="e">
        <f t="shared" si="157"/>
        <v>#N/A</v>
      </c>
      <c r="OH77" s="169" t="e">
        <f t="shared" si="157"/>
        <v>#N/A</v>
      </c>
      <c r="OI77" s="169" t="e">
        <f t="shared" si="157"/>
        <v>#N/A</v>
      </c>
      <c r="OJ77" s="169" t="e">
        <f t="shared" si="157"/>
        <v>#N/A</v>
      </c>
      <c r="OK77" s="169" t="e">
        <f t="shared" si="157"/>
        <v>#N/A</v>
      </c>
      <c r="OL77" s="169" t="e">
        <f t="shared" si="157"/>
        <v>#N/A</v>
      </c>
      <c r="OM77" s="169" t="e">
        <f t="shared" si="157"/>
        <v>#N/A</v>
      </c>
      <c r="ON77" s="169" t="e">
        <f t="shared" si="157"/>
        <v>#N/A</v>
      </c>
      <c r="OO77" s="169" t="e">
        <f t="shared" si="157"/>
        <v>#N/A</v>
      </c>
      <c r="OP77" s="169" t="e">
        <f t="shared" si="157"/>
        <v>#N/A</v>
      </c>
      <c r="OQ77" s="169" t="e">
        <f t="shared" si="157"/>
        <v>#N/A</v>
      </c>
      <c r="OR77" s="169" t="e">
        <f t="shared" si="146"/>
        <v>#N/A</v>
      </c>
      <c r="OS77" s="169" t="e">
        <f t="shared" si="146"/>
        <v>#N/A</v>
      </c>
      <c r="OT77" s="169" t="e">
        <f t="shared" si="146"/>
        <v>#N/A</v>
      </c>
      <c r="OU77" s="169" t="e">
        <f t="shared" si="146"/>
        <v>#N/A</v>
      </c>
      <c r="OV77" s="169" t="e">
        <f t="shared" si="146"/>
        <v>#N/A</v>
      </c>
      <c r="OW77" s="169" t="e">
        <f t="shared" si="146"/>
        <v>#N/A</v>
      </c>
      <c r="OX77" s="169" t="e">
        <f t="shared" si="146"/>
        <v>#N/A</v>
      </c>
      <c r="OY77" s="169" t="e">
        <f t="shared" si="146"/>
        <v>#N/A</v>
      </c>
      <c r="OZ77" s="169" t="e">
        <f t="shared" si="146"/>
        <v>#N/A</v>
      </c>
      <c r="PA77" s="169" t="e">
        <f t="shared" si="146"/>
        <v>#N/A</v>
      </c>
      <c r="PB77" s="169" t="e">
        <f t="shared" si="146"/>
        <v>#N/A</v>
      </c>
      <c r="PC77" s="169" t="e">
        <f t="shared" si="146"/>
        <v>#N/A</v>
      </c>
      <c r="PD77" s="169" t="e">
        <f t="shared" si="146"/>
        <v>#N/A</v>
      </c>
      <c r="PE77" s="169" t="e">
        <f t="shared" si="146"/>
        <v>#N/A</v>
      </c>
      <c r="PF77" s="169" t="e">
        <f t="shared" si="146"/>
        <v>#N/A</v>
      </c>
      <c r="PG77" s="169" t="e">
        <f t="shared" si="146"/>
        <v>#N/A</v>
      </c>
      <c r="PH77" s="169" t="e">
        <f t="shared" si="158"/>
        <v>#N/A</v>
      </c>
      <c r="PI77" s="169" t="e">
        <f t="shared" si="158"/>
        <v>#N/A</v>
      </c>
      <c r="PJ77" s="169" t="e">
        <f t="shared" si="158"/>
        <v>#N/A</v>
      </c>
      <c r="PK77" s="169" t="e">
        <f t="shared" si="158"/>
        <v>#N/A</v>
      </c>
      <c r="PL77" s="169" t="e">
        <f t="shared" si="158"/>
        <v>#N/A</v>
      </c>
      <c r="PM77" s="169" t="e">
        <f t="shared" si="158"/>
        <v>#N/A</v>
      </c>
      <c r="PN77" s="169" t="e">
        <f t="shared" si="158"/>
        <v>#N/A</v>
      </c>
      <c r="PO77" s="169" t="e">
        <f t="shared" si="158"/>
        <v>#N/A</v>
      </c>
    </row>
    <row r="78" spans="1:431" hidden="1" x14ac:dyDescent="0.75">
      <c r="A78" s="370"/>
      <c r="B78" s="376" t="str">
        <f>IF($R78="","",ROUND(_xlfn.NORM.INV(ABS(VLOOKUP($T$1,VLookups!$A$43:$B$44,2,FALSE)-B$2),$N78,$R78),0))</f>
        <v/>
      </c>
      <c r="C78" s="382" t="str">
        <f t="shared" si="165"/>
        <v/>
      </c>
      <c r="D78" s="383" t="str">
        <f t="shared" si="166"/>
        <v/>
      </c>
      <c r="E78" s="109"/>
      <c r="F78" s="117"/>
      <c r="G78" s="122" t="str">
        <f t="shared" si="159"/>
        <v/>
      </c>
      <c r="H78" s="95"/>
      <c r="I78" s="122" t="str">
        <f t="shared" si="160"/>
        <v/>
      </c>
      <c r="J78" s="117"/>
      <c r="K78" s="110"/>
      <c r="L78" s="124" t="str">
        <f t="shared" si="147"/>
        <v/>
      </c>
      <c r="M78" s="124" t="str">
        <f t="shared" si="148"/>
        <v/>
      </c>
      <c r="N78" s="73" t="str">
        <f t="shared" si="161"/>
        <v/>
      </c>
      <c r="O78" s="23"/>
      <c r="P78" s="57"/>
      <c r="Q78" s="304"/>
      <c r="R78" s="74" t="str">
        <f>IF(AND(G78&gt;0,H78&gt;0,I78&gt;0),IF(ISBLANK(Q78),IF(ISBLANK(O78),"",(I78-G78)*VLOOKUP(O78,VLookups!$A$4:$B$13,2,FALSE)),Q78),"")</f>
        <v/>
      </c>
      <c r="S78" s="75" t="str">
        <f t="shared" si="149"/>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2"/>
        <v/>
      </c>
      <c r="AD78" s="49" t="str">
        <f t="shared" si="177"/>
        <v/>
      </c>
      <c r="AE78" s="49" t="str">
        <f t="shared" si="177"/>
        <v/>
      </c>
      <c r="AF78" s="49" t="str">
        <f t="shared" si="177"/>
        <v/>
      </c>
      <c r="AG78" s="49" t="str">
        <f t="shared" si="177"/>
        <v/>
      </c>
      <c r="AH78" s="49" t="str">
        <f t="shared" si="177"/>
        <v/>
      </c>
      <c r="AI78" s="49" t="str">
        <f t="shared" si="177"/>
        <v/>
      </c>
      <c r="AJ78" s="49" t="str">
        <f t="shared" si="177"/>
        <v/>
      </c>
      <c r="AK78" s="49" t="str">
        <f t="shared" si="177"/>
        <v/>
      </c>
      <c r="AL78" s="49" t="str">
        <f t="shared" si="177"/>
        <v/>
      </c>
      <c r="AM78" s="49" t="str">
        <f t="shared" si="177"/>
        <v/>
      </c>
      <c r="AN78" s="49" t="str">
        <f t="shared" si="177"/>
        <v/>
      </c>
      <c r="AO78" s="49" t="str">
        <f t="shared" si="177"/>
        <v/>
      </c>
      <c r="AP78" s="49" t="str">
        <f t="shared" si="177"/>
        <v/>
      </c>
      <c r="AQ78" s="49" t="str">
        <f t="shared" si="177"/>
        <v/>
      </c>
      <c r="AR78" s="49" t="str">
        <f t="shared" si="177"/>
        <v/>
      </c>
      <c r="AS78" s="49" t="str">
        <f t="shared" si="177"/>
        <v/>
      </c>
      <c r="AT78" s="49" t="str">
        <f t="shared" si="171"/>
        <v/>
      </c>
      <c r="AU78" s="49" t="str">
        <f t="shared" si="171"/>
        <v/>
      </c>
      <c r="AV78" s="49" t="str">
        <f t="shared" si="171"/>
        <v/>
      </c>
      <c r="AW78" s="49" t="str">
        <f t="shared" si="171"/>
        <v/>
      </c>
      <c r="AX78" s="49" t="str">
        <f t="shared" si="171"/>
        <v/>
      </c>
      <c r="AY78" s="49" t="str">
        <f t="shared" si="171"/>
        <v/>
      </c>
      <c r="AZ78" s="49" t="str">
        <f t="shared" si="171"/>
        <v/>
      </c>
      <c r="BA78" s="49" t="str">
        <f t="shared" si="171"/>
        <v/>
      </c>
      <c r="BB78" s="49" t="str">
        <f t="shared" si="171"/>
        <v/>
      </c>
      <c r="BC78" s="49" t="str">
        <f t="shared" si="171"/>
        <v/>
      </c>
      <c r="BD78" s="49" t="str">
        <f t="shared" si="171"/>
        <v/>
      </c>
      <c r="BE78" s="49" t="str">
        <f t="shared" si="171"/>
        <v/>
      </c>
      <c r="BF78" s="49" t="str">
        <f t="shared" si="171"/>
        <v/>
      </c>
      <c r="BG78" s="49" t="str">
        <f t="shared" si="171"/>
        <v/>
      </c>
      <c r="BH78" s="49" t="str">
        <f t="shared" si="171"/>
        <v/>
      </c>
      <c r="BI78" s="49" t="str">
        <f t="shared" si="172"/>
        <v/>
      </c>
      <c r="BJ78" s="49" t="str">
        <f t="shared" si="172"/>
        <v/>
      </c>
      <c r="BK78" s="49" t="str">
        <f t="shared" si="172"/>
        <v/>
      </c>
      <c r="BL78" s="49" t="str">
        <f t="shared" si="172"/>
        <v/>
      </c>
      <c r="BM78" s="49" t="str">
        <f t="shared" si="172"/>
        <v/>
      </c>
      <c r="BN78" s="49" t="str">
        <f t="shared" si="172"/>
        <v/>
      </c>
      <c r="BO78" s="49" t="str">
        <f t="shared" si="172"/>
        <v/>
      </c>
      <c r="BP78" s="49" t="str">
        <f t="shared" si="172"/>
        <v/>
      </c>
      <c r="BQ78" s="49" t="str">
        <f t="shared" si="172"/>
        <v/>
      </c>
      <c r="BR78" s="49" t="str">
        <f t="shared" si="172"/>
        <v/>
      </c>
      <c r="BS78" s="49" t="str">
        <f t="shared" si="172"/>
        <v/>
      </c>
      <c r="BT78" s="49" t="str">
        <f t="shared" si="172"/>
        <v/>
      </c>
      <c r="BU78" s="49" t="str">
        <f t="shared" si="172"/>
        <v/>
      </c>
      <c r="BV78" s="49" t="str">
        <f t="shared" si="172"/>
        <v/>
      </c>
      <c r="BW78" s="49" t="str">
        <f t="shared" si="172"/>
        <v/>
      </c>
      <c r="BX78" s="49" t="str">
        <f t="shared" si="172"/>
        <v/>
      </c>
      <c r="BY78" s="49" t="str">
        <f t="shared" si="168"/>
        <v/>
      </c>
      <c r="BZ78" s="49" t="str">
        <f t="shared" si="168"/>
        <v/>
      </c>
      <c r="CA78" s="49" t="str">
        <f t="shared" si="168"/>
        <v/>
      </c>
      <c r="CB78" s="49" t="str">
        <f t="shared" si="168"/>
        <v/>
      </c>
      <c r="CC78" s="49" t="str">
        <f t="shared" si="168"/>
        <v/>
      </c>
      <c r="CD78" s="49" t="str">
        <f t="shared" si="168"/>
        <v/>
      </c>
      <c r="CE78" s="49" t="str">
        <f t="shared" si="168"/>
        <v/>
      </c>
      <c r="CF78" s="49" t="str">
        <f t="shared" si="168"/>
        <v/>
      </c>
      <c r="CG78" s="49" t="str">
        <f t="shared" si="168"/>
        <v/>
      </c>
      <c r="CH78" s="49" t="str">
        <f t="shared" si="168"/>
        <v/>
      </c>
      <c r="CI78" s="49" t="str">
        <f t="shared" si="168"/>
        <v/>
      </c>
      <c r="CJ78" s="49" t="str">
        <f t="shared" si="168"/>
        <v/>
      </c>
      <c r="CK78" s="49" t="str">
        <f t="shared" si="168"/>
        <v/>
      </c>
      <c r="CL78" s="49" t="str">
        <f t="shared" si="168"/>
        <v/>
      </c>
      <c r="CM78" s="49" t="str">
        <f t="shared" si="168"/>
        <v/>
      </c>
      <c r="CN78" s="49" t="str">
        <f t="shared" si="173"/>
        <v/>
      </c>
      <c r="CO78" s="49" t="str">
        <f t="shared" si="173"/>
        <v/>
      </c>
      <c r="CP78" s="49" t="str">
        <f t="shared" si="173"/>
        <v/>
      </c>
      <c r="CQ78" s="49" t="str">
        <f t="shared" si="173"/>
        <v/>
      </c>
      <c r="CR78" s="49" t="str">
        <f t="shared" si="173"/>
        <v/>
      </c>
      <c r="CS78" s="49" t="str">
        <f t="shared" si="173"/>
        <v/>
      </c>
      <c r="CT78" s="49" t="str">
        <f t="shared" si="173"/>
        <v/>
      </c>
      <c r="CU78" s="49" t="str">
        <f t="shared" si="173"/>
        <v/>
      </c>
      <c r="CV78" s="49" t="str">
        <f t="shared" si="173"/>
        <v/>
      </c>
      <c r="CW78" s="49" t="str">
        <f t="shared" si="173"/>
        <v/>
      </c>
      <c r="CX78" s="49" t="str">
        <f t="shared" si="173"/>
        <v/>
      </c>
      <c r="CY78" s="49" t="str">
        <f t="shared" si="173"/>
        <v/>
      </c>
      <c r="CZ78" s="49" t="str">
        <f t="shared" si="173"/>
        <v/>
      </c>
      <c r="DA78" s="49" t="str">
        <f t="shared" si="173"/>
        <v/>
      </c>
      <c r="DB78" s="49" t="str">
        <f t="shared" si="173"/>
        <v/>
      </c>
      <c r="DC78" s="49" t="str">
        <f t="shared" si="173"/>
        <v/>
      </c>
      <c r="DD78" s="49" t="str">
        <f t="shared" si="169"/>
        <v/>
      </c>
      <c r="DE78" s="49" t="str">
        <f t="shared" si="169"/>
        <v/>
      </c>
      <c r="DF78" s="49" t="str">
        <f t="shared" si="169"/>
        <v/>
      </c>
      <c r="DG78" s="49" t="str">
        <f t="shared" si="169"/>
        <v/>
      </c>
      <c r="DH78" s="49" t="str">
        <f t="shared" si="169"/>
        <v/>
      </c>
      <c r="DI78" s="49" t="str">
        <f t="shared" si="169"/>
        <v/>
      </c>
      <c r="DJ78" s="49" t="str">
        <f t="shared" si="169"/>
        <v/>
      </c>
      <c r="DK78" s="49" t="str">
        <f t="shared" si="169"/>
        <v/>
      </c>
      <c r="DL78" s="49" t="str">
        <f t="shared" si="169"/>
        <v/>
      </c>
      <c r="DM78" s="49" t="str">
        <f t="shared" si="169"/>
        <v/>
      </c>
      <c r="DN78" s="49" t="str">
        <f t="shared" si="169"/>
        <v/>
      </c>
      <c r="DO78" s="49" t="str">
        <f t="shared" si="169"/>
        <v/>
      </c>
      <c r="DP78" s="49" t="str">
        <f t="shared" si="169"/>
        <v/>
      </c>
      <c r="DQ78" s="49" t="str">
        <f t="shared" si="169"/>
        <v/>
      </c>
      <c r="DR78" s="49" t="str">
        <f t="shared" si="169"/>
        <v/>
      </c>
      <c r="DS78" s="49" t="str">
        <f t="shared" si="174"/>
        <v/>
      </c>
      <c r="DT78" s="49" t="str">
        <f t="shared" si="174"/>
        <v/>
      </c>
      <c r="DU78" s="49" t="str">
        <f t="shared" si="174"/>
        <v/>
      </c>
      <c r="DV78" s="49" t="str">
        <f t="shared" si="174"/>
        <v/>
      </c>
      <c r="DW78" s="49" t="str">
        <f t="shared" si="174"/>
        <v/>
      </c>
      <c r="DX78" s="49" t="str">
        <f t="shared" si="174"/>
        <v/>
      </c>
      <c r="DY78" s="49" t="str">
        <f t="shared" si="174"/>
        <v/>
      </c>
      <c r="DZ78" s="183" t="str">
        <f t="shared" si="163"/>
        <v/>
      </c>
      <c r="EA78" s="49" t="str">
        <f t="shared" si="167"/>
        <v/>
      </c>
      <c r="EB78" s="49" t="str">
        <f t="shared" si="167"/>
        <v/>
      </c>
      <c r="EC78" s="49" t="str">
        <f t="shared" si="167"/>
        <v/>
      </c>
      <c r="ED78" s="49" t="str">
        <f t="shared" si="167"/>
        <v/>
      </c>
      <c r="EE78" s="49" t="str">
        <f t="shared" si="167"/>
        <v/>
      </c>
      <c r="EF78" s="49" t="str">
        <f t="shared" si="167"/>
        <v/>
      </c>
      <c r="EG78" s="49" t="str">
        <f t="shared" si="167"/>
        <v/>
      </c>
      <c r="EH78" s="49" t="str">
        <f t="shared" si="167"/>
        <v/>
      </c>
      <c r="EI78" s="49" t="str">
        <f t="shared" si="167"/>
        <v/>
      </c>
      <c r="EJ78" s="49" t="str">
        <f t="shared" si="167"/>
        <v/>
      </c>
      <c r="EK78" s="49" t="str">
        <f t="shared" si="167"/>
        <v/>
      </c>
      <c r="EL78" s="49" t="str">
        <f t="shared" si="167"/>
        <v/>
      </c>
      <c r="EM78" s="49" t="str">
        <f t="shared" si="167"/>
        <v/>
      </c>
      <c r="EN78" s="49" t="str">
        <f t="shared" si="167"/>
        <v/>
      </c>
      <c r="EO78" s="49" t="str">
        <f t="shared" si="167"/>
        <v/>
      </c>
      <c r="EP78" s="49" t="str">
        <f t="shared" si="164"/>
        <v/>
      </c>
      <c r="EQ78" s="49" t="str">
        <f t="shared" si="164"/>
        <v/>
      </c>
      <c r="ER78" s="49" t="str">
        <f t="shared" si="164"/>
        <v/>
      </c>
      <c r="ES78" s="49" t="str">
        <f t="shared" si="164"/>
        <v/>
      </c>
      <c r="ET78" s="49" t="str">
        <f t="shared" si="175"/>
        <v/>
      </c>
      <c r="EU78" s="49" t="str">
        <f t="shared" si="175"/>
        <v/>
      </c>
      <c r="EV78" s="49" t="str">
        <f t="shared" si="175"/>
        <v/>
      </c>
      <c r="EW78" s="49" t="str">
        <f t="shared" si="175"/>
        <v/>
      </c>
      <c r="EX78" s="49" t="str">
        <f t="shared" si="175"/>
        <v/>
      </c>
      <c r="EY78" s="49" t="str">
        <f t="shared" si="175"/>
        <v/>
      </c>
      <c r="EZ78" s="49" t="str">
        <f t="shared" si="175"/>
        <v/>
      </c>
      <c r="FA78" s="49" t="str">
        <f t="shared" si="175"/>
        <v/>
      </c>
      <c r="FB78" s="49" t="str">
        <f t="shared" si="175"/>
        <v/>
      </c>
      <c r="FC78" s="49" t="str">
        <f t="shared" si="175"/>
        <v/>
      </c>
      <c r="FD78" s="49" t="str">
        <f t="shared" si="175"/>
        <v/>
      </c>
      <c r="FE78" s="49" t="str">
        <f t="shared" si="126"/>
        <v/>
      </c>
      <c r="FF78" s="49" t="str">
        <f t="shared" si="126"/>
        <v/>
      </c>
      <c r="FG78" s="49" t="str">
        <f t="shared" si="126"/>
        <v/>
      </c>
      <c r="FH78" s="49" t="str">
        <f t="shared" si="126"/>
        <v/>
      </c>
      <c r="FI78" s="49" t="str">
        <f t="shared" si="126"/>
        <v/>
      </c>
      <c r="FJ78" s="49" t="str">
        <f t="shared" si="126"/>
        <v/>
      </c>
      <c r="FK78" s="49" t="str">
        <f t="shared" si="126"/>
        <v/>
      </c>
      <c r="FL78" s="49" t="str">
        <f t="shared" si="126"/>
        <v/>
      </c>
      <c r="FM78" s="49" t="str">
        <f t="shared" si="126"/>
        <v/>
      </c>
      <c r="FN78" s="49" t="str">
        <f t="shared" si="126"/>
        <v/>
      </c>
      <c r="FO78" s="49" t="str">
        <f t="shared" si="126"/>
        <v/>
      </c>
      <c r="FP78" s="49" t="str">
        <f t="shared" si="126"/>
        <v/>
      </c>
      <c r="FQ78" s="49" t="str">
        <f t="shared" si="126"/>
        <v/>
      </c>
      <c r="FR78" s="49" t="str">
        <f t="shared" si="126"/>
        <v/>
      </c>
      <c r="FS78" s="49" t="str">
        <f t="shared" si="126"/>
        <v/>
      </c>
      <c r="FT78" s="49" t="str">
        <f t="shared" si="126"/>
        <v/>
      </c>
      <c r="FU78" s="49" t="str">
        <f t="shared" si="176"/>
        <v/>
      </c>
      <c r="FV78" s="49" t="str">
        <f t="shared" si="150"/>
        <v/>
      </c>
      <c r="FW78" s="49" t="str">
        <f t="shared" si="150"/>
        <v/>
      </c>
      <c r="FX78" s="49" t="str">
        <f t="shared" si="150"/>
        <v/>
      </c>
      <c r="FY78" s="49" t="str">
        <f t="shared" si="150"/>
        <v/>
      </c>
      <c r="FZ78" s="49" t="str">
        <f t="shared" si="150"/>
        <v/>
      </c>
      <c r="GA78" s="49" t="str">
        <f t="shared" si="150"/>
        <v/>
      </c>
      <c r="GB78" s="49" t="str">
        <f t="shared" si="150"/>
        <v/>
      </c>
      <c r="GC78" s="49" t="str">
        <f t="shared" si="137"/>
        <v/>
      </c>
      <c r="GD78" s="49" t="str">
        <f t="shared" si="137"/>
        <v/>
      </c>
      <c r="GE78" s="49" t="str">
        <f t="shared" si="137"/>
        <v/>
      </c>
      <c r="GF78" s="49" t="str">
        <f t="shared" si="137"/>
        <v/>
      </c>
      <c r="GG78" s="49" t="str">
        <f t="shared" si="137"/>
        <v/>
      </c>
      <c r="GH78" s="49" t="str">
        <f t="shared" si="137"/>
        <v/>
      </c>
      <c r="GI78" s="49" t="str">
        <f t="shared" si="137"/>
        <v/>
      </c>
      <c r="GJ78" s="49" t="str">
        <f t="shared" si="137"/>
        <v/>
      </c>
      <c r="GK78" s="49" t="str">
        <f t="shared" si="137"/>
        <v/>
      </c>
      <c r="GL78" s="49" t="str">
        <f t="shared" si="137"/>
        <v/>
      </c>
      <c r="GM78" s="49" t="str">
        <f t="shared" si="137"/>
        <v/>
      </c>
      <c r="GN78" s="49" t="str">
        <f t="shared" si="137"/>
        <v/>
      </c>
      <c r="GO78" s="49" t="str">
        <f t="shared" si="137"/>
        <v/>
      </c>
      <c r="GP78" s="49" t="str">
        <f t="shared" si="137"/>
        <v/>
      </c>
      <c r="GQ78" s="49" t="str">
        <f t="shared" si="137"/>
        <v/>
      </c>
      <c r="GR78" s="49" t="str">
        <f t="shared" si="137"/>
        <v/>
      </c>
      <c r="GS78" s="49" t="str">
        <f t="shared" si="138"/>
        <v/>
      </c>
      <c r="GT78" s="49" t="str">
        <f t="shared" si="138"/>
        <v/>
      </c>
      <c r="GU78" s="49" t="str">
        <f t="shared" si="138"/>
        <v/>
      </c>
      <c r="GV78" s="49" t="str">
        <f t="shared" si="138"/>
        <v/>
      </c>
      <c r="GW78" s="49" t="str">
        <f t="shared" si="138"/>
        <v/>
      </c>
      <c r="GX78" s="49" t="str">
        <f t="shared" si="138"/>
        <v/>
      </c>
      <c r="GY78" s="49" t="str">
        <f t="shared" si="138"/>
        <v/>
      </c>
      <c r="GZ78" s="49" t="str">
        <f t="shared" si="138"/>
        <v/>
      </c>
      <c r="HA78" s="49" t="str">
        <f t="shared" si="138"/>
        <v/>
      </c>
      <c r="HB78" s="49" t="str">
        <f t="shared" si="138"/>
        <v/>
      </c>
      <c r="HC78" s="49" t="str">
        <f t="shared" si="138"/>
        <v/>
      </c>
      <c r="HD78" s="49" t="str">
        <f t="shared" si="138"/>
        <v/>
      </c>
      <c r="HE78" s="49" t="str">
        <f t="shared" si="138"/>
        <v/>
      </c>
      <c r="HF78" s="49" t="str">
        <f t="shared" si="138"/>
        <v/>
      </c>
      <c r="HG78" s="49" t="str">
        <f t="shared" si="138"/>
        <v/>
      </c>
      <c r="HH78" s="49" t="str">
        <f t="shared" si="138"/>
        <v/>
      </c>
      <c r="HI78" s="49" t="str">
        <f t="shared" si="139"/>
        <v/>
      </c>
      <c r="HJ78" s="49" t="str">
        <f t="shared" si="139"/>
        <v/>
      </c>
      <c r="HK78" s="49" t="str">
        <f t="shared" si="139"/>
        <v/>
      </c>
      <c r="HL78" s="49" t="str">
        <f t="shared" si="139"/>
        <v/>
      </c>
      <c r="HM78" s="49" t="str">
        <f t="shared" si="109"/>
        <v/>
      </c>
      <c r="HN78" s="49" t="str">
        <f t="shared" si="109"/>
        <v/>
      </c>
      <c r="HO78" s="49" t="str">
        <f t="shared" si="109"/>
        <v/>
      </c>
      <c r="HP78" s="49" t="str">
        <f t="shared" si="77"/>
        <v/>
      </c>
      <c r="HQ78" s="49" t="str">
        <f t="shared" si="77"/>
        <v/>
      </c>
      <c r="HR78" s="49" t="str">
        <f t="shared" si="46"/>
        <v/>
      </c>
      <c r="HS78" s="49" t="str">
        <f t="shared" si="46"/>
        <v/>
      </c>
      <c r="HT78" s="49" t="str">
        <f t="shared" si="46"/>
        <v/>
      </c>
      <c r="HU78" s="49" t="str">
        <f t="shared" si="46"/>
        <v/>
      </c>
      <c r="HV78" s="49" t="str">
        <f t="shared" si="140"/>
        <v/>
      </c>
      <c r="HW78" s="169" t="e">
        <f t="shared" si="104"/>
        <v>#N/A</v>
      </c>
      <c r="HX78" s="169" t="e">
        <f t="shared" si="104"/>
        <v>#N/A</v>
      </c>
      <c r="HY78" s="169" t="e">
        <f t="shared" si="104"/>
        <v>#N/A</v>
      </c>
      <c r="HZ78" s="169" t="e">
        <f t="shared" si="104"/>
        <v>#N/A</v>
      </c>
      <c r="IA78" s="169" t="e">
        <f t="shared" si="136"/>
        <v>#N/A</v>
      </c>
      <c r="IB78" s="169" t="e">
        <f t="shared" si="136"/>
        <v>#N/A</v>
      </c>
      <c r="IC78" s="169" t="e">
        <f t="shared" si="136"/>
        <v>#N/A</v>
      </c>
      <c r="ID78" s="169" t="e">
        <f t="shared" si="136"/>
        <v>#N/A</v>
      </c>
      <c r="IE78" s="169" t="e">
        <f t="shared" si="136"/>
        <v>#N/A</v>
      </c>
      <c r="IF78" s="169" t="e">
        <f t="shared" si="136"/>
        <v>#N/A</v>
      </c>
      <c r="IG78" s="169" t="e">
        <f t="shared" si="136"/>
        <v>#N/A</v>
      </c>
      <c r="IH78" s="169" t="e">
        <f t="shared" si="136"/>
        <v>#N/A</v>
      </c>
      <c r="II78" s="169" t="e">
        <f t="shared" si="136"/>
        <v>#N/A</v>
      </c>
      <c r="IJ78" s="169" t="e">
        <f t="shared" si="136"/>
        <v>#N/A</v>
      </c>
      <c r="IK78" s="169" t="e">
        <f t="shared" si="136"/>
        <v>#N/A</v>
      </c>
      <c r="IL78" s="169" t="e">
        <f t="shared" si="136"/>
        <v>#N/A</v>
      </c>
      <c r="IM78" s="169" t="e">
        <f t="shared" si="136"/>
        <v>#N/A</v>
      </c>
      <c r="IN78" s="169" t="e">
        <f t="shared" si="136"/>
        <v>#N/A</v>
      </c>
      <c r="IO78" s="169" t="e">
        <f t="shared" si="136"/>
        <v>#N/A</v>
      </c>
      <c r="IP78" s="169" t="e">
        <f t="shared" si="141"/>
        <v>#N/A</v>
      </c>
      <c r="IQ78" s="169" t="e">
        <f t="shared" si="141"/>
        <v>#N/A</v>
      </c>
      <c r="IR78" s="169" t="e">
        <f t="shared" si="141"/>
        <v>#N/A</v>
      </c>
      <c r="IS78" s="169" t="e">
        <f t="shared" si="141"/>
        <v>#N/A</v>
      </c>
      <c r="IT78" s="169" t="e">
        <f t="shared" si="141"/>
        <v>#N/A</v>
      </c>
      <c r="IU78" s="169" t="e">
        <f t="shared" si="141"/>
        <v>#N/A</v>
      </c>
      <c r="IV78" s="169" t="e">
        <f t="shared" si="141"/>
        <v>#N/A</v>
      </c>
      <c r="IW78" s="169" t="e">
        <f t="shared" si="141"/>
        <v>#N/A</v>
      </c>
      <c r="IX78" s="169" t="e">
        <f t="shared" si="141"/>
        <v>#N/A</v>
      </c>
      <c r="IY78" s="169" t="e">
        <f t="shared" si="141"/>
        <v>#N/A</v>
      </c>
      <c r="IZ78" s="169" t="e">
        <f t="shared" si="141"/>
        <v>#N/A</v>
      </c>
      <c r="JA78" s="169" t="e">
        <f t="shared" si="141"/>
        <v>#N/A</v>
      </c>
      <c r="JB78" s="169" t="e">
        <f t="shared" si="141"/>
        <v>#N/A</v>
      </c>
      <c r="JC78" s="169" t="e">
        <f t="shared" si="141"/>
        <v>#N/A</v>
      </c>
      <c r="JD78" s="169" t="e">
        <f t="shared" si="141"/>
        <v>#N/A</v>
      </c>
      <c r="JE78" s="169" t="e">
        <f t="shared" si="151"/>
        <v>#N/A</v>
      </c>
      <c r="JF78" s="169" t="e">
        <f t="shared" si="151"/>
        <v>#N/A</v>
      </c>
      <c r="JG78" s="169" t="e">
        <f t="shared" si="151"/>
        <v>#N/A</v>
      </c>
      <c r="JH78" s="169" t="e">
        <f t="shared" si="151"/>
        <v>#N/A</v>
      </c>
      <c r="JI78" s="169" t="e">
        <f t="shared" si="151"/>
        <v>#N/A</v>
      </c>
      <c r="JJ78" s="169" t="e">
        <f t="shared" si="151"/>
        <v>#N/A</v>
      </c>
      <c r="JK78" s="169" t="e">
        <f t="shared" si="151"/>
        <v>#N/A</v>
      </c>
      <c r="JL78" s="169" t="e">
        <f t="shared" si="151"/>
        <v>#N/A</v>
      </c>
      <c r="JM78" s="169" t="e">
        <f t="shared" si="151"/>
        <v>#N/A</v>
      </c>
      <c r="JN78" s="169" t="e">
        <f t="shared" si="151"/>
        <v>#N/A</v>
      </c>
      <c r="JO78" s="169" t="e">
        <f t="shared" si="151"/>
        <v>#N/A</v>
      </c>
      <c r="JP78" s="169" t="e">
        <f t="shared" si="151"/>
        <v>#N/A</v>
      </c>
      <c r="JQ78" s="169" t="e">
        <f t="shared" si="151"/>
        <v>#N/A</v>
      </c>
      <c r="JR78" s="169" t="e">
        <f t="shared" si="151"/>
        <v>#N/A</v>
      </c>
      <c r="JS78" s="169" t="e">
        <f t="shared" si="151"/>
        <v>#N/A</v>
      </c>
      <c r="JT78" s="169" t="e">
        <f t="shared" si="142"/>
        <v>#N/A</v>
      </c>
      <c r="JU78" s="169" t="e">
        <f t="shared" si="142"/>
        <v>#N/A</v>
      </c>
      <c r="JV78" s="169" t="e">
        <f t="shared" si="142"/>
        <v>#N/A</v>
      </c>
      <c r="JW78" s="169" t="e">
        <f t="shared" si="142"/>
        <v>#N/A</v>
      </c>
      <c r="JX78" s="169" t="e">
        <f t="shared" si="142"/>
        <v>#N/A</v>
      </c>
      <c r="JY78" s="169" t="e">
        <f t="shared" si="142"/>
        <v>#N/A</v>
      </c>
      <c r="JZ78" s="169" t="e">
        <f t="shared" si="142"/>
        <v>#N/A</v>
      </c>
      <c r="KA78" s="169" t="e">
        <f t="shared" si="142"/>
        <v>#N/A</v>
      </c>
      <c r="KB78" s="169" t="e">
        <f t="shared" si="142"/>
        <v>#N/A</v>
      </c>
      <c r="KC78" s="169" t="e">
        <f t="shared" si="142"/>
        <v>#N/A</v>
      </c>
      <c r="KD78" s="169" t="e">
        <f t="shared" si="142"/>
        <v>#N/A</v>
      </c>
      <c r="KE78" s="169" t="e">
        <f t="shared" si="142"/>
        <v>#N/A</v>
      </c>
      <c r="KF78" s="169" t="e">
        <f t="shared" si="142"/>
        <v>#N/A</v>
      </c>
      <c r="KG78" s="169" t="e">
        <f t="shared" si="142"/>
        <v>#N/A</v>
      </c>
      <c r="KH78" s="169" t="e">
        <f t="shared" si="142"/>
        <v>#N/A</v>
      </c>
      <c r="KI78" s="169" t="e">
        <f t="shared" si="142"/>
        <v>#N/A</v>
      </c>
      <c r="KJ78" s="169" t="e">
        <f t="shared" si="152"/>
        <v>#N/A</v>
      </c>
      <c r="KK78" s="169" t="e">
        <f t="shared" si="152"/>
        <v>#N/A</v>
      </c>
      <c r="KL78" s="169" t="e">
        <f t="shared" si="152"/>
        <v>#N/A</v>
      </c>
      <c r="KM78" s="169" t="e">
        <f t="shared" si="152"/>
        <v>#N/A</v>
      </c>
      <c r="KN78" s="169" t="e">
        <f t="shared" si="152"/>
        <v>#N/A</v>
      </c>
      <c r="KO78" s="169" t="e">
        <f t="shared" si="152"/>
        <v>#N/A</v>
      </c>
      <c r="KP78" s="169" t="e">
        <f t="shared" si="152"/>
        <v>#N/A</v>
      </c>
      <c r="KQ78" s="169" t="e">
        <f t="shared" si="152"/>
        <v>#N/A</v>
      </c>
      <c r="KR78" s="169" t="e">
        <f t="shared" si="152"/>
        <v>#N/A</v>
      </c>
      <c r="KS78" s="169" t="e">
        <f t="shared" si="152"/>
        <v>#N/A</v>
      </c>
      <c r="KT78" s="169" t="e">
        <f t="shared" si="152"/>
        <v>#N/A</v>
      </c>
      <c r="KU78" s="169" t="e">
        <f t="shared" si="152"/>
        <v>#N/A</v>
      </c>
      <c r="KV78" s="169" t="e">
        <f t="shared" si="152"/>
        <v>#N/A</v>
      </c>
      <c r="KW78" s="169" t="e">
        <f t="shared" si="152"/>
        <v>#N/A</v>
      </c>
      <c r="KX78" s="169" t="e">
        <f t="shared" si="152"/>
        <v>#N/A</v>
      </c>
      <c r="KY78" s="169" t="e">
        <f t="shared" si="152"/>
        <v>#N/A</v>
      </c>
      <c r="KZ78" s="169" t="e">
        <f t="shared" si="143"/>
        <v>#N/A</v>
      </c>
      <c r="LA78" s="169" t="e">
        <f t="shared" si="143"/>
        <v>#N/A</v>
      </c>
      <c r="LB78" s="169" t="e">
        <f t="shared" si="143"/>
        <v>#N/A</v>
      </c>
      <c r="LC78" s="169" t="e">
        <f t="shared" si="143"/>
        <v>#N/A</v>
      </c>
      <c r="LD78" s="169" t="e">
        <f t="shared" si="143"/>
        <v>#N/A</v>
      </c>
      <c r="LE78" s="169" t="e">
        <f t="shared" si="143"/>
        <v>#N/A</v>
      </c>
      <c r="LF78" s="169" t="e">
        <f t="shared" si="143"/>
        <v>#N/A</v>
      </c>
      <c r="LG78" s="169" t="e">
        <f t="shared" si="143"/>
        <v>#N/A</v>
      </c>
      <c r="LH78" s="169" t="e">
        <f t="shared" si="143"/>
        <v>#N/A</v>
      </c>
      <c r="LI78" s="169" t="e">
        <f t="shared" si="143"/>
        <v>#N/A</v>
      </c>
      <c r="LJ78" s="169" t="e">
        <f t="shared" si="143"/>
        <v>#N/A</v>
      </c>
      <c r="LK78" s="169" t="e">
        <f t="shared" si="143"/>
        <v>#N/A</v>
      </c>
      <c r="LL78" s="169" t="e">
        <f t="shared" si="143"/>
        <v>#N/A</v>
      </c>
      <c r="LM78" s="169" t="e">
        <f t="shared" si="143"/>
        <v>#N/A</v>
      </c>
      <c r="LN78" s="169" t="e">
        <f t="shared" si="143"/>
        <v>#N/A</v>
      </c>
      <c r="LO78" s="169" t="e">
        <f t="shared" si="153"/>
        <v>#N/A</v>
      </c>
      <c r="LP78" s="169" t="e">
        <f t="shared" si="153"/>
        <v>#N/A</v>
      </c>
      <c r="LQ78" s="169" t="e">
        <f t="shared" si="154"/>
        <v>#N/A</v>
      </c>
      <c r="LR78" s="169" t="e">
        <f t="shared" si="154"/>
        <v>#N/A</v>
      </c>
      <c r="LS78" s="169" t="e">
        <f t="shared" si="154"/>
        <v>#N/A</v>
      </c>
      <c r="LT78" s="169" t="e">
        <f t="shared" si="154"/>
        <v>#N/A</v>
      </c>
      <c r="LU78" s="169" t="e">
        <f t="shared" si="154"/>
        <v>#N/A</v>
      </c>
      <c r="LV78" s="169" t="e">
        <f t="shared" si="154"/>
        <v>#N/A</v>
      </c>
      <c r="LW78" s="169" t="e">
        <f t="shared" si="154"/>
        <v>#N/A</v>
      </c>
      <c r="LX78" s="169" t="e">
        <f t="shared" si="154"/>
        <v>#N/A</v>
      </c>
      <c r="LY78" s="169" t="e">
        <f t="shared" si="154"/>
        <v>#N/A</v>
      </c>
      <c r="LZ78" s="169" t="e">
        <f t="shared" si="154"/>
        <v>#N/A</v>
      </c>
      <c r="MA78" s="169" t="e">
        <f t="shared" si="154"/>
        <v>#N/A</v>
      </c>
      <c r="MB78" s="169" t="e">
        <f t="shared" si="154"/>
        <v>#N/A</v>
      </c>
      <c r="MC78" s="169" t="e">
        <f t="shared" si="154"/>
        <v>#N/A</v>
      </c>
      <c r="MD78" s="169" t="e">
        <f t="shared" si="154"/>
        <v>#N/A</v>
      </c>
      <c r="ME78" s="169" t="e">
        <f t="shared" si="154"/>
        <v>#N/A</v>
      </c>
      <c r="MF78" s="169" t="e">
        <f t="shared" si="144"/>
        <v>#N/A</v>
      </c>
      <c r="MG78" s="169" t="e">
        <f t="shared" si="144"/>
        <v>#N/A</v>
      </c>
      <c r="MH78" s="169" t="e">
        <f t="shared" si="144"/>
        <v>#N/A</v>
      </c>
      <c r="MI78" s="169" t="e">
        <f t="shared" si="144"/>
        <v>#N/A</v>
      </c>
      <c r="MJ78" s="169" t="e">
        <f t="shared" si="144"/>
        <v>#N/A</v>
      </c>
      <c r="MK78" s="169" t="e">
        <f t="shared" si="144"/>
        <v>#N/A</v>
      </c>
      <c r="ML78" s="169" t="e">
        <f t="shared" si="144"/>
        <v>#N/A</v>
      </c>
      <c r="MM78" s="169" t="e">
        <f t="shared" si="144"/>
        <v>#N/A</v>
      </c>
      <c r="MN78" s="169" t="e">
        <f t="shared" si="144"/>
        <v>#N/A</v>
      </c>
      <c r="MO78" s="169" t="e">
        <f t="shared" si="144"/>
        <v>#N/A</v>
      </c>
      <c r="MP78" s="169" t="e">
        <f t="shared" si="144"/>
        <v>#N/A</v>
      </c>
      <c r="MQ78" s="169" t="e">
        <f t="shared" si="144"/>
        <v>#N/A</v>
      </c>
      <c r="MR78" s="169" t="e">
        <f t="shared" si="144"/>
        <v>#N/A</v>
      </c>
      <c r="MS78" s="169" t="e">
        <f t="shared" si="144"/>
        <v>#N/A</v>
      </c>
      <c r="MT78" s="169" t="e">
        <f t="shared" si="144"/>
        <v>#N/A</v>
      </c>
      <c r="MU78" s="169" t="e">
        <f t="shared" si="144"/>
        <v>#N/A</v>
      </c>
      <c r="MV78" s="169" t="e">
        <f t="shared" si="155"/>
        <v>#N/A</v>
      </c>
      <c r="MW78" s="169" t="e">
        <f t="shared" si="155"/>
        <v>#N/A</v>
      </c>
      <c r="MX78" s="169" t="e">
        <f t="shared" si="155"/>
        <v>#N/A</v>
      </c>
      <c r="MY78" s="169" t="e">
        <f t="shared" si="155"/>
        <v>#N/A</v>
      </c>
      <c r="MZ78" s="169" t="e">
        <f t="shared" si="155"/>
        <v>#N/A</v>
      </c>
      <c r="NA78" s="169" t="e">
        <f t="shared" si="155"/>
        <v>#N/A</v>
      </c>
      <c r="NB78" s="169" t="e">
        <f t="shared" si="155"/>
        <v>#N/A</v>
      </c>
      <c r="NC78" s="169" t="e">
        <f t="shared" si="155"/>
        <v>#N/A</v>
      </c>
      <c r="ND78" s="169" t="e">
        <f t="shared" si="155"/>
        <v>#N/A</v>
      </c>
      <c r="NE78" s="169" t="e">
        <f t="shared" si="155"/>
        <v>#N/A</v>
      </c>
      <c r="NF78" s="169" t="e">
        <f t="shared" si="155"/>
        <v>#N/A</v>
      </c>
      <c r="NG78" s="169" t="e">
        <f t="shared" si="155"/>
        <v>#N/A</v>
      </c>
      <c r="NH78" s="169" t="e">
        <f t="shared" si="155"/>
        <v>#N/A</v>
      </c>
      <c r="NI78" s="169" t="e">
        <f t="shared" si="155"/>
        <v>#N/A</v>
      </c>
      <c r="NJ78" s="169" t="e">
        <f t="shared" si="155"/>
        <v>#N/A</v>
      </c>
      <c r="NK78" s="169" t="e">
        <f t="shared" si="155"/>
        <v>#N/A</v>
      </c>
      <c r="NL78" s="169" t="e">
        <f t="shared" si="145"/>
        <v>#N/A</v>
      </c>
      <c r="NM78" s="169" t="e">
        <f t="shared" si="145"/>
        <v>#N/A</v>
      </c>
      <c r="NN78" s="169" t="e">
        <f t="shared" si="145"/>
        <v>#N/A</v>
      </c>
      <c r="NO78" s="169" t="e">
        <f t="shared" si="145"/>
        <v>#N/A</v>
      </c>
      <c r="NP78" s="169" t="e">
        <f t="shared" si="145"/>
        <v>#N/A</v>
      </c>
      <c r="NQ78" s="169" t="e">
        <f t="shared" si="145"/>
        <v>#N/A</v>
      </c>
      <c r="NR78" s="169" t="e">
        <f t="shared" si="145"/>
        <v>#N/A</v>
      </c>
      <c r="NS78" s="169" t="e">
        <f t="shared" si="145"/>
        <v>#N/A</v>
      </c>
      <c r="NT78" s="169" t="e">
        <f t="shared" si="145"/>
        <v>#N/A</v>
      </c>
      <c r="NU78" s="169" t="e">
        <f t="shared" si="145"/>
        <v>#N/A</v>
      </c>
      <c r="NV78" s="169" t="e">
        <f t="shared" si="145"/>
        <v>#N/A</v>
      </c>
      <c r="NW78" s="169" t="e">
        <f t="shared" si="145"/>
        <v>#N/A</v>
      </c>
      <c r="NX78" s="169" t="e">
        <f t="shared" si="145"/>
        <v>#N/A</v>
      </c>
      <c r="NY78" s="169" t="e">
        <f t="shared" si="145"/>
        <v>#N/A</v>
      </c>
      <c r="NZ78" s="169" t="e">
        <f t="shared" si="145"/>
        <v>#N/A</v>
      </c>
      <c r="OA78" s="169" t="e">
        <f t="shared" si="156"/>
        <v>#N/A</v>
      </c>
      <c r="OB78" s="169" t="e">
        <f t="shared" si="156"/>
        <v>#N/A</v>
      </c>
      <c r="OC78" s="169" t="e">
        <f t="shared" si="157"/>
        <v>#N/A</v>
      </c>
      <c r="OD78" s="169" t="e">
        <f t="shared" si="157"/>
        <v>#N/A</v>
      </c>
      <c r="OE78" s="169" t="e">
        <f t="shared" si="157"/>
        <v>#N/A</v>
      </c>
      <c r="OF78" s="169" t="e">
        <f t="shared" si="157"/>
        <v>#N/A</v>
      </c>
      <c r="OG78" s="169" t="e">
        <f t="shared" si="157"/>
        <v>#N/A</v>
      </c>
      <c r="OH78" s="169" t="e">
        <f t="shared" si="157"/>
        <v>#N/A</v>
      </c>
      <c r="OI78" s="169" t="e">
        <f t="shared" si="157"/>
        <v>#N/A</v>
      </c>
      <c r="OJ78" s="169" t="e">
        <f t="shared" si="157"/>
        <v>#N/A</v>
      </c>
      <c r="OK78" s="169" t="e">
        <f t="shared" si="157"/>
        <v>#N/A</v>
      </c>
      <c r="OL78" s="169" t="e">
        <f t="shared" si="157"/>
        <v>#N/A</v>
      </c>
      <c r="OM78" s="169" t="e">
        <f t="shared" si="157"/>
        <v>#N/A</v>
      </c>
      <c r="ON78" s="169" t="e">
        <f t="shared" si="157"/>
        <v>#N/A</v>
      </c>
      <c r="OO78" s="169" t="e">
        <f t="shared" si="157"/>
        <v>#N/A</v>
      </c>
      <c r="OP78" s="169" t="e">
        <f t="shared" si="157"/>
        <v>#N/A</v>
      </c>
      <c r="OQ78" s="169" t="e">
        <f t="shared" si="157"/>
        <v>#N/A</v>
      </c>
      <c r="OR78" s="169" t="e">
        <f t="shared" si="146"/>
        <v>#N/A</v>
      </c>
      <c r="OS78" s="169" t="e">
        <f t="shared" si="146"/>
        <v>#N/A</v>
      </c>
      <c r="OT78" s="169" t="e">
        <f t="shared" si="146"/>
        <v>#N/A</v>
      </c>
      <c r="OU78" s="169" t="e">
        <f t="shared" si="146"/>
        <v>#N/A</v>
      </c>
      <c r="OV78" s="169" t="e">
        <f t="shared" si="146"/>
        <v>#N/A</v>
      </c>
      <c r="OW78" s="169" t="e">
        <f t="shared" si="146"/>
        <v>#N/A</v>
      </c>
      <c r="OX78" s="169" t="e">
        <f t="shared" si="146"/>
        <v>#N/A</v>
      </c>
      <c r="OY78" s="169" t="e">
        <f t="shared" si="146"/>
        <v>#N/A</v>
      </c>
      <c r="OZ78" s="169" t="e">
        <f t="shared" si="146"/>
        <v>#N/A</v>
      </c>
      <c r="PA78" s="169" t="e">
        <f t="shared" si="146"/>
        <v>#N/A</v>
      </c>
      <c r="PB78" s="169" t="e">
        <f t="shared" si="146"/>
        <v>#N/A</v>
      </c>
      <c r="PC78" s="169" t="e">
        <f t="shared" si="146"/>
        <v>#N/A</v>
      </c>
      <c r="PD78" s="169" t="e">
        <f t="shared" si="146"/>
        <v>#N/A</v>
      </c>
      <c r="PE78" s="169" t="e">
        <f t="shared" si="146"/>
        <v>#N/A</v>
      </c>
      <c r="PF78" s="169" t="e">
        <f t="shared" si="146"/>
        <v>#N/A</v>
      </c>
      <c r="PG78" s="169" t="e">
        <f t="shared" si="146"/>
        <v>#N/A</v>
      </c>
      <c r="PH78" s="169" t="e">
        <f t="shared" si="158"/>
        <v>#N/A</v>
      </c>
      <c r="PI78" s="169" t="e">
        <f t="shared" si="158"/>
        <v>#N/A</v>
      </c>
      <c r="PJ78" s="169" t="e">
        <f t="shared" si="158"/>
        <v>#N/A</v>
      </c>
      <c r="PK78" s="169" t="e">
        <f t="shared" si="158"/>
        <v>#N/A</v>
      </c>
      <c r="PL78" s="169" t="e">
        <f t="shared" si="158"/>
        <v>#N/A</v>
      </c>
      <c r="PM78" s="169" t="e">
        <f t="shared" si="158"/>
        <v>#N/A</v>
      </c>
      <c r="PN78" s="169" t="e">
        <f t="shared" si="158"/>
        <v>#N/A</v>
      </c>
      <c r="PO78" s="169" t="e">
        <f t="shared" si="158"/>
        <v>#N/A</v>
      </c>
    </row>
    <row r="79" spans="1:431" hidden="1" x14ac:dyDescent="0.75">
      <c r="A79" s="370"/>
      <c r="B79" s="376" t="str">
        <f>IF($R79="","",ROUND(_xlfn.NORM.INV(ABS(VLOOKUP($T$1,VLookups!$A$43:$B$44,2,FALSE)-B$2),$N79,$R79),0))</f>
        <v/>
      </c>
      <c r="C79" s="382" t="str">
        <f t="shared" si="165"/>
        <v/>
      </c>
      <c r="D79" s="383" t="str">
        <f t="shared" si="166"/>
        <v/>
      </c>
      <c r="E79" s="109"/>
      <c r="F79" s="117"/>
      <c r="G79" s="122" t="str">
        <f t="shared" si="159"/>
        <v/>
      </c>
      <c r="H79" s="95"/>
      <c r="I79" s="122" t="str">
        <f t="shared" si="160"/>
        <v/>
      </c>
      <c r="J79" s="117"/>
      <c r="K79" s="110"/>
      <c r="L79" s="124" t="str">
        <f t="shared" si="147"/>
        <v/>
      </c>
      <c r="M79" s="124" t="str">
        <f t="shared" si="148"/>
        <v/>
      </c>
      <c r="N79" s="73" t="str">
        <f t="shared" si="161"/>
        <v/>
      </c>
      <c r="O79" s="23"/>
      <c r="P79" s="57"/>
      <c r="Q79" s="304"/>
      <c r="R79" s="74" t="str">
        <f>IF(AND(G79&gt;0,H79&gt;0,I79&gt;0),IF(ISBLANK(Q79),IF(ISBLANK(O79),"",(I79-G79)*VLOOKUP(O79,VLookups!$A$4:$B$13,2,FALSE)),Q79),"")</f>
        <v/>
      </c>
      <c r="S79" s="75" t="str">
        <f t="shared" si="149"/>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2"/>
        <v/>
      </c>
      <c r="AD79" s="49" t="str">
        <f t="shared" si="177"/>
        <v/>
      </c>
      <c r="AE79" s="49" t="str">
        <f t="shared" si="177"/>
        <v/>
      </c>
      <c r="AF79" s="49" t="str">
        <f t="shared" si="177"/>
        <v/>
      </c>
      <c r="AG79" s="49" t="str">
        <f t="shared" si="177"/>
        <v/>
      </c>
      <c r="AH79" s="49" t="str">
        <f t="shared" si="177"/>
        <v/>
      </c>
      <c r="AI79" s="49" t="str">
        <f t="shared" si="177"/>
        <v/>
      </c>
      <c r="AJ79" s="49" t="str">
        <f t="shared" si="177"/>
        <v/>
      </c>
      <c r="AK79" s="49" t="str">
        <f t="shared" si="177"/>
        <v/>
      </c>
      <c r="AL79" s="49" t="str">
        <f t="shared" si="177"/>
        <v/>
      </c>
      <c r="AM79" s="49" t="str">
        <f t="shared" si="177"/>
        <v/>
      </c>
      <c r="AN79" s="49" t="str">
        <f t="shared" si="177"/>
        <v/>
      </c>
      <c r="AO79" s="49" t="str">
        <f t="shared" si="177"/>
        <v/>
      </c>
      <c r="AP79" s="49" t="str">
        <f t="shared" si="177"/>
        <v/>
      </c>
      <c r="AQ79" s="49" t="str">
        <f t="shared" si="177"/>
        <v/>
      </c>
      <c r="AR79" s="49" t="str">
        <f t="shared" si="177"/>
        <v/>
      </c>
      <c r="AS79" s="49" t="str">
        <f t="shared" si="177"/>
        <v/>
      </c>
      <c r="AT79" s="49" t="str">
        <f t="shared" si="171"/>
        <v/>
      </c>
      <c r="AU79" s="49" t="str">
        <f t="shared" si="171"/>
        <v/>
      </c>
      <c r="AV79" s="49" t="str">
        <f t="shared" si="171"/>
        <v/>
      </c>
      <c r="AW79" s="49" t="str">
        <f t="shared" si="171"/>
        <v/>
      </c>
      <c r="AX79" s="49" t="str">
        <f t="shared" si="171"/>
        <v/>
      </c>
      <c r="AY79" s="49" t="str">
        <f t="shared" si="171"/>
        <v/>
      </c>
      <c r="AZ79" s="49" t="str">
        <f t="shared" si="171"/>
        <v/>
      </c>
      <c r="BA79" s="49" t="str">
        <f t="shared" si="171"/>
        <v/>
      </c>
      <c r="BB79" s="49" t="str">
        <f t="shared" si="171"/>
        <v/>
      </c>
      <c r="BC79" s="49" t="str">
        <f t="shared" si="171"/>
        <v/>
      </c>
      <c r="BD79" s="49" t="str">
        <f t="shared" si="171"/>
        <v/>
      </c>
      <c r="BE79" s="49" t="str">
        <f t="shared" si="171"/>
        <v/>
      </c>
      <c r="BF79" s="49" t="str">
        <f t="shared" si="171"/>
        <v/>
      </c>
      <c r="BG79" s="49" t="str">
        <f t="shared" si="171"/>
        <v/>
      </c>
      <c r="BH79" s="49" t="str">
        <f t="shared" si="171"/>
        <v/>
      </c>
      <c r="BI79" s="49" t="str">
        <f t="shared" si="172"/>
        <v/>
      </c>
      <c r="BJ79" s="49" t="str">
        <f t="shared" si="172"/>
        <v/>
      </c>
      <c r="BK79" s="49" t="str">
        <f t="shared" si="172"/>
        <v/>
      </c>
      <c r="BL79" s="49" t="str">
        <f t="shared" si="172"/>
        <v/>
      </c>
      <c r="BM79" s="49" t="str">
        <f t="shared" si="172"/>
        <v/>
      </c>
      <c r="BN79" s="49" t="str">
        <f t="shared" si="172"/>
        <v/>
      </c>
      <c r="BO79" s="49" t="str">
        <f t="shared" si="172"/>
        <v/>
      </c>
      <c r="BP79" s="49" t="str">
        <f t="shared" si="172"/>
        <v/>
      </c>
      <c r="BQ79" s="49" t="str">
        <f t="shared" si="172"/>
        <v/>
      </c>
      <c r="BR79" s="49" t="str">
        <f t="shared" si="172"/>
        <v/>
      </c>
      <c r="BS79" s="49" t="str">
        <f t="shared" si="172"/>
        <v/>
      </c>
      <c r="BT79" s="49" t="str">
        <f t="shared" si="172"/>
        <v/>
      </c>
      <c r="BU79" s="49" t="str">
        <f t="shared" si="172"/>
        <v/>
      </c>
      <c r="BV79" s="49" t="str">
        <f t="shared" si="172"/>
        <v/>
      </c>
      <c r="BW79" s="49" t="str">
        <f t="shared" si="172"/>
        <v/>
      </c>
      <c r="BX79" s="49" t="str">
        <f t="shared" si="172"/>
        <v/>
      </c>
      <c r="BY79" s="49" t="str">
        <f t="shared" si="168"/>
        <v/>
      </c>
      <c r="BZ79" s="49" t="str">
        <f t="shared" si="168"/>
        <v/>
      </c>
      <c r="CA79" s="49" t="str">
        <f t="shared" si="168"/>
        <v/>
      </c>
      <c r="CB79" s="49" t="str">
        <f t="shared" si="168"/>
        <v/>
      </c>
      <c r="CC79" s="49" t="str">
        <f t="shared" si="168"/>
        <v/>
      </c>
      <c r="CD79" s="49" t="str">
        <f t="shared" si="168"/>
        <v/>
      </c>
      <c r="CE79" s="49" t="str">
        <f t="shared" si="168"/>
        <v/>
      </c>
      <c r="CF79" s="49" t="str">
        <f t="shared" si="168"/>
        <v/>
      </c>
      <c r="CG79" s="49" t="str">
        <f t="shared" si="168"/>
        <v/>
      </c>
      <c r="CH79" s="49" t="str">
        <f t="shared" si="168"/>
        <v/>
      </c>
      <c r="CI79" s="49" t="str">
        <f t="shared" si="168"/>
        <v/>
      </c>
      <c r="CJ79" s="49" t="str">
        <f t="shared" si="168"/>
        <v/>
      </c>
      <c r="CK79" s="49" t="str">
        <f t="shared" si="168"/>
        <v/>
      </c>
      <c r="CL79" s="49" t="str">
        <f t="shared" si="168"/>
        <v/>
      </c>
      <c r="CM79" s="49" t="str">
        <f t="shared" si="168"/>
        <v/>
      </c>
      <c r="CN79" s="49" t="str">
        <f t="shared" si="173"/>
        <v/>
      </c>
      <c r="CO79" s="49" t="str">
        <f t="shared" si="173"/>
        <v/>
      </c>
      <c r="CP79" s="49" t="str">
        <f t="shared" si="173"/>
        <v/>
      </c>
      <c r="CQ79" s="49" t="str">
        <f t="shared" si="173"/>
        <v/>
      </c>
      <c r="CR79" s="49" t="str">
        <f t="shared" si="173"/>
        <v/>
      </c>
      <c r="CS79" s="49" t="str">
        <f t="shared" si="173"/>
        <v/>
      </c>
      <c r="CT79" s="49" t="str">
        <f t="shared" si="173"/>
        <v/>
      </c>
      <c r="CU79" s="49" t="str">
        <f t="shared" si="173"/>
        <v/>
      </c>
      <c r="CV79" s="49" t="str">
        <f t="shared" si="173"/>
        <v/>
      </c>
      <c r="CW79" s="49" t="str">
        <f t="shared" si="173"/>
        <v/>
      </c>
      <c r="CX79" s="49" t="str">
        <f t="shared" si="173"/>
        <v/>
      </c>
      <c r="CY79" s="49" t="str">
        <f t="shared" si="173"/>
        <v/>
      </c>
      <c r="CZ79" s="49" t="str">
        <f t="shared" si="173"/>
        <v/>
      </c>
      <c r="DA79" s="49" t="str">
        <f t="shared" si="173"/>
        <v/>
      </c>
      <c r="DB79" s="49" t="str">
        <f t="shared" si="173"/>
        <v/>
      </c>
      <c r="DC79" s="49" t="str">
        <f t="shared" si="173"/>
        <v/>
      </c>
      <c r="DD79" s="49" t="str">
        <f t="shared" si="169"/>
        <v/>
      </c>
      <c r="DE79" s="49" t="str">
        <f t="shared" si="169"/>
        <v/>
      </c>
      <c r="DF79" s="49" t="str">
        <f t="shared" si="169"/>
        <v/>
      </c>
      <c r="DG79" s="49" t="str">
        <f t="shared" si="169"/>
        <v/>
      </c>
      <c r="DH79" s="49" t="str">
        <f t="shared" si="169"/>
        <v/>
      </c>
      <c r="DI79" s="49" t="str">
        <f t="shared" si="169"/>
        <v/>
      </c>
      <c r="DJ79" s="49" t="str">
        <f t="shared" si="169"/>
        <v/>
      </c>
      <c r="DK79" s="49" t="str">
        <f t="shared" si="169"/>
        <v/>
      </c>
      <c r="DL79" s="49" t="str">
        <f t="shared" si="169"/>
        <v/>
      </c>
      <c r="DM79" s="49" t="str">
        <f t="shared" si="169"/>
        <v/>
      </c>
      <c r="DN79" s="49" t="str">
        <f t="shared" si="169"/>
        <v/>
      </c>
      <c r="DO79" s="49" t="str">
        <f t="shared" si="169"/>
        <v/>
      </c>
      <c r="DP79" s="49" t="str">
        <f t="shared" si="169"/>
        <v/>
      </c>
      <c r="DQ79" s="49" t="str">
        <f t="shared" si="169"/>
        <v/>
      </c>
      <c r="DR79" s="49" t="str">
        <f t="shared" si="169"/>
        <v/>
      </c>
      <c r="DS79" s="49" t="str">
        <f t="shared" si="174"/>
        <v/>
      </c>
      <c r="DT79" s="49" t="str">
        <f t="shared" si="174"/>
        <v/>
      </c>
      <c r="DU79" s="49" t="str">
        <f t="shared" si="174"/>
        <v/>
      </c>
      <c r="DV79" s="49" t="str">
        <f t="shared" si="174"/>
        <v/>
      </c>
      <c r="DW79" s="49" t="str">
        <f t="shared" si="174"/>
        <v/>
      </c>
      <c r="DX79" s="49" t="str">
        <f t="shared" si="174"/>
        <v/>
      </c>
      <c r="DY79" s="49" t="str">
        <f t="shared" si="174"/>
        <v/>
      </c>
      <c r="DZ79" s="183" t="str">
        <f t="shared" si="163"/>
        <v/>
      </c>
      <c r="EA79" s="49" t="str">
        <f t="shared" si="167"/>
        <v/>
      </c>
      <c r="EB79" s="49" t="str">
        <f t="shared" si="167"/>
        <v/>
      </c>
      <c r="EC79" s="49" t="str">
        <f t="shared" si="167"/>
        <v/>
      </c>
      <c r="ED79" s="49" t="str">
        <f t="shared" si="167"/>
        <v/>
      </c>
      <c r="EE79" s="49" t="str">
        <f t="shared" si="167"/>
        <v/>
      </c>
      <c r="EF79" s="49" t="str">
        <f t="shared" si="167"/>
        <v/>
      </c>
      <c r="EG79" s="49" t="str">
        <f t="shared" si="167"/>
        <v/>
      </c>
      <c r="EH79" s="49" t="str">
        <f t="shared" si="167"/>
        <v/>
      </c>
      <c r="EI79" s="49" t="str">
        <f t="shared" si="167"/>
        <v/>
      </c>
      <c r="EJ79" s="49" t="str">
        <f t="shared" si="167"/>
        <v/>
      </c>
      <c r="EK79" s="49" t="str">
        <f t="shared" si="167"/>
        <v/>
      </c>
      <c r="EL79" s="49" t="str">
        <f t="shared" si="167"/>
        <v/>
      </c>
      <c r="EM79" s="49" t="str">
        <f t="shared" si="167"/>
        <v/>
      </c>
      <c r="EN79" s="49" t="str">
        <f t="shared" si="167"/>
        <v/>
      </c>
      <c r="EO79" s="49" t="str">
        <f t="shared" si="167"/>
        <v/>
      </c>
      <c r="EP79" s="49" t="str">
        <f t="shared" si="164"/>
        <v/>
      </c>
      <c r="EQ79" s="49" t="str">
        <f t="shared" si="164"/>
        <v/>
      </c>
      <c r="ER79" s="49" t="str">
        <f t="shared" si="164"/>
        <v/>
      </c>
      <c r="ES79" s="49" t="str">
        <f t="shared" si="164"/>
        <v/>
      </c>
      <c r="ET79" s="49" t="str">
        <f t="shared" si="175"/>
        <v/>
      </c>
      <c r="EU79" s="49" t="str">
        <f t="shared" si="175"/>
        <v/>
      </c>
      <c r="EV79" s="49" t="str">
        <f t="shared" si="175"/>
        <v/>
      </c>
      <c r="EW79" s="49" t="str">
        <f t="shared" si="175"/>
        <v/>
      </c>
      <c r="EX79" s="49" t="str">
        <f t="shared" si="175"/>
        <v/>
      </c>
      <c r="EY79" s="49" t="str">
        <f t="shared" si="175"/>
        <v/>
      </c>
      <c r="EZ79" s="49" t="str">
        <f t="shared" si="175"/>
        <v/>
      </c>
      <c r="FA79" s="49" t="str">
        <f t="shared" si="175"/>
        <v/>
      </c>
      <c r="FB79" s="49" t="str">
        <f t="shared" si="175"/>
        <v/>
      </c>
      <c r="FC79" s="49" t="str">
        <f t="shared" si="175"/>
        <v/>
      </c>
      <c r="FD79" s="49" t="str">
        <f t="shared" si="175"/>
        <v/>
      </c>
      <c r="FE79" s="49" t="str">
        <f t="shared" si="126"/>
        <v/>
      </c>
      <c r="FF79" s="49" t="str">
        <f t="shared" si="126"/>
        <v/>
      </c>
      <c r="FG79" s="49" t="str">
        <f t="shared" si="126"/>
        <v/>
      </c>
      <c r="FH79" s="49" t="str">
        <f t="shared" si="126"/>
        <v/>
      </c>
      <c r="FI79" s="49" t="str">
        <f t="shared" si="126"/>
        <v/>
      </c>
      <c r="FJ79" s="49" t="str">
        <f t="shared" si="126"/>
        <v/>
      </c>
      <c r="FK79" s="49" t="str">
        <f t="shared" si="126"/>
        <v/>
      </c>
      <c r="FL79" s="49" t="str">
        <f t="shared" si="126"/>
        <v/>
      </c>
      <c r="FM79" s="49" t="str">
        <f t="shared" si="126"/>
        <v/>
      </c>
      <c r="FN79" s="49" t="str">
        <f t="shared" si="126"/>
        <v/>
      </c>
      <c r="FO79" s="49" t="str">
        <f t="shared" si="126"/>
        <v/>
      </c>
      <c r="FP79" s="49" t="str">
        <f t="shared" si="126"/>
        <v/>
      </c>
      <c r="FQ79" s="49" t="str">
        <f t="shared" si="126"/>
        <v/>
      </c>
      <c r="FR79" s="49" t="str">
        <f t="shared" si="126"/>
        <v/>
      </c>
      <c r="FS79" s="49" t="str">
        <f t="shared" si="126"/>
        <v/>
      </c>
      <c r="FT79" s="49" t="str">
        <f t="shared" si="126"/>
        <v/>
      </c>
      <c r="FU79" s="49" t="str">
        <f t="shared" si="176"/>
        <v/>
      </c>
      <c r="FV79" s="49" t="str">
        <f t="shared" si="150"/>
        <v/>
      </c>
      <c r="FW79" s="49" t="str">
        <f t="shared" si="150"/>
        <v/>
      </c>
      <c r="FX79" s="49" t="str">
        <f t="shared" si="150"/>
        <v/>
      </c>
      <c r="FY79" s="49" t="str">
        <f t="shared" si="150"/>
        <v/>
      </c>
      <c r="FZ79" s="49" t="str">
        <f t="shared" si="150"/>
        <v/>
      </c>
      <c r="GA79" s="49" t="str">
        <f t="shared" si="150"/>
        <v/>
      </c>
      <c r="GB79" s="49" t="str">
        <f t="shared" si="150"/>
        <v/>
      </c>
      <c r="GC79" s="49" t="str">
        <f t="shared" si="137"/>
        <v/>
      </c>
      <c r="GD79" s="49" t="str">
        <f t="shared" si="137"/>
        <v/>
      </c>
      <c r="GE79" s="49" t="str">
        <f t="shared" si="137"/>
        <v/>
      </c>
      <c r="GF79" s="49" t="str">
        <f t="shared" si="137"/>
        <v/>
      </c>
      <c r="GG79" s="49" t="str">
        <f t="shared" si="137"/>
        <v/>
      </c>
      <c r="GH79" s="49" t="str">
        <f t="shared" si="137"/>
        <v/>
      </c>
      <c r="GI79" s="49" t="str">
        <f t="shared" si="137"/>
        <v/>
      </c>
      <c r="GJ79" s="49" t="str">
        <f t="shared" si="137"/>
        <v/>
      </c>
      <c r="GK79" s="49" t="str">
        <f t="shared" si="137"/>
        <v/>
      </c>
      <c r="GL79" s="49" t="str">
        <f t="shared" si="137"/>
        <v/>
      </c>
      <c r="GM79" s="49" t="str">
        <f t="shared" si="137"/>
        <v/>
      </c>
      <c r="GN79" s="49" t="str">
        <f t="shared" si="137"/>
        <v/>
      </c>
      <c r="GO79" s="49" t="str">
        <f t="shared" si="137"/>
        <v/>
      </c>
      <c r="GP79" s="49" t="str">
        <f t="shared" si="137"/>
        <v/>
      </c>
      <c r="GQ79" s="49" t="str">
        <f t="shared" si="137"/>
        <v/>
      </c>
      <c r="GR79" s="49" t="str">
        <f t="shared" si="137"/>
        <v/>
      </c>
      <c r="GS79" s="49" t="str">
        <f t="shared" si="138"/>
        <v/>
      </c>
      <c r="GT79" s="49" t="str">
        <f t="shared" si="138"/>
        <v/>
      </c>
      <c r="GU79" s="49" t="str">
        <f t="shared" si="138"/>
        <v/>
      </c>
      <c r="GV79" s="49" t="str">
        <f t="shared" si="138"/>
        <v/>
      </c>
      <c r="GW79" s="49" t="str">
        <f t="shared" si="138"/>
        <v/>
      </c>
      <c r="GX79" s="49" t="str">
        <f t="shared" si="138"/>
        <v/>
      </c>
      <c r="GY79" s="49" t="str">
        <f t="shared" si="138"/>
        <v/>
      </c>
      <c r="GZ79" s="49" t="str">
        <f t="shared" si="138"/>
        <v/>
      </c>
      <c r="HA79" s="49" t="str">
        <f t="shared" si="138"/>
        <v/>
      </c>
      <c r="HB79" s="49" t="str">
        <f t="shared" si="138"/>
        <v/>
      </c>
      <c r="HC79" s="49" t="str">
        <f t="shared" si="138"/>
        <v/>
      </c>
      <c r="HD79" s="49" t="str">
        <f t="shared" si="138"/>
        <v/>
      </c>
      <c r="HE79" s="49" t="str">
        <f t="shared" si="138"/>
        <v/>
      </c>
      <c r="HF79" s="49" t="str">
        <f t="shared" si="138"/>
        <v/>
      </c>
      <c r="HG79" s="49" t="str">
        <f t="shared" si="138"/>
        <v/>
      </c>
      <c r="HH79" s="49" t="str">
        <f t="shared" si="138"/>
        <v/>
      </c>
      <c r="HI79" s="49" t="str">
        <f t="shared" si="139"/>
        <v/>
      </c>
      <c r="HJ79" s="49" t="str">
        <f t="shared" si="139"/>
        <v/>
      </c>
      <c r="HK79" s="49" t="str">
        <f t="shared" si="139"/>
        <v/>
      </c>
      <c r="HL79" s="49" t="str">
        <f t="shared" si="139"/>
        <v/>
      </c>
      <c r="HM79" s="49" t="str">
        <f t="shared" si="109"/>
        <v/>
      </c>
      <c r="HN79" s="49" t="str">
        <f t="shared" si="109"/>
        <v/>
      </c>
      <c r="HO79" s="49" t="str">
        <f t="shared" si="109"/>
        <v/>
      </c>
      <c r="HP79" s="49" t="str">
        <f t="shared" si="77"/>
        <v/>
      </c>
      <c r="HQ79" s="49" t="str">
        <f t="shared" si="77"/>
        <v/>
      </c>
      <c r="HR79" s="49" t="str">
        <f t="shared" si="46"/>
        <v/>
      </c>
      <c r="HS79" s="49" t="str">
        <f t="shared" si="46"/>
        <v/>
      </c>
      <c r="HT79" s="49" t="str">
        <f t="shared" si="46"/>
        <v/>
      </c>
      <c r="HU79" s="49" t="str">
        <f t="shared" si="46"/>
        <v/>
      </c>
      <c r="HV79" s="49" t="str">
        <f t="shared" si="140"/>
        <v/>
      </c>
      <c r="HW79" s="169" t="e">
        <f t="shared" si="104"/>
        <v>#N/A</v>
      </c>
      <c r="HX79" s="169" t="e">
        <f t="shared" si="104"/>
        <v>#N/A</v>
      </c>
      <c r="HY79" s="169" t="e">
        <f t="shared" si="104"/>
        <v>#N/A</v>
      </c>
      <c r="HZ79" s="169" t="e">
        <f t="shared" si="104"/>
        <v>#N/A</v>
      </c>
      <c r="IA79" s="169" t="e">
        <f t="shared" si="104"/>
        <v>#N/A</v>
      </c>
      <c r="IB79" s="169" t="e">
        <f t="shared" si="104"/>
        <v>#N/A</v>
      </c>
      <c r="IC79" s="169" t="e">
        <f t="shared" si="104"/>
        <v>#N/A</v>
      </c>
      <c r="ID79" s="169" t="e">
        <f t="shared" si="104"/>
        <v>#N/A</v>
      </c>
      <c r="IE79" s="169" t="e">
        <f t="shared" si="104"/>
        <v>#N/A</v>
      </c>
      <c r="IF79" s="169" t="e">
        <f t="shared" si="104"/>
        <v>#N/A</v>
      </c>
      <c r="IG79" s="169" t="e">
        <f t="shared" si="104"/>
        <v>#N/A</v>
      </c>
      <c r="IH79" s="169" t="e">
        <f t="shared" si="104"/>
        <v>#N/A</v>
      </c>
      <c r="II79" s="169" t="e">
        <f t="shared" si="104"/>
        <v>#N/A</v>
      </c>
      <c r="IJ79" s="169" t="e">
        <f t="shared" si="104"/>
        <v>#N/A</v>
      </c>
      <c r="IK79" s="169" t="e">
        <f t="shared" si="104"/>
        <v>#N/A</v>
      </c>
      <c r="IL79" s="169" t="e">
        <f t="shared" si="104"/>
        <v>#N/A</v>
      </c>
      <c r="IM79" s="169" t="e">
        <f t="shared" ref="IA79:IP94" si="178">IF(ISNONTEXT($R79),_xlfn.NORM.DIST(AT79,$N79,$R79,FALSE),NA())</f>
        <v>#N/A</v>
      </c>
      <c r="IN79" s="169" t="e">
        <f t="shared" si="178"/>
        <v>#N/A</v>
      </c>
      <c r="IO79" s="169" t="e">
        <f t="shared" si="178"/>
        <v>#N/A</v>
      </c>
      <c r="IP79" s="169" t="e">
        <f t="shared" si="141"/>
        <v>#N/A</v>
      </c>
      <c r="IQ79" s="169" t="e">
        <f t="shared" si="141"/>
        <v>#N/A</v>
      </c>
      <c r="IR79" s="169" t="e">
        <f t="shared" si="141"/>
        <v>#N/A</v>
      </c>
      <c r="IS79" s="169" t="e">
        <f t="shared" si="141"/>
        <v>#N/A</v>
      </c>
      <c r="IT79" s="169" t="e">
        <f t="shared" si="141"/>
        <v>#N/A</v>
      </c>
      <c r="IU79" s="169" t="e">
        <f t="shared" si="141"/>
        <v>#N/A</v>
      </c>
      <c r="IV79" s="169" t="e">
        <f t="shared" si="141"/>
        <v>#N/A</v>
      </c>
      <c r="IW79" s="169" t="e">
        <f t="shared" si="141"/>
        <v>#N/A</v>
      </c>
      <c r="IX79" s="169" t="e">
        <f t="shared" si="141"/>
        <v>#N/A</v>
      </c>
      <c r="IY79" s="169" t="e">
        <f t="shared" si="141"/>
        <v>#N/A</v>
      </c>
      <c r="IZ79" s="169" t="e">
        <f t="shared" si="141"/>
        <v>#N/A</v>
      </c>
      <c r="JA79" s="169" t="e">
        <f t="shared" si="141"/>
        <v>#N/A</v>
      </c>
      <c r="JB79" s="169" t="e">
        <f t="shared" si="141"/>
        <v>#N/A</v>
      </c>
      <c r="JC79" s="169" t="e">
        <f t="shared" si="141"/>
        <v>#N/A</v>
      </c>
      <c r="JD79" s="169" t="e">
        <f t="shared" si="141"/>
        <v>#N/A</v>
      </c>
      <c r="JE79" s="169" t="e">
        <f t="shared" si="151"/>
        <v>#N/A</v>
      </c>
      <c r="JF79" s="169" t="e">
        <f t="shared" si="151"/>
        <v>#N/A</v>
      </c>
      <c r="JG79" s="169" t="e">
        <f t="shared" si="151"/>
        <v>#N/A</v>
      </c>
      <c r="JH79" s="169" t="e">
        <f t="shared" si="151"/>
        <v>#N/A</v>
      </c>
      <c r="JI79" s="169" t="e">
        <f t="shared" si="151"/>
        <v>#N/A</v>
      </c>
      <c r="JJ79" s="169" t="e">
        <f t="shared" si="151"/>
        <v>#N/A</v>
      </c>
      <c r="JK79" s="169" t="e">
        <f t="shared" si="151"/>
        <v>#N/A</v>
      </c>
      <c r="JL79" s="169" t="e">
        <f t="shared" si="151"/>
        <v>#N/A</v>
      </c>
      <c r="JM79" s="169" t="e">
        <f t="shared" si="151"/>
        <v>#N/A</v>
      </c>
      <c r="JN79" s="169" t="e">
        <f t="shared" si="151"/>
        <v>#N/A</v>
      </c>
      <c r="JO79" s="169" t="e">
        <f t="shared" si="151"/>
        <v>#N/A</v>
      </c>
      <c r="JP79" s="169" t="e">
        <f t="shared" si="151"/>
        <v>#N/A</v>
      </c>
      <c r="JQ79" s="169" t="e">
        <f t="shared" si="151"/>
        <v>#N/A</v>
      </c>
      <c r="JR79" s="169" t="e">
        <f t="shared" si="151"/>
        <v>#N/A</v>
      </c>
      <c r="JS79" s="169" t="e">
        <f t="shared" si="151"/>
        <v>#N/A</v>
      </c>
      <c r="JT79" s="169" t="e">
        <f t="shared" si="142"/>
        <v>#N/A</v>
      </c>
      <c r="JU79" s="169" t="e">
        <f t="shared" si="142"/>
        <v>#N/A</v>
      </c>
      <c r="JV79" s="169" t="e">
        <f t="shared" si="142"/>
        <v>#N/A</v>
      </c>
      <c r="JW79" s="169" t="e">
        <f t="shared" si="142"/>
        <v>#N/A</v>
      </c>
      <c r="JX79" s="169" t="e">
        <f t="shared" si="142"/>
        <v>#N/A</v>
      </c>
      <c r="JY79" s="169" t="e">
        <f t="shared" si="142"/>
        <v>#N/A</v>
      </c>
      <c r="JZ79" s="169" t="e">
        <f t="shared" si="142"/>
        <v>#N/A</v>
      </c>
      <c r="KA79" s="169" t="e">
        <f t="shared" si="142"/>
        <v>#N/A</v>
      </c>
      <c r="KB79" s="169" t="e">
        <f t="shared" si="142"/>
        <v>#N/A</v>
      </c>
      <c r="KC79" s="169" t="e">
        <f t="shared" si="142"/>
        <v>#N/A</v>
      </c>
      <c r="KD79" s="169" t="e">
        <f t="shared" si="142"/>
        <v>#N/A</v>
      </c>
      <c r="KE79" s="169" t="e">
        <f t="shared" si="142"/>
        <v>#N/A</v>
      </c>
      <c r="KF79" s="169" t="e">
        <f t="shared" si="142"/>
        <v>#N/A</v>
      </c>
      <c r="KG79" s="169" t="e">
        <f t="shared" si="142"/>
        <v>#N/A</v>
      </c>
      <c r="KH79" s="169" t="e">
        <f t="shared" si="142"/>
        <v>#N/A</v>
      </c>
      <c r="KI79" s="169" t="e">
        <f t="shared" si="142"/>
        <v>#N/A</v>
      </c>
      <c r="KJ79" s="169" t="e">
        <f t="shared" si="152"/>
        <v>#N/A</v>
      </c>
      <c r="KK79" s="169" t="e">
        <f t="shared" si="152"/>
        <v>#N/A</v>
      </c>
      <c r="KL79" s="169" t="e">
        <f t="shared" si="152"/>
        <v>#N/A</v>
      </c>
      <c r="KM79" s="169" t="e">
        <f t="shared" si="152"/>
        <v>#N/A</v>
      </c>
      <c r="KN79" s="169" t="e">
        <f t="shared" si="152"/>
        <v>#N/A</v>
      </c>
      <c r="KO79" s="169" t="e">
        <f t="shared" si="152"/>
        <v>#N/A</v>
      </c>
      <c r="KP79" s="169" t="e">
        <f t="shared" si="152"/>
        <v>#N/A</v>
      </c>
      <c r="KQ79" s="169" t="e">
        <f t="shared" si="152"/>
        <v>#N/A</v>
      </c>
      <c r="KR79" s="169" t="e">
        <f t="shared" si="152"/>
        <v>#N/A</v>
      </c>
      <c r="KS79" s="169" t="e">
        <f t="shared" si="152"/>
        <v>#N/A</v>
      </c>
      <c r="KT79" s="169" t="e">
        <f t="shared" si="152"/>
        <v>#N/A</v>
      </c>
      <c r="KU79" s="169" t="e">
        <f t="shared" si="152"/>
        <v>#N/A</v>
      </c>
      <c r="KV79" s="169" t="e">
        <f t="shared" si="152"/>
        <v>#N/A</v>
      </c>
      <c r="KW79" s="169" t="e">
        <f t="shared" si="152"/>
        <v>#N/A</v>
      </c>
      <c r="KX79" s="169" t="e">
        <f t="shared" si="152"/>
        <v>#N/A</v>
      </c>
      <c r="KY79" s="169" t="e">
        <f t="shared" si="152"/>
        <v>#N/A</v>
      </c>
      <c r="KZ79" s="169" t="e">
        <f t="shared" si="143"/>
        <v>#N/A</v>
      </c>
      <c r="LA79" s="169" t="e">
        <f t="shared" si="143"/>
        <v>#N/A</v>
      </c>
      <c r="LB79" s="169" t="e">
        <f t="shared" si="143"/>
        <v>#N/A</v>
      </c>
      <c r="LC79" s="169" t="e">
        <f t="shared" si="143"/>
        <v>#N/A</v>
      </c>
      <c r="LD79" s="169" t="e">
        <f t="shared" si="143"/>
        <v>#N/A</v>
      </c>
      <c r="LE79" s="169" t="e">
        <f t="shared" si="143"/>
        <v>#N/A</v>
      </c>
      <c r="LF79" s="169" t="e">
        <f t="shared" si="143"/>
        <v>#N/A</v>
      </c>
      <c r="LG79" s="169" t="e">
        <f t="shared" si="143"/>
        <v>#N/A</v>
      </c>
      <c r="LH79" s="169" t="e">
        <f t="shared" si="143"/>
        <v>#N/A</v>
      </c>
      <c r="LI79" s="169" t="e">
        <f t="shared" si="143"/>
        <v>#N/A</v>
      </c>
      <c r="LJ79" s="169" t="e">
        <f t="shared" si="143"/>
        <v>#N/A</v>
      </c>
      <c r="LK79" s="169" t="e">
        <f t="shared" si="143"/>
        <v>#N/A</v>
      </c>
      <c r="LL79" s="169" t="e">
        <f t="shared" si="143"/>
        <v>#N/A</v>
      </c>
      <c r="LM79" s="169" t="e">
        <f t="shared" si="143"/>
        <v>#N/A</v>
      </c>
      <c r="LN79" s="169" t="e">
        <f t="shared" si="143"/>
        <v>#N/A</v>
      </c>
      <c r="LO79" s="169" t="e">
        <f t="shared" si="153"/>
        <v>#N/A</v>
      </c>
      <c r="LP79" s="169" t="e">
        <f t="shared" si="153"/>
        <v>#N/A</v>
      </c>
      <c r="LQ79" s="169" t="e">
        <f t="shared" si="154"/>
        <v>#N/A</v>
      </c>
      <c r="LR79" s="169" t="e">
        <f t="shared" si="154"/>
        <v>#N/A</v>
      </c>
      <c r="LS79" s="169" t="e">
        <f t="shared" si="154"/>
        <v>#N/A</v>
      </c>
      <c r="LT79" s="169" t="e">
        <f t="shared" si="154"/>
        <v>#N/A</v>
      </c>
      <c r="LU79" s="169" t="e">
        <f t="shared" si="154"/>
        <v>#N/A</v>
      </c>
      <c r="LV79" s="169" t="e">
        <f t="shared" si="154"/>
        <v>#N/A</v>
      </c>
      <c r="LW79" s="169" t="e">
        <f t="shared" si="154"/>
        <v>#N/A</v>
      </c>
      <c r="LX79" s="169" t="e">
        <f t="shared" si="154"/>
        <v>#N/A</v>
      </c>
      <c r="LY79" s="169" t="e">
        <f t="shared" si="154"/>
        <v>#N/A</v>
      </c>
      <c r="LZ79" s="169" t="e">
        <f t="shared" si="154"/>
        <v>#N/A</v>
      </c>
      <c r="MA79" s="169" t="e">
        <f t="shared" si="154"/>
        <v>#N/A</v>
      </c>
      <c r="MB79" s="169" t="e">
        <f t="shared" si="154"/>
        <v>#N/A</v>
      </c>
      <c r="MC79" s="169" t="e">
        <f t="shared" si="154"/>
        <v>#N/A</v>
      </c>
      <c r="MD79" s="169" t="e">
        <f t="shared" si="154"/>
        <v>#N/A</v>
      </c>
      <c r="ME79" s="169" t="e">
        <f t="shared" si="154"/>
        <v>#N/A</v>
      </c>
      <c r="MF79" s="169" t="e">
        <f t="shared" si="144"/>
        <v>#N/A</v>
      </c>
      <c r="MG79" s="169" t="e">
        <f t="shared" si="144"/>
        <v>#N/A</v>
      </c>
      <c r="MH79" s="169" t="e">
        <f t="shared" si="144"/>
        <v>#N/A</v>
      </c>
      <c r="MI79" s="169" t="e">
        <f t="shared" si="144"/>
        <v>#N/A</v>
      </c>
      <c r="MJ79" s="169" t="e">
        <f t="shared" si="144"/>
        <v>#N/A</v>
      </c>
      <c r="MK79" s="169" t="e">
        <f t="shared" si="144"/>
        <v>#N/A</v>
      </c>
      <c r="ML79" s="169" t="e">
        <f t="shared" si="144"/>
        <v>#N/A</v>
      </c>
      <c r="MM79" s="169" t="e">
        <f t="shared" si="144"/>
        <v>#N/A</v>
      </c>
      <c r="MN79" s="169" t="e">
        <f t="shared" si="144"/>
        <v>#N/A</v>
      </c>
      <c r="MO79" s="169" t="e">
        <f t="shared" si="144"/>
        <v>#N/A</v>
      </c>
      <c r="MP79" s="169" t="e">
        <f t="shared" si="144"/>
        <v>#N/A</v>
      </c>
      <c r="MQ79" s="169" t="e">
        <f t="shared" si="144"/>
        <v>#N/A</v>
      </c>
      <c r="MR79" s="169" t="e">
        <f t="shared" si="144"/>
        <v>#N/A</v>
      </c>
      <c r="MS79" s="169" t="e">
        <f t="shared" si="144"/>
        <v>#N/A</v>
      </c>
      <c r="MT79" s="169" t="e">
        <f t="shared" si="144"/>
        <v>#N/A</v>
      </c>
      <c r="MU79" s="169" t="e">
        <f t="shared" si="144"/>
        <v>#N/A</v>
      </c>
      <c r="MV79" s="169" t="e">
        <f t="shared" si="155"/>
        <v>#N/A</v>
      </c>
      <c r="MW79" s="169" t="e">
        <f t="shared" si="155"/>
        <v>#N/A</v>
      </c>
      <c r="MX79" s="169" t="e">
        <f t="shared" si="155"/>
        <v>#N/A</v>
      </c>
      <c r="MY79" s="169" t="e">
        <f t="shared" si="155"/>
        <v>#N/A</v>
      </c>
      <c r="MZ79" s="169" t="e">
        <f t="shared" si="155"/>
        <v>#N/A</v>
      </c>
      <c r="NA79" s="169" t="e">
        <f t="shared" si="155"/>
        <v>#N/A</v>
      </c>
      <c r="NB79" s="169" t="e">
        <f t="shared" si="155"/>
        <v>#N/A</v>
      </c>
      <c r="NC79" s="169" t="e">
        <f t="shared" si="155"/>
        <v>#N/A</v>
      </c>
      <c r="ND79" s="169" t="e">
        <f t="shared" si="155"/>
        <v>#N/A</v>
      </c>
      <c r="NE79" s="169" t="e">
        <f t="shared" si="155"/>
        <v>#N/A</v>
      </c>
      <c r="NF79" s="169" t="e">
        <f t="shared" si="155"/>
        <v>#N/A</v>
      </c>
      <c r="NG79" s="169" t="e">
        <f t="shared" si="155"/>
        <v>#N/A</v>
      </c>
      <c r="NH79" s="169" t="e">
        <f t="shared" si="155"/>
        <v>#N/A</v>
      </c>
      <c r="NI79" s="169" t="e">
        <f t="shared" si="155"/>
        <v>#N/A</v>
      </c>
      <c r="NJ79" s="169" t="e">
        <f t="shared" si="155"/>
        <v>#N/A</v>
      </c>
      <c r="NK79" s="169" t="e">
        <f t="shared" si="155"/>
        <v>#N/A</v>
      </c>
      <c r="NL79" s="169" t="e">
        <f t="shared" si="145"/>
        <v>#N/A</v>
      </c>
      <c r="NM79" s="169" t="e">
        <f t="shared" si="145"/>
        <v>#N/A</v>
      </c>
      <c r="NN79" s="169" t="e">
        <f t="shared" si="145"/>
        <v>#N/A</v>
      </c>
      <c r="NO79" s="169" t="e">
        <f t="shared" si="145"/>
        <v>#N/A</v>
      </c>
      <c r="NP79" s="169" t="e">
        <f t="shared" si="145"/>
        <v>#N/A</v>
      </c>
      <c r="NQ79" s="169" t="e">
        <f t="shared" si="145"/>
        <v>#N/A</v>
      </c>
      <c r="NR79" s="169" t="e">
        <f t="shared" si="145"/>
        <v>#N/A</v>
      </c>
      <c r="NS79" s="169" t="e">
        <f t="shared" si="145"/>
        <v>#N/A</v>
      </c>
      <c r="NT79" s="169" t="e">
        <f t="shared" si="145"/>
        <v>#N/A</v>
      </c>
      <c r="NU79" s="169" t="e">
        <f t="shared" si="145"/>
        <v>#N/A</v>
      </c>
      <c r="NV79" s="169" t="e">
        <f t="shared" si="145"/>
        <v>#N/A</v>
      </c>
      <c r="NW79" s="169" t="e">
        <f t="shared" si="145"/>
        <v>#N/A</v>
      </c>
      <c r="NX79" s="169" t="e">
        <f t="shared" si="145"/>
        <v>#N/A</v>
      </c>
      <c r="NY79" s="169" t="e">
        <f t="shared" si="145"/>
        <v>#N/A</v>
      </c>
      <c r="NZ79" s="169" t="e">
        <f t="shared" si="145"/>
        <v>#N/A</v>
      </c>
      <c r="OA79" s="169" t="e">
        <f t="shared" si="156"/>
        <v>#N/A</v>
      </c>
      <c r="OB79" s="169" t="e">
        <f t="shared" si="156"/>
        <v>#N/A</v>
      </c>
      <c r="OC79" s="169" t="e">
        <f t="shared" si="157"/>
        <v>#N/A</v>
      </c>
      <c r="OD79" s="169" t="e">
        <f t="shared" si="157"/>
        <v>#N/A</v>
      </c>
      <c r="OE79" s="169" t="e">
        <f t="shared" si="157"/>
        <v>#N/A</v>
      </c>
      <c r="OF79" s="169" t="e">
        <f t="shared" si="157"/>
        <v>#N/A</v>
      </c>
      <c r="OG79" s="169" t="e">
        <f t="shared" si="157"/>
        <v>#N/A</v>
      </c>
      <c r="OH79" s="169" t="e">
        <f t="shared" si="157"/>
        <v>#N/A</v>
      </c>
      <c r="OI79" s="169" t="e">
        <f t="shared" si="157"/>
        <v>#N/A</v>
      </c>
      <c r="OJ79" s="169" t="e">
        <f t="shared" si="157"/>
        <v>#N/A</v>
      </c>
      <c r="OK79" s="169" t="e">
        <f t="shared" si="157"/>
        <v>#N/A</v>
      </c>
      <c r="OL79" s="169" t="e">
        <f t="shared" si="157"/>
        <v>#N/A</v>
      </c>
      <c r="OM79" s="169" t="e">
        <f t="shared" si="157"/>
        <v>#N/A</v>
      </c>
      <c r="ON79" s="169" t="e">
        <f t="shared" si="157"/>
        <v>#N/A</v>
      </c>
      <c r="OO79" s="169" t="e">
        <f t="shared" si="157"/>
        <v>#N/A</v>
      </c>
      <c r="OP79" s="169" t="e">
        <f t="shared" si="157"/>
        <v>#N/A</v>
      </c>
      <c r="OQ79" s="169" t="e">
        <f t="shared" si="157"/>
        <v>#N/A</v>
      </c>
      <c r="OR79" s="169" t="e">
        <f t="shared" si="146"/>
        <v>#N/A</v>
      </c>
      <c r="OS79" s="169" t="e">
        <f t="shared" si="146"/>
        <v>#N/A</v>
      </c>
      <c r="OT79" s="169" t="e">
        <f t="shared" si="146"/>
        <v>#N/A</v>
      </c>
      <c r="OU79" s="169" t="e">
        <f t="shared" si="146"/>
        <v>#N/A</v>
      </c>
      <c r="OV79" s="169" t="e">
        <f t="shared" si="146"/>
        <v>#N/A</v>
      </c>
      <c r="OW79" s="169" t="e">
        <f t="shared" si="146"/>
        <v>#N/A</v>
      </c>
      <c r="OX79" s="169" t="e">
        <f t="shared" si="146"/>
        <v>#N/A</v>
      </c>
      <c r="OY79" s="169" t="e">
        <f t="shared" si="146"/>
        <v>#N/A</v>
      </c>
      <c r="OZ79" s="169" t="e">
        <f t="shared" si="146"/>
        <v>#N/A</v>
      </c>
      <c r="PA79" s="169" t="e">
        <f t="shared" si="146"/>
        <v>#N/A</v>
      </c>
      <c r="PB79" s="169" t="e">
        <f t="shared" si="146"/>
        <v>#N/A</v>
      </c>
      <c r="PC79" s="169" t="e">
        <f t="shared" si="146"/>
        <v>#N/A</v>
      </c>
      <c r="PD79" s="169" t="e">
        <f t="shared" si="146"/>
        <v>#N/A</v>
      </c>
      <c r="PE79" s="169" t="e">
        <f t="shared" si="146"/>
        <v>#N/A</v>
      </c>
      <c r="PF79" s="169" t="e">
        <f t="shared" si="146"/>
        <v>#N/A</v>
      </c>
      <c r="PG79" s="169" t="e">
        <f t="shared" si="146"/>
        <v>#N/A</v>
      </c>
      <c r="PH79" s="169" t="e">
        <f t="shared" si="158"/>
        <v>#N/A</v>
      </c>
      <c r="PI79" s="169" t="e">
        <f t="shared" si="158"/>
        <v>#N/A</v>
      </c>
      <c r="PJ79" s="169" t="e">
        <f t="shared" si="158"/>
        <v>#N/A</v>
      </c>
      <c r="PK79" s="169" t="e">
        <f t="shared" si="158"/>
        <v>#N/A</v>
      </c>
      <c r="PL79" s="169" t="e">
        <f t="shared" si="158"/>
        <v>#N/A</v>
      </c>
      <c r="PM79" s="169" t="e">
        <f t="shared" si="158"/>
        <v>#N/A</v>
      </c>
      <c r="PN79" s="169" t="e">
        <f t="shared" si="158"/>
        <v>#N/A</v>
      </c>
      <c r="PO79" s="169" t="e">
        <f t="shared" si="158"/>
        <v>#N/A</v>
      </c>
    </row>
    <row r="80" spans="1:431" hidden="1" x14ac:dyDescent="0.75">
      <c r="A80" s="370"/>
      <c r="B80" s="376" t="str">
        <f>IF($R80="","",ROUND(_xlfn.NORM.INV(ABS(VLOOKUP($T$1,VLookups!$A$43:$B$44,2,FALSE)-B$2),$N80,$R80),0))</f>
        <v/>
      </c>
      <c r="C80" s="382" t="str">
        <f t="shared" si="165"/>
        <v/>
      </c>
      <c r="D80" s="383" t="str">
        <f t="shared" si="166"/>
        <v/>
      </c>
      <c r="E80" s="109"/>
      <c r="F80" s="117"/>
      <c r="G80" s="122" t="str">
        <f t="shared" si="159"/>
        <v/>
      </c>
      <c r="H80" s="95"/>
      <c r="I80" s="122" t="str">
        <f t="shared" si="160"/>
        <v/>
      </c>
      <c r="J80" s="117"/>
      <c r="K80" s="110"/>
      <c r="L80" s="124" t="str">
        <f t="shared" si="147"/>
        <v/>
      </c>
      <c r="M80" s="124" t="str">
        <f t="shared" si="148"/>
        <v/>
      </c>
      <c r="N80" s="73" t="str">
        <f t="shared" si="161"/>
        <v/>
      </c>
      <c r="O80" s="23"/>
      <c r="P80" s="57"/>
      <c r="Q80" s="304"/>
      <c r="R80" s="74" t="str">
        <f>IF(AND(G80&gt;0,H80&gt;0,I80&gt;0),IF(ISBLANK(Q80),IF(ISBLANK(O80),"",(I80-G80)*VLOOKUP(O80,VLookups!$A$4:$B$13,2,FALSE)),Q80),"")</f>
        <v/>
      </c>
      <c r="S80" s="75" t="str">
        <f t="shared" si="149"/>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2"/>
        <v/>
      </c>
      <c r="AD80" s="49" t="str">
        <f t="shared" si="177"/>
        <v/>
      </c>
      <c r="AE80" s="49" t="str">
        <f t="shared" si="177"/>
        <v/>
      </c>
      <c r="AF80" s="49" t="str">
        <f t="shared" si="177"/>
        <v/>
      </c>
      <c r="AG80" s="49" t="str">
        <f t="shared" si="177"/>
        <v/>
      </c>
      <c r="AH80" s="49" t="str">
        <f t="shared" si="177"/>
        <v/>
      </c>
      <c r="AI80" s="49" t="str">
        <f t="shared" si="177"/>
        <v/>
      </c>
      <c r="AJ80" s="49" t="str">
        <f t="shared" si="177"/>
        <v/>
      </c>
      <c r="AK80" s="49" t="str">
        <f t="shared" si="177"/>
        <v/>
      </c>
      <c r="AL80" s="49" t="str">
        <f t="shared" si="177"/>
        <v/>
      </c>
      <c r="AM80" s="49" t="str">
        <f t="shared" si="177"/>
        <v/>
      </c>
      <c r="AN80" s="49" t="str">
        <f t="shared" si="177"/>
        <v/>
      </c>
      <c r="AO80" s="49" t="str">
        <f t="shared" si="177"/>
        <v/>
      </c>
      <c r="AP80" s="49" t="str">
        <f t="shared" si="177"/>
        <v/>
      </c>
      <c r="AQ80" s="49" t="str">
        <f t="shared" si="177"/>
        <v/>
      </c>
      <c r="AR80" s="49" t="str">
        <f t="shared" si="177"/>
        <v/>
      </c>
      <c r="AS80" s="49" t="str">
        <f t="shared" si="177"/>
        <v/>
      </c>
      <c r="AT80" s="49" t="str">
        <f t="shared" si="171"/>
        <v/>
      </c>
      <c r="AU80" s="49" t="str">
        <f t="shared" si="171"/>
        <v/>
      </c>
      <c r="AV80" s="49" t="str">
        <f t="shared" si="171"/>
        <v/>
      </c>
      <c r="AW80" s="49" t="str">
        <f t="shared" si="171"/>
        <v/>
      </c>
      <c r="AX80" s="49" t="str">
        <f t="shared" si="171"/>
        <v/>
      </c>
      <c r="AY80" s="49" t="str">
        <f t="shared" si="171"/>
        <v/>
      </c>
      <c r="AZ80" s="49" t="str">
        <f t="shared" si="171"/>
        <v/>
      </c>
      <c r="BA80" s="49" t="str">
        <f t="shared" si="171"/>
        <v/>
      </c>
      <c r="BB80" s="49" t="str">
        <f t="shared" si="171"/>
        <v/>
      </c>
      <c r="BC80" s="49" t="str">
        <f t="shared" si="171"/>
        <v/>
      </c>
      <c r="BD80" s="49" t="str">
        <f t="shared" si="171"/>
        <v/>
      </c>
      <c r="BE80" s="49" t="str">
        <f t="shared" si="171"/>
        <v/>
      </c>
      <c r="BF80" s="49" t="str">
        <f t="shared" si="171"/>
        <v/>
      </c>
      <c r="BG80" s="49" t="str">
        <f t="shared" si="171"/>
        <v/>
      </c>
      <c r="BH80" s="49" t="str">
        <f t="shared" si="171"/>
        <v/>
      </c>
      <c r="BI80" s="49" t="str">
        <f t="shared" si="172"/>
        <v/>
      </c>
      <c r="BJ80" s="49" t="str">
        <f t="shared" si="172"/>
        <v/>
      </c>
      <c r="BK80" s="49" t="str">
        <f t="shared" si="172"/>
        <v/>
      </c>
      <c r="BL80" s="49" t="str">
        <f t="shared" si="172"/>
        <v/>
      </c>
      <c r="BM80" s="49" t="str">
        <f t="shared" si="172"/>
        <v/>
      </c>
      <c r="BN80" s="49" t="str">
        <f t="shared" si="172"/>
        <v/>
      </c>
      <c r="BO80" s="49" t="str">
        <f t="shared" si="172"/>
        <v/>
      </c>
      <c r="BP80" s="49" t="str">
        <f t="shared" si="172"/>
        <v/>
      </c>
      <c r="BQ80" s="49" t="str">
        <f t="shared" si="172"/>
        <v/>
      </c>
      <c r="BR80" s="49" t="str">
        <f t="shared" si="172"/>
        <v/>
      </c>
      <c r="BS80" s="49" t="str">
        <f t="shared" si="172"/>
        <v/>
      </c>
      <c r="BT80" s="49" t="str">
        <f t="shared" si="172"/>
        <v/>
      </c>
      <c r="BU80" s="49" t="str">
        <f t="shared" si="172"/>
        <v/>
      </c>
      <c r="BV80" s="49" t="str">
        <f t="shared" si="172"/>
        <v/>
      </c>
      <c r="BW80" s="49" t="str">
        <f t="shared" si="172"/>
        <v/>
      </c>
      <c r="BX80" s="49" t="str">
        <f t="shared" si="172"/>
        <v/>
      </c>
      <c r="BY80" s="49" t="str">
        <f t="shared" si="168"/>
        <v/>
      </c>
      <c r="BZ80" s="49" t="str">
        <f t="shared" si="168"/>
        <v/>
      </c>
      <c r="CA80" s="49" t="str">
        <f t="shared" si="168"/>
        <v/>
      </c>
      <c r="CB80" s="49" t="str">
        <f t="shared" si="168"/>
        <v/>
      </c>
      <c r="CC80" s="49" t="str">
        <f t="shared" si="168"/>
        <v/>
      </c>
      <c r="CD80" s="49" t="str">
        <f t="shared" si="168"/>
        <v/>
      </c>
      <c r="CE80" s="49" t="str">
        <f t="shared" si="168"/>
        <v/>
      </c>
      <c r="CF80" s="49" t="str">
        <f t="shared" si="168"/>
        <v/>
      </c>
      <c r="CG80" s="49" t="str">
        <f t="shared" si="168"/>
        <v/>
      </c>
      <c r="CH80" s="49" t="str">
        <f t="shared" si="168"/>
        <v/>
      </c>
      <c r="CI80" s="49" t="str">
        <f t="shared" si="168"/>
        <v/>
      </c>
      <c r="CJ80" s="49" t="str">
        <f t="shared" si="168"/>
        <v/>
      </c>
      <c r="CK80" s="49" t="str">
        <f t="shared" si="168"/>
        <v/>
      </c>
      <c r="CL80" s="49" t="str">
        <f t="shared" si="168"/>
        <v/>
      </c>
      <c r="CM80" s="49" t="str">
        <f t="shared" si="168"/>
        <v/>
      </c>
      <c r="CN80" s="49" t="str">
        <f t="shared" si="173"/>
        <v/>
      </c>
      <c r="CO80" s="49" t="str">
        <f t="shared" si="173"/>
        <v/>
      </c>
      <c r="CP80" s="49" t="str">
        <f t="shared" si="173"/>
        <v/>
      </c>
      <c r="CQ80" s="49" t="str">
        <f t="shared" si="173"/>
        <v/>
      </c>
      <c r="CR80" s="49" t="str">
        <f t="shared" si="173"/>
        <v/>
      </c>
      <c r="CS80" s="49" t="str">
        <f t="shared" si="173"/>
        <v/>
      </c>
      <c r="CT80" s="49" t="str">
        <f t="shared" si="173"/>
        <v/>
      </c>
      <c r="CU80" s="49" t="str">
        <f t="shared" si="173"/>
        <v/>
      </c>
      <c r="CV80" s="49" t="str">
        <f t="shared" si="173"/>
        <v/>
      </c>
      <c r="CW80" s="49" t="str">
        <f t="shared" si="173"/>
        <v/>
      </c>
      <c r="CX80" s="49" t="str">
        <f t="shared" si="173"/>
        <v/>
      </c>
      <c r="CY80" s="49" t="str">
        <f t="shared" si="173"/>
        <v/>
      </c>
      <c r="CZ80" s="49" t="str">
        <f t="shared" si="173"/>
        <v/>
      </c>
      <c r="DA80" s="49" t="str">
        <f t="shared" si="173"/>
        <v/>
      </c>
      <c r="DB80" s="49" t="str">
        <f t="shared" si="173"/>
        <v/>
      </c>
      <c r="DC80" s="49" t="str">
        <f t="shared" si="173"/>
        <v/>
      </c>
      <c r="DD80" s="49" t="str">
        <f t="shared" si="169"/>
        <v/>
      </c>
      <c r="DE80" s="49" t="str">
        <f t="shared" si="169"/>
        <v/>
      </c>
      <c r="DF80" s="49" t="str">
        <f t="shared" si="169"/>
        <v/>
      </c>
      <c r="DG80" s="49" t="str">
        <f t="shared" si="169"/>
        <v/>
      </c>
      <c r="DH80" s="49" t="str">
        <f t="shared" si="169"/>
        <v/>
      </c>
      <c r="DI80" s="49" t="str">
        <f t="shared" si="169"/>
        <v/>
      </c>
      <c r="DJ80" s="49" t="str">
        <f t="shared" si="169"/>
        <v/>
      </c>
      <c r="DK80" s="49" t="str">
        <f t="shared" si="169"/>
        <v/>
      </c>
      <c r="DL80" s="49" t="str">
        <f t="shared" si="169"/>
        <v/>
      </c>
      <c r="DM80" s="49" t="str">
        <f t="shared" si="169"/>
        <v/>
      </c>
      <c r="DN80" s="49" t="str">
        <f t="shared" si="169"/>
        <v/>
      </c>
      <c r="DO80" s="49" t="str">
        <f t="shared" si="169"/>
        <v/>
      </c>
      <c r="DP80" s="49" t="str">
        <f t="shared" si="169"/>
        <v/>
      </c>
      <c r="DQ80" s="49" t="str">
        <f t="shared" si="169"/>
        <v/>
      </c>
      <c r="DR80" s="49" t="str">
        <f t="shared" si="169"/>
        <v/>
      </c>
      <c r="DS80" s="49" t="str">
        <f t="shared" si="174"/>
        <v/>
      </c>
      <c r="DT80" s="49" t="str">
        <f t="shared" si="174"/>
        <v/>
      </c>
      <c r="DU80" s="49" t="str">
        <f t="shared" si="174"/>
        <v/>
      </c>
      <c r="DV80" s="49" t="str">
        <f t="shared" si="174"/>
        <v/>
      </c>
      <c r="DW80" s="49" t="str">
        <f t="shared" si="174"/>
        <v/>
      </c>
      <c r="DX80" s="49" t="str">
        <f t="shared" si="174"/>
        <v/>
      </c>
      <c r="DY80" s="49" t="str">
        <f t="shared" si="174"/>
        <v/>
      </c>
      <c r="DZ80" s="183" t="str">
        <f t="shared" si="163"/>
        <v/>
      </c>
      <c r="EA80" s="49" t="str">
        <f t="shared" si="167"/>
        <v/>
      </c>
      <c r="EB80" s="49" t="str">
        <f t="shared" si="167"/>
        <v/>
      </c>
      <c r="EC80" s="49" t="str">
        <f t="shared" si="167"/>
        <v/>
      </c>
      <c r="ED80" s="49" t="str">
        <f t="shared" si="167"/>
        <v/>
      </c>
      <c r="EE80" s="49" t="str">
        <f t="shared" si="167"/>
        <v/>
      </c>
      <c r="EF80" s="49" t="str">
        <f t="shared" si="167"/>
        <v/>
      </c>
      <c r="EG80" s="49" t="str">
        <f t="shared" si="167"/>
        <v/>
      </c>
      <c r="EH80" s="49" t="str">
        <f t="shared" si="167"/>
        <v/>
      </c>
      <c r="EI80" s="49" t="str">
        <f t="shared" si="167"/>
        <v/>
      </c>
      <c r="EJ80" s="49" t="str">
        <f t="shared" si="167"/>
        <v/>
      </c>
      <c r="EK80" s="49" t="str">
        <f t="shared" si="167"/>
        <v/>
      </c>
      <c r="EL80" s="49" t="str">
        <f t="shared" si="167"/>
        <v/>
      </c>
      <c r="EM80" s="49" t="str">
        <f t="shared" si="167"/>
        <v/>
      </c>
      <c r="EN80" s="49" t="str">
        <f t="shared" si="167"/>
        <v/>
      </c>
      <c r="EO80" s="49" t="str">
        <f t="shared" si="167"/>
        <v/>
      </c>
      <c r="EP80" s="49" t="str">
        <f t="shared" si="164"/>
        <v/>
      </c>
      <c r="EQ80" s="49" t="str">
        <f t="shared" si="164"/>
        <v/>
      </c>
      <c r="ER80" s="49" t="str">
        <f t="shared" si="164"/>
        <v/>
      </c>
      <c r="ES80" s="49" t="str">
        <f t="shared" si="164"/>
        <v/>
      </c>
      <c r="ET80" s="49" t="str">
        <f t="shared" si="175"/>
        <v/>
      </c>
      <c r="EU80" s="49" t="str">
        <f t="shared" si="175"/>
        <v/>
      </c>
      <c r="EV80" s="49" t="str">
        <f t="shared" si="175"/>
        <v/>
      </c>
      <c r="EW80" s="49" t="str">
        <f t="shared" si="175"/>
        <v/>
      </c>
      <c r="EX80" s="49" t="str">
        <f t="shared" si="175"/>
        <v/>
      </c>
      <c r="EY80" s="49" t="str">
        <f t="shared" si="175"/>
        <v/>
      </c>
      <c r="EZ80" s="49" t="str">
        <f t="shared" si="175"/>
        <v/>
      </c>
      <c r="FA80" s="49" t="str">
        <f t="shared" si="175"/>
        <v/>
      </c>
      <c r="FB80" s="49" t="str">
        <f t="shared" si="175"/>
        <v/>
      </c>
      <c r="FC80" s="49" t="str">
        <f t="shared" si="175"/>
        <v/>
      </c>
      <c r="FD80" s="49" t="str">
        <f t="shared" si="175"/>
        <v/>
      </c>
      <c r="FE80" s="49" t="str">
        <f t="shared" si="126"/>
        <v/>
      </c>
      <c r="FF80" s="49" t="str">
        <f t="shared" si="126"/>
        <v/>
      </c>
      <c r="FG80" s="49" t="str">
        <f t="shared" si="126"/>
        <v/>
      </c>
      <c r="FH80" s="49" t="str">
        <f t="shared" si="126"/>
        <v/>
      </c>
      <c r="FI80" s="49" t="str">
        <f t="shared" si="126"/>
        <v/>
      </c>
      <c r="FJ80" s="49" t="str">
        <f t="shared" si="126"/>
        <v/>
      </c>
      <c r="FK80" s="49" t="str">
        <f t="shared" si="126"/>
        <v/>
      </c>
      <c r="FL80" s="49" t="str">
        <f t="shared" si="126"/>
        <v/>
      </c>
      <c r="FM80" s="49" t="str">
        <f t="shared" si="126"/>
        <v/>
      </c>
      <c r="FN80" s="49" t="str">
        <f t="shared" si="126"/>
        <v/>
      </c>
      <c r="FO80" s="49" t="str">
        <f t="shared" si="126"/>
        <v/>
      </c>
      <c r="FP80" s="49" t="str">
        <f t="shared" si="126"/>
        <v/>
      </c>
      <c r="FQ80" s="49" t="str">
        <f t="shared" si="126"/>
        <v/>
      </c>
      <c r="FR80" s="49" t="str">
        <f t="shared" si="126"/>
        <v/>
      </c>
      <c r="FS80" s="49" t="str">
        <f t="shared" si="126"/>
        <v/>
      </c>
      <c r="FT80" s="49" t="str">
        <f t="shared" si="126"/>
        <v/>
      </c>
      <c r="FU80" s="49" t="str">
        <f t="shared" si="176"/>
        <v/>
      </c>
      <c r="FV80" s="49" t="str">
        <f t="shared" si="150"/>
        <v/>
      </c>
      <c r="FW80" s="49" t="str">
        <f t="shared" si="150"/>
        <v/>
      </c>
      <c r="FX80" s="49" t="str">
        <f t="shared" si="150"/>
        <v/>
      </c>
      <c r="FY80" s="49" t="str">
        <f t="shared" si="150"/>
        <v/>
      </c>
      <c r="FZ80" s="49" t="str">
        <f t="shared" si="150"/>
        <v/>
      </c>
      <c r="GA80" s="49" t="str">
        <f t="shared" si="150"/>
        <v/>
      </c>
      <c r="GB80" s="49" t="str">
        <f t="shared" si="150"/>
        <v/>
      </c>
      <c r="GC80" s="49" t="str">
        <f t="shared" si="137"/>
        <v/>
      </c>
      <c r="GD80" s="49" t="str">
        <f t="shared" si="137"/>
        <v/>
      </c>
      <c r="GE80" s="49" t="str">
        <f t="shared" si="137"/>
        <v/>
      </c>
      <c r="GF80" s="49" t="str">
        <f t="shared" si="137"/>
        <v/>
      </c>
      <c r="GG80" s="49" t="str">
        <f t="shared" si="137"/>
        <v/>
      </c>
      <c r="GH80" s="49" t="str">
        <f t="shared" si="137"/>
        <v/>
      </c>
      <c r="GI80" s="49" t="str">
        <f t="shared" si="137"/>
        <v/>
      </c>
      <c r="GJ80" s="49" t="str">
        <f t="shared" si="137"/>
        <v/>
      </c>
      <c r="GK80" s="49" t="str">
        <f t="shared" si="137"/>
        <v/>
      </c>
      <c r="GL80" s="49" t="str">
        <f t="shared" si="137"/>
        <v/>
      </c>
      <c r="GM80" s="49" t="str">
        <f t="shared" si="137"/>
        <v/>
      </c>
      <c r="GN80" s="49" t="str">
        <f t="shared" si="137"/>
        <v/>
      </c>
      <c r="GO80" s="49" t="str">
        <f t="shared" si="137"/>
        <v/>
      </c>
      <c r="GP80" s="49" t="str">
        <f t="shared" si="137"/>
        <v/>
      </c>
      <c r="GQ80" s="49" t="str">
        <f t="shared" si="137"/>
        <v/>
      </c>
      <c r="GR80" s="49" t="str">
        <f t="shared" si="137"/>
        <v/>
      </c>
      <c r="GS80" s="49" t="str">
        <f t="shared" si="138"/>
        <v/>
      </c>
      <c r="GT80" s="49" t="str">
        <f t="shared" si="138"/>
        <v/>
      </c>
      <c r="GU80" s="49" t="str">
        <f t="shared" si="138"/>
        <v/>
      </c>
      <c r="GV80" s="49" t="str">
        <f t="shared" si="138"/>
        <v/>
      </c>
      <c r="GW80" s="49" t="str">
        <f t="shared" si="138"/>
        <v/>
      </c>
      <c r="GX80" s="49" t="str">
        <f t="shared" si="138"/>
        <v/>
      </c>
      <c r="GY80" s="49" t="str">
        <f t="shared" si="138"/>
        <v/>
      </c>
      <c r="GZ80" s="49" t="str">
        <f t="shared" si="138"/>
        <v/>
      </c>
      <c r="HA80" s="49" t="str">
        <f t="shared" si="138"/>
        <v/>
      </c>
      <c r="HB80" s="49" t="str">
        <f t="shared" si="138"/>
        <v/>
      </c>
      <c r="HC80" s="49" t="str">
        <f t="shared" si="138"/>
        <v/>
      </c>
      <c r="HD80" s="49" t="str">
        <f t="shared" si="138"/>
        <v/>
      </c>
      <c r="HE80" s="49" t="str">
        <f t="shared" si="138"/>
        <v/>
      </c>
      <c r="HF80" s="49" t="str">
        <f t="shared" si="138"/>
        <v/>
      </c>
      <c r="HG80" s="49" t="str">
        <f t="shared" si="138"/>
        <v/>
      </c>
      <c r="HH80" s="49" t="str">
        <f t="shared" si="138"/>
        <v/>
      </c>
      <c r="HI80" s="49" t="str">
        <f t="shared" si="139"/>
        <v/>
      </c>
      <c r="HJ80" s="49" t="str">
        <f t="shared" si="139"/>
        <v/>
      </c>
      <c r="HK80" s="49" t="str">
        <f t="shared" si="139"/>
        <v/>
      </c>
      <c r="HL80" s="49" t="str">
        <f t="shared" si="139"/>
        <v/>
      </c>
      <c r="HM80" s="49" t="str">
        <f t="shared" si="109"/>
        <v/>
      </c>
      <c r="HN80" s="49" t="str">
        <f t="shared" si="109"/>
        <v/>
      </c>
      <c r="HO80" s="49" t="str">
        <f t="shared" si="109"/>
        <v/>
      </c>
      <c r="HP80" s="49" t="str">
        <f t="shared" si="77"/>
        <v/>
      </c>
      <c r="HQ80" s="49" t="str">
        <f t="shared" si="77"/>
        <v/>
      </c>
      <c r="HR80" s="49" t="str">
        <f t="shared" si="46"/>
        <v/>
      </c>
      <c r="HS80" s="49" t="str">
        <f t="shared" si="46"/>
        <v/>
      </c>
      <c r="HT80" s="49" t="str">
        <f t="shared" si="46"/>
        <v/>
      </c>
      <c r="HU80" s="49" t="str">
        <f t="shared" si="46"/>
        <v/>
      </c>
      <c r="HV80" s="49" t="str">
        <f t="shared" si="140"/>
        <v/>
      </c>
      <c r="HW80" s="169" t="e">
        <f t="shared" ref="HW80:IL104" si="179">IF(ISNONTEXT($R80),_xlfn.NORM.DIST(AD80,$N80,$R80,FALSE),NA())</f>
        <v>#N/A</v>
      </c>
      <c r="HX80" s="169" t="e">
        <f t="shared" si="179"/>
        <v>#N/A</v>
      </c>
      <c r="HY80" s="169" t="e">
        <f t="shared" si="179"/>
        <v>#N/A</v>
      </c>
      <c r="HZ80" s="169" t="e">
        <f t="shared" si="179"/>
        <v>#N/A</v>
      </c>
      <c r="IA80" s="169" t="e">
        <f t="shared" si="178"/>
        <v>#N/A</v>
      </c>
      <c r="IB80" s="169" t="e">
        <f t="shared" si="178"/>
        <v>#N/A</v>
      </c>
      <c r="IC80" s="169" t="e">
        <f t="shared" si="178"/>
        <v>#N/A</v>
      </c>
      <c r="ID80" s="169" t="e">
        <f t="shared" si="178"/>
        <v>#N/A</v>
      </c>
      <c r="IE80" s="169" t="e">
        <f t="shared" si="178"/>
        <v>#N/A</v>
      </c>
      <c r="IF80" s="169" t="e">
        <f t="shared" si="178"/>
        <v>#N/A</v>
      </c>
      <c r="IG80" s="169" t="e">
        <f t="shared" si="178"/>
        <v>#N/A</v>
      </c>
      <c r="IH80" s="169" t="e">
        <f t="shared" si="178"/>
        <v>#N/A</v>
      </c>
      <c r="II80" s="169" t="e">
        <f t="shared" si="178"/>
        <v>#N/A</v>
      </c>
      <c r="IJ80" s="169" t="e">
        <f t="shared" si="178"/>
        <v>#N/A</v>
      </c>
      <c r="IK80" s="169" t="e">
        <f t="shared" si="178"/>
        <v>#N/A</v>
      </c>
      <c r="IL80" s="169" t="e">
        <f t="shared" si="178"/>
        <v>#N/A</v>
      </c>
      <c r="IM80" s="169" t="e">
        <f t="shared" si="178"/>
        <v>#N/A</v>
      </c>
      <c r="IN80" s="169" t="e">
        <f t="shared" si="178"/>
        <v>#N/A</v>
      </c>
      <c r="IO80" s="169" t="e">
        <f t="shared" si="178"/>
        <v>#N/A</v>
      </c>
      <c r="IP80" s="169" t="e">
        <f t="shared" si="141"/>
        <v>#N/A</v>
      </c>
      <c r="IQ80" s="169" t="e">
        <f t="shared" si="141"/>
        <v>#N/A</v>
      </c>
      <c r="IR80" s="169" t="e">
        <f t="shared" si="141"/>
        <v>#N/A</v>
      </c>
      <c r="IS80" s="169" t="e">
        <f t="shared" si="141"/>
        <v>#N/A</v>
      </c>
      <c r="IT80" s="169" t="e">
        <f t="shared" si="141"/>
        <v>#N/A</v>
      </c>
      <c r="IU80" s="169" t="e">
        <f t="shared" si="141"/>
        <v>#N/A</v>
      </c>
      <c r="IV80" s="169" t="e">
        <f t="shared" si="141"/>
        <v>#N/A</v>
      </c>
      <c r="IW80" s="169" t="e">
        <f t="shared" si="141"/>
        <v>#N/A</v>
      </c>
      <c r="IX80" s="169" t="e">
        <f t="shared" si="141"/>
        <v>#N/A</v>
      </c>
      <c r="IY80" s="169" t="e">
        <f t="shared" si="141"/>
        <v>#N/A</v>
      </c>
      <c r="IZ80" s="169" t="e">
        <f t="shared" si="141"/>
        <v>#N/A</v>
      </c>
      <c r="JA80" s="169" t="e">
        <f t="shared" si="141"/>
        <v>#N/A</v>
      </c>
      <c r="JB80" s="169" t="e">
        <f t="shared" si="141"/>
        <v>#N/A</v>
      </c>
      <c r="JC80" s="169" t="e">
        <f t="shared" si="141"/>
        <v>#N/A</v>
      </c>
      <c r="JD80" s="169" t="e">
        <f t="shared" si="141"/>
        <v>#N/A</v>
      </c>
      <c r="JE80" s="169" t="e">
        <f t="shared" si="151"/>
        <v>#N/A</v>
      </c>
      <c r="JF80" s="169" t="e">
        <f t="shared" si="151"/>
        <v>#N/A</v>
      </c>
      <c r="JG80" s="169" t="e">
        <f t="shared" si="151"/>
        <v>#N/A</v>
      </c>
      <c r="JH80" s="169" t="e">
        <f t="shared" si="151"/>
        <v>#N/A</v>
      </c>
      <c r="JI80" s="169" t="e">
        <f t="shared" si="151"/>
        <v>#N/A</v>
      </c>
      <c r="JJ80" s="169" t="e">
        <f t="shared" si="151"/>
        <v>#N/A</v>
      </c>
      <c r="JK80" s="169" t="e">
        <f t="shared" si="151"/>
        <v>#N/A</v>
      </c>
      <c r="JL80" s="169" t="e">
        <f t="shared" si="151"/>
        <v>#N/A</v>
      </c>
      <c r="JM80" s="169" t="e">
        <f t="shared" si="151"/>
        <v>#N/A</v>
      </c>
      <c r="JN80" s="169" t="e">
        <f t="shared" si="151"/>
        <v>#N/A</v>
      </c>
      <c r="JO80" s="169" t="e">
        <f t="shared" si="151"/>
        <v>#N/A</v>
      </c>
      <c r="JP80" s="169" t="e">
        <f t="shared" si="151"/>
        <v>#N/A</v>
      </c>
      <c r="JQ80" s="169" t="e">
        <f t="shared" si="151"/>
        <v>#N/A</v>
      </c>
      <c r="JR80" s="169" t="e">
        <f t="shared" si="151"/>
        <v>#N/A</v>
      </c>
      <c r="JS80" s="169" t="e">
        <f t="shared" si="151"/>
        <v>#N/A</v>
      </c>
      <c r="JT80" s="169" t="e">
        <f t="shared" si="142"/>
        <v>#N/A</v>
      </c>
      <c r="JU80" s="169" t="e">
        <f t="shared" si="142"/>
        <v>#N/A</v>
      </c>
      <c r="JV80" s="169" t="e">
        <f t="shared" si="142"/>
        <v>#N/A</v>
      </c>
      <c r="JW80" s="169" t="e">
        <f t="shared" si="142"/>
        <v>#N/A</v>
      </c>
      <c r="JX80" s="169" t="e">
        <f t="shared" si="142"/>
        <v>#N/A</v>
      </c>
      <c r="JY80" s="169" t="e">
        <f t="shared" si="142"/>
        <v>#N/A</v>
      </c>
      <c r="JZ80" s="169" t="e">
        <f t="shared" si="142"/>
        <v>#N/A</v>
      </c>
      <c r="KA80" s="169" t="e">
        <f t="shared" si="142"/>
        <v>#N/A</v>
      </c>
      <c r="KB80" s="169" t="e">
        <f t="shared" si="142"/>
        <v>#N/A</v>
      </c>
      <c r="KC80" s="169" t="e">
        <f t="shared" si="142"/>
        <v>#N/A</v>
      </c>
      <c r="KD80" s="169" t="e">
        <f t="shared" si="142"/>
        <v>#N/A</v>
      </c>
      <c r="KE80" s="169" t="e">
        <f t="shared" si="142"/>
        <v>#N/A</v>
      </c>
      <c r="KF80" s="169" t="e">
        <f t="shared" si="142"/>
        <v>#N/A</v>
      </c>
      <c r="KG80" s="169" t="e">
        <f t="shared" si="142"/>
        <v>#N/A</v>
      </c>
      <c r="KH80" s="169" t="e">
        <f t="shared" si="142"/>
        <v>#N/A</v>
      </c>
      <c r="KI80" s="169" t="e">
        <f t="shared" si="142"/>
        <v>#N/A</v>
      </c>
      <c r="KJ80" s="169" t="e">
        <f t="shared" si="152"/>
        <v>#N/A</v>
      </c>
      <c r="KK80" s="169" t="e">
        <f t="shared" si="152"/>
        <v>#N/A</v>
      </c>
      <c r="KL80" s="169" t="e">
        <f t="shared" si="152"/>
        <v>#N/A</v>
      </c>
      <c r="KM80" s="169" t="e">
        <f t="shared" si="152"/>
        <v>#N/A</v>
      </c>
      <c r="KN80" s="169" t="e">
        <f t="shared" si="152"/>
        <v>#N/A</v>
      </c>
      <c r="KO80" s="169" t="e">
        <f t="shared" si="152"/>
        <v>#N/A</v>
      </c>
      <c r="KP80" s="169" t="e">
        <f t="shared" si="152"/>
        <v>#N/A</v>
      </c>
      <c r="KQ80" s="169" t="e">
        <f t="shared" si="152"/>
        <v>#N/A</v>
      </c>
      <c r="KR80" s="169" t="e">
        <f t="shared" si="152"/>
        <v>#N/A</v>
      </c>
      <c r="KS80" s="169" t="e">
        <f t="shared" si="152"/>
        <v>#N/A</v>
      </c>
      <c r="KT80" s="169" t="e">
        <f t="shared" si="152"/>
        <v>#N/A</v>
      </c>
      <c r="KU80" s="169" t="e">
        <f t="shared" si="152"/>
        <v>#N/A</v>
      </c>
      <c r="KV80" s="169" t="e">
        <f t="shared" si="152"/>
        <v>#N/A</v>
      </c>
      <c r="KW80" s="169" t="e">
        <f t="shared" si="152"/>
        <v>#N/A</v>
      </c>
      <c r="KX80" s="169" t="e">
        <f t="shared" si="152"/>
        <v>#N/A</v>
      </c>
      <c r="KY80" s="169" t="e">
        <f t="shared" si="152"/>
        <v>#N/A</v>
      </c>
      <c r="KZ80" s="169" t="e">
        <f t="shared" si="143"/>
        <v>#N/A</v>
      </c>
      <c r="LA80" s="169" t="e">
        <f t="shared" si="143"/>
        <v>#N/A</v>
      </c>
      <c r="LB80" s="169" t="e">
        <f t="shared" si="143"/>
        <v>#N/A</v>
      </c>
      <c r="LC80" s="169" t="e">
        <f t="shared" si="143"/>
        <v>#N/A</v>
      </c>
      <c r="LD80" s="169" t="e">
        <f t="shared" si="143"/>
        <v>#N/A</v>
      </c>
      <c r="LE80" s="169" t="e">
        <f t="shared" si="143"/>
        <v>#N/A</v>
      </c>
      <c r="LF80" s="169" t="e">
        <f t="shared" si="143"/>
        <v>#N/A</v>
      </c>
      <c r="LG80" s="169" t="e">
        <f t="shared" si="143"/>
        <v>#N/A</v>
      </c>
      <c r="LH80" s="169" t="e">
        <f t="shared" si="143"/>
        <v>#N/A</v>
      </c>
      <c r="LI80" s="169" t="e">
        <f t="shared" si="143"/>
        <v>#N/A</v>
      </c>
      <c r="LJ80" s="169" t="e">
        <f t="shared" si="143"/>
        <v>#N/A</v>
      </c>
      <c r="LK80" s="169" t="e">
        <f t="shared" si="143"/>
        <v>#N/A</v>
      </c>
      <c r="LL80" s="169" t="e">
        <f t="shared" si="143"/>
        <v>#N/A</v>
      </c>
      <c r="LM80" s="169" t="e">
        <f t="shared" si="143"/>
        <v>#N/A</v>
      </c>
      <c r="LN80" s="169" t="e">
        <f t="shared" si="143"/>
        <v>#N/A</v>
      </c>
      <c r="LO80" s="169" t="e">
        <f t="shared" si="153"/>
        <v>#N/A</v>
      </c>
      <c r="LP80" s="169" t="e">
        <f t="shared" si="153"/>
        <v>#N/A</v>
      </c>
      <c r="LQ80" s="169" t="e">
        <f t="shared" si="154"/>
        <v>#N/A</v>
      </c>
      <c r="LR80" s="169" t="e">
        <f t="shared" si="154"/>
        <v>#N/A</v>
      </c>
      <c r="LS80" s="169" t="e">
        <f t="shared" si="154"/>
        <v>#N/A</v>
      </c>
      <c r="LT80" s="169" t="e">
        <f t="shared" si="154"/>
        <v>#N/A</v>
      </c>
      <c r="LU80" s="169" t="e">
        <f t="shared" si="154"/>
        <v>#N/A</v>
      </c>
      <c r="LV80" s="169" t="e">
        <f t="shared" si="154"/>
        <v>#N/A</v>
      </c>
      <c r="LW80" s="169" t="e">
        <f t="shared" si="154"/>
        <v>#N/A</v>
      </c>
      <c r="LX80" s="169" t="e">
        <f t="shared" si="154"/>
        <v>#N/A</v>
      </c>
      <c r="LY80" s="169" t="e">
        <f t="shared" si="154"/>
        <v>#N/A</v>
      </c>
      <c r="LZ80" s="169" t="e">
        <f t="shared" si="154"/>
        <v>#N/A</v>
      </c>
      <c r="MA80" s="169" t="e">
        <f t="shared" si="154"/>
        <v>#N/A</v>
      </c>
      <c r="MB80" s="169" t="e">
        <f t="shared" si="154"/>
        <v>#N/A</v>
      </c>
      <c r="MC80" s="169" t="e">
        <f t="shared" si="154"/>
        <v>#N/A</v>
      </c>
      <c r="MD80" s="169" t="e">
        <f t="shared" si="154"/>
        <v>#N/A</v>
      </c>
      <c r="ME80" s="169" t="e">
        <f t="shared" si="154"/>
        <v>#N/A</v>
      </c>
      <c r="MF80" s="169" t="e">
        <f t="shared" si="144"/>
        <v>#N/A</v>
      </c>
      <c r="MG80" s="169" t="e">
        <f t="shared" si="144"/>
        <v>#N/A</v>
      </c>
      <c r="MH80" s="169" t="e">
        <f t="shared" si="144"/>
        <v>#N/A</v>
      </c>
      <c r="MI80" s="169" t="e">
        <f t="shared" si="144"/>
        <v>#N/A</v>
      </c>
      <c r="MJ80" s="169" t="e">
        <f t="shared" si="144"/>
        <v>#N/A</v>
      </c>
      <c r="MK80" s="169" t="e">
        <f t="shared" si="144"/>
        <v>#N/A</v>
      </c>
      <c r="ML80" s="169" t="e">
        <f t="shared" si="144"/>
        <v>#N/A</v>
      </c>
      <c r="MM80" s="169" t="e">
        <f t="shared" si="144"/>
        <v>#N/A</v>
      </c>
      <c r="MN80" s="169" t="e">
        <f t="shared" si="144"/>
        <v>#N/A</v>
      </c>
      <c r="MO80" s="169" t="e">
        <f t="shared" si="144"/>
        <v>#N/A</v>
      </c>
      <c r="MP80" s="169" t="e">
        <f t="shared" si="144"/>
        <v>#N/A</v>
      </c>
      <c r="MQ80" s="169" t="e">
        <f t="shared" si="144"/>
        <v>#N/A</v>
      </c>
      <c r="MR80" s="169" t="e">
        <f t="shared" si="144"/>
        <v>#N/A</v>
      </c>
      <c r="MS80" s="169" t="e">
        <f t="shared" si="144"/>
        <v>#N/A</v>
      </c>
      <c r="MT80" s="169" t="e">
        <f t="shared" si="144"/>
        <v>#N/A</v>
      </c>
      <c r="MU80" s="169" t="e">
        <f t="shared" si="144"/>
        <v>#N/A</v>
      </c>
      <c r="MV80" s="169" t="e">
        <f t="shared" si="155"/>
        <v>#N/A</v>
      </c>
      <c r="MW80" s="169" t="e">
        <f t="shared" si="155"/>
        <v>#N/A</v>
      </c>
      <c r="MX80" s="169" t="e">
        <f t="shared" si="155"/>
        <v>#N/A</v>
      </c>
      <c r="MY80" s="169" t="e">
        <f t="shared" si="155"/>
        <v>#N/A</v>
      </c>
      <c r="MZ80" s="169" t="e">
        <f t="shared" si="155"/>
        <v>#N/A</v>
      </c>
      <c r="NA80" s="169" t="e">
        <f t="shared" si="155"/>
        <v>#N/A</v>
      </c>
      <c r="NB80" s="169" t="e">
        <f t="shared" si="155"/>
        <v>#N/A</v>
      </c>
      <c r="NC80" s="169" t="e">
        <f t="shared" si="155"/>
        <v>#N/A</v>
      </c>
      <c r="ND80" s="169" t="e">
        <f t="shared" si="155"/>
        <v>#N/A</v>
      </c>
      <c r="NE80" s="169" t="e">
        <f t="shared" si="155"/>
        <v>#N/A</v>
      </c>
      <c r="NF80" s="169" t="e">
        <f t="shared" si="155"/>
        <v>#N/A</v>
      </c>
      <c r="NG80" s="169" t="e">
        <f t="shared" si="155"/>
        <v>#N/A</v>
      </c>
      <c r="NH80" s="169" t="e">
        <f t="shared" si="155"/>
        <v>#N/A</v>
      </c>
      <c r="NI80" s="169" t="e">
        <f t="shared" si="155"/>
        <v>#N/A</v>
      </c>
      <c r="NJ80" s="169" t="e">
        <f t="shared" si="155"/>
        <v>#N/A</v>
      </c>
      <c r="NK80" s="169" t="e">
        <f t="shared" si="155"/>
        <v>#N/A</v>
      </c>
      <c r="NL80" s="169" t="e">
        <f t="shared" si="145"/>
        <v>#N/A</v>
      </c>
      <c r="NM80" s="169" t="e">
        <f t="shared" si="145"/>
        <v>#N/A</v>
      </c>
      <c r="NN80" s="169" t="e">
        <f t="shared" si="145"/>
        <v>#N/A</v>
      </c>
      <c r="NO80" s="169" t="e">
        <f t="shared" si="145"/>
        <v>#N/A</v>
      </c>
      <c r="NP80" s="169" t="e">
        <f t="shared" si="145"/>
        <v>#N/A</v>
      </c>
      <c r="NQ80" s="169" t="e">
        <f t="shared" si="145"/>
        <v>#N/A</v>
      </c>
      <c r="NR80" s="169" t="e">
        <f t="shared" si="145"/>
        <v>#N/A</v>
      </c>
      <c r="NS80" s="169" t="e">
        <f t="shared" si="145"/>
        <v>#N/A</v>
      </c>
      <c r="NT80" s="169" t="e">
        <f t="shared" si="145"/>
        <v>#N/A</v>
      </c>
      <c r="NU80" s="169" t="e">
        <f t="shared" si="145"/>
        <v>#N/A</v>
      </c>
      <c r="NV80" s="169" t="e">
        <f t="shared" si="145"/>
        <v>#N/A</v>
      </c>
      <c r="NW80" s="169" t="e">
        <f t="shared" si="145"/>
        <v>#N/A</v>
      </c>
      <c r="NX80" s="169" t="e">
        <f t="shared" si="145"/>
        <v>#N/A</v>
      </c>
      <c r="NY80" s="169" t="e">
        <f t="shared" si="145"/>
        <v>#N/A</v>
      </c>
      <c r="NZ80" s="169" t="e">
        <f t="shared" si="145"/>
        <v>#N/A</v>
      </c>
      <c r="OA80" s="169" t="e">
        <f t="shared" si="156"/>
        <v>#N/A</v>
      </c>
      <c r="OB80" s="169" t="e">
        <f t="shared" si="156"/>
        <v>#N/A</v>
      </c>
      <c r="OC80" s="169" t="e">
        <f t="shared" si="157"/>
        <v>#N/A</v>
      </c>
      <c r="OD80" s="169" t="e">
        <f t="shared" si="157"/>
        <v>#N/A</v>
      </c>
      <c r="OE80" s="169" t="e">
        <f t="shared" si="157"/>
        <v>#N/A</v>
      </c>
      <c r="OF80" s="169" t="e">
        <f t="shared" si="157"/>
        <v>#N/A</v>
      </c>
      <c r="OG80" s="169" t="e">
        <f t="shared" si="157"/>
        <v>#N/A</v>
      </c>
      <c r="OH80" s="169" t="e">
        <f t="shared" si="157"/>
        <v>#N/A</v>
      </c>
      <c r="OI80" s="169" t="e">
        <f t="shared" si="157"/>
        <v>#N/A</v>
      </c>
      <c r="OJ80" s="169" t="e">
        <f t="shared" si="157"/>
        <v>#N/A</v>
      </c>
      <c r="OK80" s="169" t="e">
        <f t="shared" si="157"/>
        <v>#N/A</v>
      </c>
      <c r="OL80" s="169" t="e">
        <f t="shared" si="157"/>
        <v>#N/A</v>
      </c>
      <c r="OM80" s="169" t="e">
        <f t="shared" si="157"/>
        <v>#N/A</v>
      </c>
      <c r="ON80" s="169" t="e">
        <f t="shared" si="157"/>
        <v>#N/A</v>
      </c>
      <c r="OO80" s="169" t="e">
        <f t="shared" si="157"/>
        <v>#N/A</v>
      </c>
      <c r="OP80" s="169" t="e">
        <f t="shared" si="157"/>
        <v>#N/A</v>
      </c>
      <c r="OQ80" s="169" t="e">
        <f t="shared" si="157"/>
        <v>#N/A</v>
      </c>
      <c r="OR80" s="169" t="e">
        <f t="shared" si="146"/>
        <v>#N/A</v>
      </c>
      <c r="OS80" s="169" t="e">
        <f t="shared" si="146"/>
        <v>#N/A</v>
      </c>
      <c r="OT80" s="169" t="e">
        <f t="shared" si="146"/>
        <v>#N/A</v>
      </c>
      <c r="OU80" s="169" t="e">
        <f t="shared" si="146"/>
        <v>#N/A</v>
      </c>
      <c r="OV80" s="169" t="e">
        <f t="shared" si="146"/>
        <v>#N/A</v>
      </c>
      <c r="OW80" s="169" t="e">
        <f t="shared" si="146"/>
        <v>#N/A</v>
      </c>
      <c r="OX80" s="169" t="e">
        <f t="shared" si="146"/>
        <v>#N/A</v>
      </c>
      <c r="OY80" s="169" t="e">
        <f t="shared" si="146"/>
        <v>#N/A</v>
      </c>
      <c r="OZ80" s="169" t="e">
        <f t="shared" si="146"/>
        <v>#N/A</v>
      </c>
      <c r="PA80" s="169" t="e">
        <f t="shared" si="146"/>
        <v>#N/A</v>
      </c>
      <c r="PB80" s="169" t="e">
        <f t="shared" si="146"/>
        <v>#N/A</v>
      </c>
      <c r="PC80" s="169" t="e">
        <f t="shared" si="146"/>
        <v>#N/A</v>
      </c>
      <c r="PD80" s="169" t="e">
        <f t="shared" si="146"/>
        <v>#N/A</v>
      </c>
      <c r="PE80" s="169" t="e">
        <f t="shared" si="146"/>
        <v>#N/A</v>
      </c>
      <c r="PF80" s="169" t="e">
        <f t="shared" si="146"/>
        <v>#N/A</v>
      </c>
      <c r="PG80" s="169" t="e">
        <f t="shared" si="146"/>
        <v>#N/A</v>
      </c>
      <c r="PH80" s="169" t="e">
        <f t="shared" si="158"/>
        <v>#N/A</v>
      </c>
      <c r="PI80" s="169" t="e">
        <f t="shared" si="158"/>
        <v>#N/A</v>
      </c>
      <c r="PJ80" s="169" t="e">
        <f t="shared" si="158"/>
        <v>#N/A</v>
      </c>
      <c r="PK80" s="169" t="e">
        <f t="shared" si="158"/>
        <v>#N/A</v>
      </c>
      <c r="PL80" s="169" t="e">
        <f t="shared" si="158"/>
        <v>#N/A</v>
      </c>
      <c r="PM80" s="169" t="e">
        <f t="shared" si="158"/>
        <v>#N/A</v>
      </c>
      <c r="PN80" s="169" t="e">
        <f t="shared" si="158"/>
        <v>#N/A</v>
      </c>
      <c r="PO80" s="169" t="e">
        <f t="shared" si="158"/>
        <v>#N/A</v>
      </c>
    </row>
    <row r="81" spans="1:431" hidden="1" x14ac:dyDescent="0.75">
      <c r="A81" s="370"/>
      <c r="B81" s="376" t="str">
        <f>IF($R81="","",ROUND(_xlfn.NORM.INV(ABS(VLOOKUP($T$1,VLookups!$A$43:$B$44,2,FALSE)-B$2),$N81,$R81),0))</f>
        <v/>
      </c>
      <c r="C81" s="382" t="str">
        <f t="shared" si="165"/>
        <v/>
      </c>
      <c r="D81" s="383" t="str">
        <f t="shared" si="166"/>
        <v/>
      </c>
      <c r="E81" s="109"/>
      <c r="F81" s="117"/>
      <c r="G81" s="122" t="str">
        <f t="shared" si="159"/>
        <v/>
      </c>
      <c r="H81" s="95"/>
      <c r="I81" s="122" t="str">
        <f t="shared" si="160"/>
        <v/>
      </c>
      <c r="J81" s="117"/>
      <c r="K81" s="110"/>
      <c r="L81" s="124" t="str">
        <f t="shared" si="147"/>
        <v/>
      </c>
      <c r="M81" s="124" t="str">
        <f t="shared" si="148"/>
        <v/>
      </c>
      <c r="N81" s="73" t="str">
        <f t="shared" si="161"/>
        <v/>
      </c>
      <c r="O81" s="23"/>
      <c r="P81" s="57"/>
      <c r="Q81" s="304"/>
      <c r="R81" s="74" t="str">
        <f>IF(AND(G81&gt;0,H81&gt;0,I81&gt;0),IF(ISBLANK(Q81),IF(ISBLANK(O81),"",(I81-G81)*VLOOKUP(O81,VLookups!$A$4:$B$13,2,FALSE)),Q81),"")</f>
        <v/>
      </c>
      <c r="S81" s="75" t="str">
        <f t="shared" si="149"/>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2"/>
        <v/>
      </c>
      <c r="AD81" s="49" t="str">
        <f t="shared" si="177"/>
        <v/>
      </c>
      <c r="AE81" s="49" t="str">
        <f t="shared" si="177"/>
        <v/>
      </c>
      <c r="AF81" s="49" t="str">
        <f t="shared" si="177"/>
        <v/>
      </c>
      <c r="AG81" s="49" t="str">
        <f t="shared" si="177"/>
        <v/>
      </c>
      <c r="AH81" s="49" t="str">
        <f t="shared" si="177"/>
        <v/>
      </c>
      <c r="AI81" s="49" t="str">
        <f t="shared" si="177"/>
        <v/>
      </c>
      <c r="AJ81" s="49" t="str">
        <f t="shared" si="177"/>
        <v/>
      </c>
      <c r="AK81" s="49" t="str">
        <f t="shared" si="177"/>
        <v/>
      </c>
      <c r="AL81" s="49" t="str">
        <f t="shared" si="177"/>
        <v/>
      </c>
      <c r="AM81" s="49" t="str">
        <f t="shared" si="177"/>
        <v/>
      </c>
      <c r="AN81" s="49" t="str">
        <f t="shared" si="177"/>
        <v/>
      </c>
      <c r="AO81" s="49" t="str">
        <f t="shared" si="177"/>
        <v/>
      </c>
      <c r="AP81" s="49" t="str">
        <f t="shared" si="177"/>
        <v/>
      </c>
      <c r="AQ81" s="49" t="str">
        <f t="shared" si="177"/>
        <v/>
      </c>
      <c r="AR81" s="49" t="str">
        <f t="shared" si="177"/>
        <v/>
      </c>
      <c r="AS81" s="49" t="str">
        <f t="shared" si="177"/>
        <v/>
      </c>
      <c r="AT81" s="49" t="str">
        <f t="shared" si="171"/>
        <v/>
      </c>
      <c r="AU81" s="49" t="str">
        <f t="shared" si="171"/>
        <v/>
      </c>
      <c r="AV81" s="49" t="str">
        <f t="shared" si="171"/>
        <v/>
      </c>
      <c r="AW81" s="49" t="str">
        <f t="shared" si="171"/>
        <v/>
      </c>
      <c r="AX81" s="49" t="str">
        <f t="shared" si="171"/>
        <v/>
      </c>
      <c r="AY81" s="49" t="str">
        <f t="shared" si="171"/>
        <v/>
      </c>
      <c r="AZ81" s="49" t="str">
        <f t="shared" si="171"/>
        <v/>
      </c>
      <c r="BA81" s="49" t="str">
        <f t="shared" si="171"/>
        <v/>
      </c>
      <c r="BB81" s="49" t="str">
        <f t="shared" si="171"/>
        <v/>
      </c>
      <c r="BC81" s="49" t="str">
        <f t="shared" si="171"/>
        <v/>
      </c>
      <c r="BD81" s="49" t="str">
        <f t="shared" si="171"/>
        <v/>
      </c>
      <c r="BE81" s="49" t="str">
        <f t="shared" si="171"/>
        <v/>
      </c>
      <c r="BF81" s="49" t="str">
        <f t="shared" si="171"/>
        <v/>
      </c>
      <c r="BG81" s="49" t="str">
        <f t="shared" si="171"/>
        <v/>
      </c>
      <c r="BH81" s="49" t="str">
        <f t="shared" si="171"/>
        <v/>
      </c>
      <c r="BI81" s="49" t="str">
        <f t="shared" si="172"/>
        <v/>
      </c>
      <c r="BJ81" s="49" t="str">
        <f t="shared" si="172"/>
        <v/>
      </c>
      <c r="BK81" s="49" t="str">
        <f t="shared" si="172"/>
        <v/>
      </c>
      <c r="BL81" s="49" t="str">
        <f t="shared" si="172"/>
        <v/>
      </c>
      <c r="BM81" s="49" t="str">
        <f t="shared" si="172"/>
        <v/>
      </c>
      <c r="BN81" s="49" t="str">
        <f t="shared" si="172"/>
        <v/>
      </c>
      <c r="BO81" s="49" t="str">
        <f t="shared" si="172"/>
        <v/>
      </c>
      <c r="BP81" s="49" t="str">
        <f t="shared" si="172"/>
        <v/>
      </c>
      <c r="BQ81" s="49" t="str">
        <f t="shared" si="172"/>
        <v/>
      </c>
      <c r="BR81" s="49" t="str">
        <f t="shared" si="172"/>
        <v/>
      </c>
      <c r="BS81" s="49" t="str">
        <f t="shared" si="172"/>
        <v/>
      </c>
      <c r="BT81" s="49" t="str">
        <f t="shared" si="172"/>
        <v/>
      </c>
      <c r="BU81" s="49" t="str">
        <f t="shared" si="172"/>
        <v/>
      </c>
      <c r="BV81" s="49" t="str">
        <f t="shared" si="172"/>
        <v/>
      </c>
      <c r="BW81" s="49" t="str">
        <f t="shared" si="172"/>
        <v/>
      </c>
      <c r="BX81" s="49" t="str">
        <f t="shared" si="172"/>
        <v/>
      </c>
      <c r="BY81" s="49" t="str">
        <f t="shared" si="168"/>
        <v/>
      </c>
      <c r="BZ81" s="49" t="str">
        <f t="shared" si="168"/>
        <v/>
      </c>
      <c r="CA81" s="49" t="str">
        <f t="shared" si="168"/>
        <v/>
      </c>
      <c r="CB81" s="49" t="str">
        <f t="shared" si="168"/>
        <v/>
      </c>
      <c r="CC81" s="49" t="str">
        <f t="shared" si="168"/>
        <v/>
      </c>
      <c r="CD81" s="49" t="str">
        <f t="shared" si="168"/>
        <v/>
      </c>
      <c r="CE81" s="49" t="str">
        <f t="shared" si="168"/>
        <v/>
      </c>
      <c r="CF81" s="49" t="str">
        <f t="shared" si="168"/>
        <v/>
      </c>
      <c r="CG81" s="49" t="str">
        <f t="shared" si="168"/>
        <v/>
      </c>
      <c r="CH81" s="49" t="str">
        <f t="shared" si="168"/>
        <v/>
      </c>
      <c r="CI81" s="49" t="str">
        <f t="shared" si="168"/>
        <v/>
      </c>
      <c r="CJ81" s="49" t="str">
        <f t="shared" si="168"/>
        <v/>
      </c>
      <c r="CK81" s="49" t="str">
        <f t="shared" si="168"/>
        <v/>
      </c>
      <c r="CL81" s="49" t="str">
        <f t="shared" si="168"/>
        <v/>
      </c>
      <c r="CM81" s="49" t="str">
        <f t="shared" si="168"/>
        <v/>
      </c>
      <c r="CN81" s="49" t="str">
        <f t="shared" si="173"/>
        <v/>
      </c>
      <c r="CO81" s="49" t="str">
        <f t="shared" si="173"/>
        <v/>
      </c>
      <c r="CP81" s="49" t="str">
        <f t="shared" si="173"/>
        <v/>
      </c>
      <c r="CQ81" s="49" t="str">
        <f t="shared" si="173"/>
        <v/>
      </c>
      <c r="CR81" s="49" t="str">
        <f t="shared" si="173"/>
        <v/>
      </c>
      <c r="CS81" s="49" t="str">
        <f t="shared" si="173"/>
        <v/>
      </c>
      <c r="CT81" s="49" t="str">
        <f t="shared" si="173"/>
        <v/>
      </c>
      <c r="CU81" s="49" t="str">
        <f t="shared" si="173"/>
        <v/>
      </c>
      <c r="CV81" s="49" t="str">
        <f t="shared" si="173"/>
        <v/>
      </c>
      <c r="CW81" s="49" t="str">
        <f t="shared" si="173"/>
        <v/>
      </c>
      <c r="CX81" s="49" t="str">
        <f t="shared" si="173"/>
        <v/>
      </c>
      <c r="CY81" s="49" t="str">
        <f t="shared" si="173"/>
        <v/>
      </c>
      <c r="CZ81" s="49" t="str">
        <f t="shared" si="173"/>
        <v/>
      </c>
      <c r="DA81" s="49" t="str">
        <f t="shared" si="173"/>
        <v/>
      </c>
      <c r="DB81" s="49" t="str">
        <f t="shared" si="173"/>
        <v/>
      </c>
      <c r="DC81" s="49" t="str">
        <f t="shared" si="173"/>
        <v/>
      </c>
      <c r="DD81" s="49" t="str">
        <f t="shared" si="169"/>
        <v/>
      </c>
      <c r="DE81" s="49" t="str">
        <f t="shared" si="169"/>
        <v/>
      </c>
      <c r="DF81" s="49" t="str">
        <f t="shared" si="169"/>
        <v/>
      </c>
      <c r="DG81" s="49" t="str">
        <f t="shared" si="169"/>
        <v/>
      </c>
      <c r="DH81" s="49" t="str">
        <f t="shared" si="169"/>
        <v/>
      </c>
      <c r="DI81" s="49" t="str">
        <f t="shared" si="169"/>
        <v/>
      </c>
      <c r="DJ81" s="49" t="str">
        <f t="shared" si="169"/>
        <v/>
      </c>
      <c r="DK81" s="49" t="str">
        <f t="shared" si="169"/>
        <v/>
      </c>
      <c r="DL81" s="49" t="str">
        <f t="shared" si="169"/>
        <v/>
      </c>
      <c r="DM81" s="49" t="str">
        <f t="shared" si="169"/>
        <v/>
      </c>
      <c r="DN81" s="49" t="str">
        <f t="shared" si="169"/>
        <v/>
      </c>
      <c r="DO81" s="49" t="str">
        <f t="shared" si="169"/>
        <v/>
      </c>
      <c r="DP81" s="49" t="str">
        <f t="shared" si="169"/>
        <v/>
      </c>
      <c r="DQ81" s="49" t="str">
        <f t="shared" si="169"/>
        <v/>
      </c>
      <c r="DR81" s="49" t="str">
        <f t="shared" si="169"/>
        <v/>
      </c>
      <c r="DS81" s="49" t="str">
        <f t="shared" si="174"/>
        <v/>
      </c>
      <c r="DT81" s="49" t="str">
        <f t="shared" si="174"/>
        <v/>
      </c>
      <c r="DU81" s="49" t="str">
        <f t="shared" si="174"/>
        <v/>
      </c>
      <c r="DV81" s="49" t="str">
        <f t="shared" si="174"/>
        <v/>
      </c>
      <c r="DW81" s="49" t="str">
        <f t="shared" si="174"/>
        <v/>
      </c>
      <c r="DX81" s="49" t="str">
        <f t="shared" si="174"/>
        <v/>
      </c>
      <c r="DY81" s="49" t="str">
        <f t="shared" si="174"/>
        <v/>
      </c>
      <c r="DZ81" s="183" t="str">
        <f t="shared" si="163"/>
        <v/>
      </c>
      <c r="EA81" s="49" t="str">
        <f t="shared" si="167"/>
        <v/>
      </c>
      <c r="EB81" s="49" t="str">
        <f t="shared" si="167"/>
        <v/>
      </c>
      <c r="EC81" s="49" t="str">
        <f t="shared" si="167"/>
        <v/>
      </c>
      <c r="ED81" s="49" t="str">
        <f t="shared" si="167"/>
        <v/>
      </c>
      <c r="EE81" s="49" t="str">
        <f t="shared" si="167"/>
        <v/>
      </c>
      <c r="EF81" s="49" t="str">
        <f t="shared" si="167"/>
        <v/>
      </c>
      <c r="EG81" s="49" t="str">
        <f t="shared" si="167"/>
        <v/>
      </c>
      <c r="EH81" s="49" t="str">
        <f t="shared" si="167"/>
        <v/>
      </c>
      <c r="EI81" s="49" t="str">
        <f t="shared" si="167"/>
        <v/>
      </c>
      <c r="EJ81" s="49" t="str">
        <f t="shared" si="167"/>
        <v/>
      </c>
      <c r="EK81" s="49" t="str">
        <f t="shared" si="167"/>
        <v/>
      </c>
      <c r="EL81" s="49" t="str">
        <f t="shared" si="167"/>
        <v/>
      </c>
      <c r="EM81" s="49" t="str">
        <f t="shared" si="167"/>
        <v/>
      </c>
      <c r="EN81" s="49" t="str">
        <f t="shared" si="167"/>
        <v/>
      </c>
      <c r="EO81" s="49" t="str">
        <f t="shared" si="167"/>
        <v/>
      </c>
      <c r="EP81" s="49" t="str">
        <f t="shared" si="164"/>
        <v/>
      </c>
      <c r="EQ81" s="49" t="str">
        <f t="shared" si="164"/>
        <v/>
      </c>
      <c r="ER81" s="49" t="str">
        <f t="shared" si="164"/>
        <v/>
      </c>
      <c r="ES81" s="49" t="str">
        <f t="shared" si="164"/>
        <v/>
      </c>
      <c r="ET81" s="49" t="str">
        <f t="shared" si="175"/>
        <v/>
      </c>
      <c r="EU81" s="49" t="str">
        <f t="shared" si="175"/>
        <v/>
      </c>
      <c r="EV81" s="49" t="str">
        <f t="shared" si="175"/>
        <v/>
      </c>
      <c r="EW81" s="49" t="str">
        <f t="shared" si="175"/>
        <v/>
      </c>
      <c r="EX81" s="49" t="str">
        <f t="shared" si="175"/>
        <v/>
      </c>
      <c r="EY81" s="49" t="str">
        <f t="shared" si="175"/>
        <v/>
      </c>
      <c r="EZ81" s="49" t="str">
        <f t="shared" si="175"/>
        <v/>
      </c>
      <c r="FA81" s="49" t="str">
        <f t="shared" si="175"/>
        <v/>
      </c>
      <c r="FB81" s="49" t="str">
        <f t="shared" si="175"/>
        <v/>
      </c>
      <c r="FC81" s="49" t="str">
        <f t="shared" si="175"/>
        <v/>
      </c>
      <c r="FD81" s="49" t="str">
        <f t="shared" si="175"/>
        <v/>
      </c>
      <c r="FE81" s="49" t="str">
        <f t="shared" si="126"/>
        <v/>
      </c>
      <c r="FF81" s="49" t="str">
        <f t="shared" si="126"/>
        <v/>
      </c>
      <c r="FG81" s="49" t="str">
        <f t="shared" si="126"/>
        <v/>
      </c>
      <c r="FH81" s="49" t="str">
        <f t="shared" si="126"/>
        <v/>
      </c>
      <c r="FI81" s="49" t="str">
        <f t="shared" si="126"/>
        <v/>
      </c>
      <c r="FJ81" s="49" t="str">
        <f t="shared" si="126"/>
        <v/>
      </c>
      <c r="FK81" s="49" t="str">
        <f t="shared" si="126"/>
        <v/>
      </c>
      <c r="FL81" s="49" t="str">
        <f t="shared" si="126"/>
        <v/>
      </c>
      <c r="FM81" s="49" t="str">
        <f t="shared" si="126"/>
        <v/>
      </c>
      <c r="FN81" s="49" t="str">
        <f t="shared" si="126"/>
        <v/>
      </c>
      <c r="FO81" s="49" t="str">
        <f t="shared" si="126"/>
        <v/>
      </c>
      <c r="FP81" s="49" t="str">
        <f t="shared" si="126"/>
        <v/>
      </c>
      <c r="FQ81" s="49" t="str">
        <f t="shared" si="126"/>
        <v/>
      </c>
      <c r="FR81" s="49" t="str">
        <f t="shared" si="126"/>
        <v/>
      </c>
      <c r="FS81" s="49" t="str">
        <f t="shared" si="126"/>
        <v/>
      </c>
      <c r="FT81" s="49" t="str">
        <f t="shared" si="126"/>
        <v/>
      </c>
      <c r="FU81" s="49" t="str">
        <f t="shared" si="176"/>
        <v/>
      </c>
      <c r="FV81" s="49" t="str">
        <f t="shared" si="150"/>
        <v/>
      </c>
      <c r="FW81" s="49" t="str">
        <f t="shared" si="150"/>
        <v/>
      </c>
      <c r="FX81" s="49" t="str">
        <f t="shared" si="150"/>
        <v/>
      </c>
      <c r="FY81" s="49" t="str">
        <f t="shared" si="150"/>
        <v/>
      </c>
      <c r="FZ81" s="49" t="str">
        <f t="shared" si="150"/>
        <v/>
      </c>
      <c r="GA81" s="49" t="str">
        <f t="shared" si="150"/>
        <v/>
      </c>
      <c r="GB81" s="49" t="str">
        <f t="shared" si="150"/>
        <v/>
      </c>
      <c r="GC81" s="49" t="str">
        <f t="shared" si="137"/>
        <v/>
      </c>
      <c r="GD81" s="49" t="str">
        <f t="shared" si="137"/>
        <v/>
      </c>
      <c r="GE81" s="49" t="str">
        <f t="shared" si="137"/>
        <v/>
      </c>
      <c r="GF81" s="49" t="str">
        <f t="shared" si="137"/>
        <v/>
      </c>
      <c r="GG81" s="49" t="str">
        <f t="shared" si="137"/>
        <v/>
      </c>
      <c r="GH81" s="49" t="str">
        <f t="shared" si="137"/>
        <v/>
      </c>
      <c r="GI81" s="49" t="str">
        <f t="shared" si="137"/>
        <v/>
      </c>
      <c r="GJ81" s="49" t="str">
        <f t="shared" si="137"/>
        <v/>
      </c>
      <c r="GK81" s="49" t="str">
        <f t="shared" si="137"/>
        <v/>
      </c>
      <c r="GL81" s="49" t="str">
        <f t="shared" si="137"/>
        <v/>
      </c>
      <c r="GM81" s="49" t="str">
        <f t="shared" si="137"/>
        <v/>
      </c>
      <c r="GN81" s="49" t="str">
        <f t="shared" si="137"/>
        <v/>
      </c>
      <c r="GO81" s="49" t="str">
        <f t="shared" si="137"/>
        <v/>
      </c>
      <c r="GP81" s="49" t="str">
        <f t="shared" si="137"/>
        <v/>
      </c>
      <c r="GQ81" s="49" t="str">
        <f t="shared" si="137"/>
        <v/>
      </c>
      <c r="GR81" s="49" t="str">
        <f t="shared" si="137"/>
        <v/>
      </c>
      <c r="GS81" s="49" t="str">
        <f t="shared" si="138"/>
        <v/>
      </c>
      <c r="GT81" s="49" t="str">
        <f t="shared" si="138"/>
        <v/>
      </c>
      <c r="GU81" s="49" t="str">
        <f t="shared" si="138"/>
        <v/>
      </c>
      <c r="GV81" s="49" t="str">
        <f t="shared" si="138"/>
        <v/>
      </c>
      <c r="GW81" s="49" t="str">
        <f t="shared" si="138"/>
        <v/>
      </c>
      <c r="GX81" s="49" t="str">
        <f t="shared" si="138"/>
        <v/>
      </c>
      <c r="GY81" s="49" t="str">
        <f t="shared" si="138"/>
        <v/>
      </c>
      <c r="GZ81" s="49" t="str">
        <f t="shared" si="138"/>
        <v/>
      </c>
      <c r="HA81" s="49" t="str">
        <f t="shared" si="138"/>
        <v/>
      </c>
      <c r="HB81" s="49" t="str">
        <f t="shared" si="138"/>
        <v/>
      </c>
      <c r="HC81" s="49" t="str">
        <f t="shared" si="138"/>
        <v/>
      </c>
      <c r="HD81" s="49" t="str">
        <f t="shared" si="138"/>
        <v/>
      </c>
      <c r="HE81" s="49" t="str">
        <f t="shared" si="138"/>
        <v/>
      </c>
      <c r="HF81" s="49" t="str">
        <f t="shared" si="138"/>
        <v/>
      </c>
      <c r="HG81" s="49" t="str">
        <f t="shared" si="138"/>
        <v/>
      </c>
      <c r="HH81" s="49" t="str">
        <f t="shared" si="138"/>
        <v/>
      </c>
      <c r="HI81" s="49" t="str">
        <f t="shared" si="139"/>
        <v/>
      </c>
      <c r="HJ81" s="49" t="str">
        <f t="shared" si="139"/>
        <v/>
      </c>
      <c r="HK81" s="49" t="str">
        <f t="shared" si="139"/>
        <v/>
      </c>
      <c r="HL81" s="49" t="str">
        <f t="shared" si="139"/>
        <v/>
      </c>
      <c r="HM81" s="49" t="str">
        <f t="shared" si="109"/>
        <v/>
      </c>
      <c r="HN81" s="49" t="str">
        <f t="shared" si="109"/>
        <v/>
      </c>
      <c r="HO81" s="49" t="str">
        <f t="shared" si="109"/>
        <v/>
      </c>
      <c r="HP81" s="49" t="str">
        <f t="shared" si="77"/>
        <v/>
      </c>
      <c r="HQ81" s="49" t="str">
        <f t="shared" si="77"/>
        <v/>
      </c>
      <c r="HR81" s="49" t="str">
        <f t="shared" si="46"/>
        <v/>
      </c>
      <c r="HS81" s="49" t="str">
        <f t="shared" si="46"/>
        <v/>
      </c>
      <c r="HT81" s="49" t="str">
        <f t="shared" si="46"/>
        <v/>
      </c>
      <c r="HU81" s="49" t="str">
        <f t="shared" si="46"/>
        <v/>
      </c>
      <c r="HV81" s="49" t="str">
        <f t="shared" si="140"/>
        <v/>
      </c>
      <c r="HW81" s="169" t="e">
        <f t="shared" si="179"/>
        <v>#N/A</v>
      </c>
      <c r="HX81" s="169" t="e">
        <f t="shared" si="179"/>
        <v>#N/A</v>
      </c>
      <c r="HY81" s="169" t="e">
        <f t="shared" si="179"/>
        <v>#N/A</v>
      </c>
      <c r="HZ81" s="169" t="e">
        <f t="shared" si="179"/>
        <v>#N/A</v>
      </c>
      <c r="IA81" s="169" t="e">
        <f t="shared" si="178"/>
        <v>#N/A</v>
      </c>
      <c r="IB81" s="169" t="e">
        <f t="shared" si="178"/>
        <v>#N/A</v>
      </c>
      <c r="IC81" s="169" t="e">
        <f t="shared" si="178"/>
        <v>#N/A</v>
      </c>
      <c r="ID81" s="169" t="e">
        <f t="shared" si="178"/>
        <v>#N/A</v>
      </c>
      <c r="IE81" s="169" t="e">
        <f t="shared" si="178"/>
        <v>#N/A</v>
      </c>
      <c r="IF81" s="169" t="e">
        <f t="shared" si="178"/>
        <v>#N/A</v>
      </c>
      <c r="IG81" s="169" t="e">
        <f t="shared" si="178"/>
        <v>#N/A</v>
      </c>
      <c r="IH81" s="169" t="e">
        <f t="shared" si="178"/>
        <v>#N/A</v>
      </c>
      <c r="II81" s="169" t="e">
        <f t="shared" si="178"/>
        <v>#N/A</v>
      </c>
      <c r="IJ81" s="169" t="e">
        <f t="shared" si="178"/>
        <v>#N/A</v>
      </c>
      <c r="IK81" s="169" t="e">
        <f t="shared" si="178"/>
        <v>#N/A</v>
      </c>
      <c r="IL81" s="169" t="e">
        <f t="shared" si="178"/>
        <v>#N/A</v>
      </c>
      <c r="IM81" s="169" t="e">
        <f t="shared" si="178"/>
        <v>#N/A</v>
      </c>
      <c r="IN81" s="169" t="e">
        <f t="shared" si="178"/>
        <v>#N/A</v>
      </c>
      <c r="IO81" s="169" t="e">
        <f t="shared" si="178"/>
        <v>#N/A</v>
      </c>
      <c r="IP81" s="169" t="e">
        <f t="shared" si="141"/>
        <v>#N/A</v>
      </c>
      <c r="IQ81" s="169" t="e">
        <f t="shared" si="141"/>
        <v>#N/A</v>
      </c>
      <c r="IR81" s="169" t="e">
        <f t="shared" si="141"/>
        <v>#N/A</v>
      </c>
      <c r="IS81" s="169" t="e">
        <f t="shared" si="141"/>
        <v>#N/A</v>
      </c>
      <c r="IT81" s="169" t="e">
        <f t="shared" si="141"/>
        <v>#N/A</v>
      </c>
      <c r="IU81" s="169" t="e">
        <f t="shared" si="141"/>
        <v>#N/A</v>
      </c>
      <c r="IV81" s="169" t="e">
        <f t="shared" si="141"/>
        <v>#N/A</v>
      </c>
      <c r="IW81" s="169" t="e">
        <f t="shared" si="141"/>
        <v>#N/A</v>
      </c>
      <c r="IX81" s="169" t="e">
        <f t="shared" si="141"/>
        <v>#N/A</v>
      </c>
      <c r="IY81" s="169" t="e">
        <f t="shared" si="141"/>
        <v>#N/A</v>
      </c>
      <c r="IZ81" s="169" t="e">
        <f t="shared" si="141"/>
        <v>#N/A</v>
      </c>
      <c r="JA81" s="169" t="e">
        <f t="shared" si="141"/>
        <v>#N/A</v>
      </c>
      <c r="JB81" s="169" t="e">
        <f t="shared" si="141"/>
        <v>#N/A</v>
      </c>
      <c r="JC81" s="169" t="e">
        <f t="shared" si="141"/>
        <v>#N/A</v>
      </c>
      <c r="JD81" s="169" t="e">
        <f t="shared" si="141"/>
        <v>#N/A</v>
      </c>
      <c r="JE81" s="169" t="e">
        <f t="shared" si="151"/>
        <v>#N/A</v>
      </c>
      <c r="JF81" s="169" t="e">
        <f t="shared" si="151"/>
        <v>#N/A</v>
      </c>
      <c r="JG81" s="169" t="e">
        <f t="shared" si="151"/>
        <v>#N/A</v>
      </c>
      <c r="JH81" s="169" t="e">
        <f t="shared" si="151"/>
        <v>#N/A</v>
      </c>
      <c r="JI81" s="169" t="e">
        <f t="shared" si="151"/>
        <v>#N/A</v>
      </c>
      <c r="JJ81" s="169" t="e">
        <f t="shared" si="151"/>
        <v>#N/A</v>
      </c>
      <c r="JK81" s="169" t="e">
        <f t="shared" si="151"/>
        <v>#N/A</v>
      </c>
      <c r="JL81" s="169" t="e">
        <f t="shared" si="151"/>
        <v>#N/A</v>
      </c>
      <c r="JM81" s="169" t="e">
        <f t="shared" si="151"/>
        <v>#N/A</v>
      </c>
      <c r="JN81" s="169" t="e">
        <f t="shared" si="151"/>
        <v>#N/A</v>
      </c>
      <c r="JO81" s="169" t="e">
        <f t="shared" si="151"/>
        <v>#N/A</v>
      </c>
      <c r="JP81" s="169" t="e">
        <f t="shared" si="151"/>
        <v>#N/A</v>
      </c>
      <c r="JQ81" s="169" t="e">
        <f t="shared" si="151"/>
        <v>#N/A</v>
      </c>
      <c r="JR81" s="169" t="e">
        <f t="shared" si="151"/>
        <v>#N/A</v>
      </c>
      <c r="JS81" s="169" t="e">
        <f t="shared" si="151"/>
        <v>#N/A</v>
      </c>
      <c r="JT81" s="169" t="e">
        <f t="shared" si="142"/>
        <v>#N/A</v>
      </c>
      <c r="JU81" s="169" t="e">
        <f t="shared" si="142"/>
        <v>#N/A</v>
      </c>
      <c r="JV81" s="169" t="e">
        <f t="shared" si="142"/>
        <v>#N/A</v>
      </c>
      <c r="JW81" s="169" t="e">
        <f t="shared" si="142"/>
        <v>#N/A</v>
      </c>
      <c r="JX81" s="169" t="e">
        <f t="shared" si="142"/>
        <v>#N/A</v>
      </c>
      <c r="JY81" s="169" t="e">
        <f t="shared" si="142"/>
        <v>#N/A</v>
      </c>
      <c r="JZ81" s="169" t="e">
        <f t="shared" si="142"/>
        <v>#N/A</v>
      </c>
      <c r="KA81" s="169" t="e">
        <f t="shared" si="142"/>
        <v>#N/A</v>
      </c>
      <c r="KB81" s="169" t="e">
        <f t="shared" si="142"/>
        <v>#N/A</v>
      </c>
      <c r="KC81" s="169" t="e">
        <f t="shared" si="142"/>
        <v>#N/A</v>
      </c>
      <c r="KD81" s="169" t="e">
        <f t="shared" si="142"/>
        <v>#N/A</v>
      </c>
      <c r="KE81" s="169" t="e">
        <f t="shared" si="142"/>
        <v>#N/A</v>
      </c>
      <c r="KF81" s="169" t="e">
        <f t="shared" si="142"/>
        <v>#N/A</v>
      </c>
      <c r="KG81" s="169" t="e">
        <f t="shared" si="142"/>
        <v>#N/A</v>
      </c>
      <c r="KH81" s="169" t="e">
        <f t="shared" si="142"/>
        <v>#N/A</v>
      </c>
      <c r="KI81" s="169" t="e">
        <f t="shared" si="142"/>
        <v>#N/A</v>
      </c>
      <c r="KJ81" s="169" t="e">
        <f t="shared" si="152"/>
        <v>#N/A</v>
      </c>
      <c r="KK81" s="169" t="e">
        <f t="shared" si="152"/>
        <v>#N/A</v>
      </c>
      <c r="KL81" s="169" t="e">
        <f t="shared" si="152"/>
        <v>#N/A</v>
      </c>
      <c r="KM81" s="169" t="e">
        <f t="shared" si="152"/>
        <v>#N/A</v>
      </c>
      <c r="KN81" s="169" t="e">
        <f t="shared" si="152"/>
        <v>#N/A</v>
      </c>
      <c r="KO81" s="169" t="e">
        <f t="shared" si="152"/>
        <v>#N/A</v>
      </c>
      <c r="KP81" s="169" t="e">
        <f t="shared" si="152"/>
        <v>#N/A</v>
      </c>
      <c r="KQ81" s="169" t="e">
        <f t="shared" si="152"/>
        <v>#N/A</v>
      </c>
      <c r="KR81" s="169" t="e">
        <f t="shared" si="152"/>
        <v>#N/A</v>
      </c>
      <c r="KS81" s="169" t="e">
        <f t="shared" si="152"/>
        <v>#N/A</v>
      </c>
      <c r="KT81" s="169" t="e">
        <f t="shared" si="152"/>
        <v>#N/A</v>
      </c>
      <c r="KU81" s="169" t="e">
        <f t="shared" si="152"/>
        <v>#N/A</v>
      </c>
      <c r="KV81" s="169" t="e">
        <f t="shared" si="152"/>
        <v>#N/A</v>
      </c>
      <c r="KW81" s="169" t="e">
        <f t="shared" si="152"/>
        <v>#N/A</v>
      </c>
      <c r="KX81" s="169" t="e">
        <f t="shared" si="152"/>
        <v>#N/A</v>
      </c>
      <c r="KY81" s="169" t="e">
        <f t="shared" si="152"/>
        <v>#N/A</v>
      </c>
      <c r="KZ81" s="169" t="e">
        <f t="shared" si="143"/>
        <v>#N/A</v>
      </c>
      <c r="LA81" s="169" t="e">
        <f t="shared" si="143"/>
        <v>#N/A</v>
      </c>
      <c r="LB81" s="169" t="e">
        <f t="shared" si="143"/>
        <v>#N/A</v>
      </c>
      <c r="LC81" s="169" t="e">
        <f t="shared" si="143"/>
        <v>#N/A</v>
      </c>
      <c r="LD81" s="169" t="e">
        <f t="shared" si="143"/>
        <v>#N/A</v>
      </c>
      <c r="LE81" s="169" t="e">
        <f t="shared" si="143"/>
        <v>#N/A</v>
      </c>
      <c r="LF81" s="169" t="e">
        <f t="shared" si="143"/>
        <v>#N/A</v>
      </c>
      <c r="LG81" s="169" t="e">
        <f t="shared" si="143"/>
        <v>#N/A</v>
      </c>
      <c r="LH81" s="169" t="e">
        <f t="shared" si="143"/>
        <v>#N/A</v>
      </c>
      <c r="LI81" s="169" t="e">
        <f t="shared" si="143"/>
        <v>#N/A</v>
      </c>
      <c r="LJ81" s="169" t="e">
        <f t="shared" si="143"/>
        <v>#N/A</v>
      </c>
      <c r="LK81" s="169" t="e">
        <f t="shared" si="143"/>
        <v>#N/A</v>
      </c>
      <c r="LL81" s="169" t="e">
        <f t="shared" si="143"/>
        <v>#N/A</v>
      </c>
      <c r="LM81" s="169" t="e">
        <f t="shared" si="143"/>
        <v>#N/A</v>
      </c>
      <c r="LN81" s="169" t="e">
        <f t="shared" si="143"/>
        <v>#N/A</v>
      </c>
      <c r="LO81" s="169" t="e">
        <f t="shared" si="153"/>
        <v>#N/A</v>
      </c>
      <c r="LP81" s="169" t="e">
        <f t="shared" si="153"/>
        <v>#N/A</v>
      </c>
      <c r="LQ81" s="169" t="e">
        <f t="shared" si="154"/>
        <v>#N/A</v>
      </c>
      <c r="LR81" s="169" t="e">
        <f t="shared" si="154"/>
        <v>#N/A</v>
      </c>
      <c r="LS81" s="169" t="e">
        <f t="shared" si="154"/>
        <v>#N/A</v>
      </c>
      <c r="LT81" s="169" t="e">
        <f t="shared" si="154"/>
        <v>#N/A</v>
      </c>
      <c r="LU81" s="169" t="e">
        <f t="shared" si="154"/>
        <v>#N/A</v>
      </c>
      <c r="LV81" s="169" t="e">
        <f t="shared" si="154"/>
        <v>#N/A</v>
      </c>
      <c r="LW81" s="169" t="e">
        <f t="shared" si="154"/>
        <v>#N/A</v>
      </c>
      <c r="LX81" s="169" t="e">
        <f t="shared" si="154"/>
        <v>#N/A</v>
      </c>
      <c r="LY81" s="169" t="e">
        <f t="shared" si="154"/>
        <v>#N/A</v>
      </c>
      <c r="LZ81" s="169" t="e">
        <f t="shared" si="154"/>
        <v>#N/A</v>
      </c>
      <c r="MA81" s="169" t="e">
        <f t="shared" si="154"/>
        <v>#N/A</v>
      </c>
      <c r="MB81" s="169" t="e">
        <f t="shared" si="154"/>
        <v>#N/A</v>
      </c>
      <c r="MC81" s="169" t="e">
        <f t="shared" si="154"/>
        <v>#N/A</v>
      </c>
      <c r="MD81" s="169" t="e">
        <f t="shared" si="154"/>
        <v>#N/A</v>
      </c>
      <c r="ME81" s="169" t="e">
        <f t="shared" si="154"/>
        <v>#N/A</v>
      </c>
      <c r="MF81" s="169" t="e">
        <f t="shared" si="144"/>
        <v>#N/A</v>
      </c>
      <c r="MG81" s="169" t="e">
        <f t="shared" si="144"/>
        <v>#N/A</v>
      </c>
      <c r="MH81" s="169" t="e">
        <f t="shared" si="144"/>
        <v>#N/A</v>
      </c>
      <c r="MI81" s="169" t="e">
        <f t="shared" si="144"/>
        <v>#N/A</v>
      </c>
      <c r="MJ81" s="169" t="e">
        <f t="shared" si="144"/>
        <v>#N/A</v>
      </c>
      <c r="MK81" s="169" t="e">
        <f t="shared" si="144"/>
        <v>#N/A</v>
      </c>
      <c r="ML81" s="169" t="e">
        <f t="shared" si="144"/>
        <v>#N/A</v>
      </c>
      <c r="MM81" s="169" t="e">
        <f t="shared" si="144"/>
        <v>#N/A</v>
      </c>
      <c r="MN81" s="169" t="e">
        <f t="shared" si="144"/>
        <v>#N/A</v>
      </c>
      <c r="MO81" s="169" t="e">
        <f t="shared" si="144"/>
        <v>#N/A</v>
      </c>
      <c r="MP81" s="169" t="e">
        <f t="shared" si="144"/>
        <v>#N/A</v>
      </c>
      <c r="MQ81" s="169" t="e">
        <f t="shared" si="144"/>
        <v>#N/A</v>
      </c>
      <c r="MR81" s="169" t="e">
        <f t="shared" si="144"/>
        <v>#N/A</v>
      </c>
      <c r="MS81" s="169" t="e">
        <f t="shared" si="144"/>
        <v>#N/A</v>
      </c>
      <c r="MT81" s="169" t="e">
        <f t="shared" si="144"/>
        <v>#N/A</v>
      </c>
      <c r="MU81" s="169" t="e">
        <f t="shared" si="144"/>
        <v>#N/A</v>
      </c>
      <c r="MV81" s="169" t="e">
        <f t="shared" si="155"/>
        <v>#N/A</v>
      </c>
      <c r="MW81" s="169" t="e">
        <f t="shared" si="155"/>
        <v>#N/A</v>
      </c>
      <c r="MX81" s="169" t="e">
        <f t="shared" si="155"/>
        <v>#N/A</v>
      </c>
      <c r="MY81" s="169" t="e">
        <f t="shared" si="155"/>
        <v>#N/A</v>
      </c>
      <c r="MZ81" s="169" t="e">
        <f t="shared" si="155"/>
        <v>#N/A</v>
      </c>
      <c r="NA81" s="169" t="e">
        <f t="shared" si="155"/>
        <v>#N/A</v>
      </c>
      <c r="NB81" s="169" t="e">
        <f t="shared" si="155"/>
        <v>#N/A</v>
      </c>
      <c r="NC81" s="169" t="e">
        <f t="shared" si="155"/>
        <v>#N/A</v>
      </c>
      <c r="ND81" s="169" t="e">
        <f t="shared" si="155"/>
        <v>#N/A</v>
      </c>
      <c r="NE81" s="169" t="e">
        <f t="shared" si="155"/>
        <v>#N/A</v>
      </c>
      <c r="NF81" s="169" t="e">
        <f t="shared" si="155"/>
        <v>#N/A</v>
      </c>
      <c r="NG81" s="169" t="e">
        <f t="shared" si="155"/>
        <v>#N/A</v>
      </c>
      <c r="NH81" s="169" t="e">
        <f t="shared" si="155"/>
        <v>#N/A</v>
      </c>
      <c r="NI81" s="169" t="e">
        <f t="shared" si="155"/>
        <v>#N/A</v>
      </c>
      <c r="NJ81" s="169" t="e">
        <f t="shared" si="155"/>
        <v>#N/A</v>
      </c>
      <c r="NK81" s="169" t="e">
        <f t="shared" si="155"/>
        <v>#N/A</v>
      </c>
      <c r="NL81" s="169" t="e">
        <f t="shared" si="145"/>
        <v>#N/A</v>
      </c>
      <c r="NM81" s="169" t="e">
        <f t="shared" si="145"/>
        <v>#N/A</v>
      </c>
      <c r="NN81" s="169" t="e">
        <f t="shared" si="145"/>
        <v>#N/A</v>
      </c>
      <c r="NO81" s="169" t="e">
        <f t="shared" si="145"/>
        <v>#N/A</v>
      </c>
      <c r="NP81" s="169" t="e">
        <f t="shared" si="145"/>
        <v>#N/A</v>
      </c>
      <c r="NQ81" s="169" t="e">
        <f t="shared" si="145"/>
        <v>#N/A</v>
      </c>
      <c r="NR81" s="169" t="e">
        <f t="shared" si="145"/>
        <v>#N/A</v>
      </c>
      <c r="NS81" s="169" t="e">
        <f t="shared" si="145"/>
        <v>#N/A</v>
      </c>
      <c r="NT81" s="169" t="e">
        <f t="shared" si="145"/>
        <v>#N/A</v>
      </c>
      <c r="NU81" s="169" t="e">
        <f t="shared" si="145"/>
        <v>#N/A</v>
      </c>
      <c r="NV81" s="169" t="e">
        <f t="shared" si="145"/>
        <v>#N/A</v>
      </c>
      <c r="NW81" s="169" t="e">
        <f t="shared" si="145"/>
        <v>#N/A</v>
      </c>
      <c r="NX81" s="169" t="e">
        <f t="shared" si="145"/>
        <v>#N/A</v>
      </c>
      <c r="NY81" s="169" t="e">
        <f t="shared" si="145"/>
        <v>#N/A</v>
      </c>
      <c r="NZ81" s="169" t="e">
        <f t="shared" si="145"/>
        <v>#N/A</v>
      </c>
      <c r="OA81" s="169" t="e">
        <f t="shared" si="156"/>
        <v>#N/A</v>
      </c>
      <c r="OB81" s="169" t="e">
        <f t="shared" si="156"/>
        <v>#N/A</v>
      </c>
      <c r="OC81" s="169" t="e">
        <f t="shared" si="157"/>
        <v>#N/A</v>
      </c>
      <c r="OD81" s="169" t="e">
        <f t="shared" si="157"/>
        <v>#N/A</v>
      </c>
      <c r="OE81" s="169" t="e">
        <f t="shared" si="157"/>
        <v>#N/A</v>
      </c>
      <c r="OF81" s="169" t="e">
        <f t="shared" si="157"/>
        <v>#N/A</v>
      </c>
      <c r="OG81" s="169" t="e">
        <f t="shared" si="157"/>
        <v>#N/A</v>
      </c>
      <c r="OH81" s="169" t="e">
        <f t="shared" si="157"/>
        <v>#N/A</v>
      </c>
      <c r="OI81" s="169" t="e">
        <f t="shared" si="157"/>
        <v>#N/A</v>
      </c>
      <c r="OJ81" s="169" t="e">
        <f t="shared" si="157"/>
        <v>#N/A</v>
      </c>
      <c r="OK81" s="169" t="e">
        <f t="shared" si="157"/>
        <v>#N/A</v>
      </c>
      <c r="OL81" s="169" t="e">
        <f t="shared" si="157"/>
        <v>#N/A</v>
      </c>
      <c r="OM81" s="169" t="e">
        <f t="shared" si="157"/>
        <v>#N/A</v>
      </c>
      <c r="ON81" s="169" t="e">
        <f t="shared" si="157"/>
        <v>#N/A</v>
      </c>
      <c r="OO81" s="169" t="e">
        <f t="shared" si="157"/>
        <v>#N/A</v>
      </c>
      <c r="OP81" s="169" t="e">
        <f t="shared" si="157"/>
        <v>#N/A</v>
      </c>
      <c r="OQ81" s="169" t="e">
        <f t="shared" si="157"/>
        <v>#N/A</v>
      </c>
      <c r="OR81" s="169" t="e">
        <f t="shared" si="146"/>
        <v>#N/A</v>
      </c>
      <c r="OS81" s="169" t="e">
        <f t="shared" si="146"/>
        <v>#N/A</v>
      </c>
      <c r="OT81" s="169" t="e">
        <f t="shared" si="146"/>
        <v>#N/A</v>
      </c>
      <c r="OU81" s="169" t="e">
        <f t="shared" si="146"/>
        <v>#N/A</v>
      </c>
      <c r="OV81" s="169" t="e">
        <f t="shared" si="146"/>
        <v>#N/A</v>
      </c>
      <c r="OW81" s="169" t="e">
        <f t="shared" si="146"/>
        <v>#N/A</v>
      </c>
      <c r="OX81" s="169" t="e">
        <f t="shared" si="146"/>
        <v>#N/A</v>
      </c>
      <c r="OY81" s="169" t="e">
        <f t="shared" si="146"/>
        <v>#N/A</v>
      </c>
      <c r="OZ81" s="169" t="e">
        <f t="shared" si="146"/>
        <v>#N/A</v>
      </c>
      <c r="PA81" s="169" t="e">
        <f t="shared" si="146"/>
        <v>#N/A</v>
      </c>
      <c r="PB81" s="169" t="e">
        <f t="shared" si="146"/>
        <v>#N/A</v>
      </c>
      <c r="PC81" s="169" t="e">
        <f t="shared" si="146"/>
        <v>#N/A</v>
      </c>
      <c r="PD81" s="169" t="e">
        <f t="shared" si="146"/>
        <v>#N/A</v>
      </c>
      <c r="PE81" s="169" t="e">
        <f t="shared" si="146"/>
        <v>#N/A</v>
      </c>
      <c r="PF81" s="169" t="e">
        <f t="shared" si="146"/>
        <v>#N/A</v>
      </c>
      <c r="PG81" s="169" t="e">
        <f t="shared" si="146"/>
        <v>#N/A</v>
      </c>
      <c r="PH81" s="169" t="e">
        <f t="shared" si="158"/>
        <v>#N/A</v>
      </c>
      <c r="PI81" s="169" t="e">
        <f t="shared" si="158"/>
        <v>#N/A</v>
      </c>
      <c r="PJ81" s="169" t="e">
        <f t="shared" si="158"/>
        <v>#N/A</v>
      </c>
      <c r="PK81" s="169" t="e">
        <f t="shared" si="158"/>
        <v>#N/A</v>
      </c>
      <c r="PL81" s="169" t="e">
        <f t="shared" si="158"/>
        <v>#N/A</v>
      </c>
      <c r="PM81" s="169" t="e">
        <f t="shared" si="158"/>
        <v>#N/A</v>
      </c>
      <c r="PN81" s="169" t="e">
        <f t="shared" si="158"/>
        <v>#N/A</v>
      </c>
      <c r="PO81" s="169" t="e">
        <f t="shared" si="158"/>
        <v>#N/A</v>
      </c>
    </row>
    <row r="82" spans="1:431" hidden="1" x14ac:dyDescent="0.75">
      <c r="A82" s="370"/>
      <c r="B82" s="376" t="str">
        <f>IF($R82="","",ROUND(_xlfn.NORM.INV(ABS(VLOOKUP($T$1,VLookups!$A$43:$B$44,2,FALSE)-B$2),$N82,$R82),0))</f>
        <v/>
      </c>
      <c r="C82" s="382" t="str">
        <f t="shared" si="165"/>
        <v/>
      </c>
      <c r="D82" s="383" t="str">
        <f t="shared" si="166"/>
        <v/>
      </c>
      <c r="E82" s="109"/>
      <c r="F82" s="117"/>
      <c r="G82" s="122" t="str">
        <f t="shared" si="159"/>
        <v/>
      </c>
      <c r="H82" s="95"/>
      <c r="I82" s="122" t="str">
        <f t="shared" si="160"/>
        <v/>
      </c>
      <c r="J82" s="117"/>
      <c r="K82" s="110"/>
      <c r="L82" s="124" t="str">
        <f t="shared" si="147"/>
        <v/>
      </c>
      <c r="M82" s="124" t="str">
        <f t="shared" si="148"/>
        <v/>
      </c>
      <c r="N82" s="73" t="str">
        <f t="shared" si="161"/>
        <v/>
      </c>
      <c r="O82" s="23"/>
      <c r="P82" s="57"/>
      <c r="Q82" s="304"/>
      <c r="R82" s="74" t="str">
        <f>IF(AND(G82&gt;0,H82&gt;0,I82&gt;0),IF(ISBLANK(Q82),IF(ISBLANK(O82),"",(I82-G82)*VLOOKUP(O82,VLookups!$A$4:$B$13,2,FALSE)),Q82),"")</f>
        <v/>
      </c>
      <c r="S82" s="75" t="str">
        <f t="shared" si="149"/>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2"/>
        <v/>
      </c>
      <c r="AD82" s="49" t="str">
        <f t="shared" si="177"/>
        <v/>
      </c>
      <c r="AE82" s="49" t="str">
        <f t="shared" si="177"/>
        <v/>
      </c>
      <c r="AF82" s="49" t="str">
        <f t="shared" si="177"/>
        <v/>
      </c>
      <c r="AG82" s="49" t="str">
        <f t="shared" si="177"/>
        <v/>
      </c>
      <c r="AH82" s="49" t="str">
        <f t="shared" si="177"/>
        <v/>
      </c>
      <c r="AI82" s="49" t="str">
        <f t="shared" si="177"/>
        <v/>
      </c>
      <c r="AJ82" s="49" t="str">
        <f t="shared" si="177"/>
        <v/>
      </c>
      <c r="AK82" s="49" t="str">
        <f t="shared" si="177"/>
        <v/>
      </c>
      <c r="AL82" s="49" t="str">
        <f t="shared" si="177"/>
        <v/>
      </c>
      <c r="AM82" s="49" t="str">
        <f t="shared" si="177"/>
        <v/>
      </c>
      <c r="AN82" s="49" t="str">
        <f t="shared" si="177"/>
        <v/>
      </c>
      <c r="AO82" s="49" t="str">
        <f t="shared" si="177"/>
        <v/>
      </c>
      <c r="AP82" s="49" t="str">
        <f t="shared" si="177"/>
        <v/>
      </c>
      <c r="AQ82" s="49" t="str">
        <f t="shared" si="177"/>
        <v/>
      </c>
      <c r="AR82" s="49" t="str">
        <f t="shared" si="177"/>
        <v/>
      </c>
      <c r="AS82" s="49" t="str">
        <f t="shared" si="177"/>
        <v/>
      </c>
      <c r="AT82" s="49" t="str">
        <f t="shared" si="171"/>
        <v/>
      </c>
      <c r="AU82" s="49" t="str">
        <f t="shared" si="171"/>
        <v/>
      </c>
      <c r="AV82" s="49" t="str">
        <f t="shared" si="171"/>
        <v/>
      </c>
      <c r="AW82" s="49" t="str">
        <f t="shared" si="171"/>
        <v/>
      </c>
      <c r="AX82" s="49" t="str">
        <f t="shared" si="171"/>
        <v/>
      </c>
      <c r="AY82" s="49" t="str">
        <f t="shared" si="171"/>
        <v/>
      </c>
      <c r="AZ82" s="49" t="str">
        <f t="shared" si="171"/>
        <v/>
      </c>
      <c r="BA82" s="49" t="str">
        <f t="shared" si="171"/>
        <v/>
      </c>
      <c r="BB82" s="49" t="str">
        <f t="shared" si="171"/>
        <v/>
      </c>
      <c r="BC82" s="49" t="str">
        <f t="shared" si="171"/>
        <v/>
      </c>
      <c r="BD82" s="49" t="str">
        <f t="shared" si="171"/>
        <v/>
      </c>
      <c r="BE82" s="49" t="str">
        <f t="shared" si="171"/>
        <v/>
      </c>
      <c r="BF82" s="49" t="str">
        <f t="shared" si="171"/>
        <v/>
      </c>
      <c r="BG82" s="49" t="str">
        <f t="shared" si="171"/>
        <v/>
      </c>
      <c r="BH82" s="49" t="str">
        <f t="shared" si="171"/>
        <v/>
      </c>
      <c r="BI82" s="49" t="str">
        <f t="shared" si="172"/>
        <v/>
      </c>
      <c r="BJ82" s="49" t="str">
        <f t="shared" si="172"/>
        <v/>
      </c>
      <c r="BK82" s="49" t="str">
        <f t="shared" si="172"/>
        <v/>
      </c>
      <c r="BL82" s="49" t="str">
        <f t="shared" si="172"/>
        <v/>
      </c>
      <c r="BM82" s="49" t="str">
        <f t="shared" si="172"/>
        <v/>
      </c>
      <c r="BN82" s="49" t="str">
        <f t="shared" si="172"/>
        <v/>
      </c>
      <c r="BO82" s="49" t="str">
        <f t="shared" si="172"/>
        <v/>
      </c>
      <c r="BP82" s="49" t="str">
        <f t="shared" si="172"/>
        <v/>
      </c>
      <c r="BQ82" s="49" t="str">
        <f t="shared" si="172"/>
        <v/>
      </c>
      <c r="BR82" s="49" t="str">
        <f t="shared" si="172"/>
        <v/>
      </c>
      <c r="BS82" s="49" t="str">
        <f t="shared" si="172"/>
        <v/>
      </c>
      <c r="BT82" s="49" t="str">
        <f t="shared" si="172"/>
        <v/>
      </c>
      <c r="BU82" s="49" t="str">
        <f t="shared" si="172"/>
        <v/>
      </c>
      <c r="BV82" s="49" t="str">
        <f t="shared" si="172"/>
        <v/>
      </c>
      <c r="BW82" s="49" t="str">
        <f t="shared" si="172"/>
        <v/>
      </c>
      <c r="BX82" s="49" t="str">
        <f t="shared" si="172"/>
        <v/>
      </c>
      <c r="BY82" s="49" t="str">
        <f t="shared" si="168"/>
        <v/>
      </c>
      <c r="BZ82" s="49" t="str">
        <f t="shared" si="168"/>
        <v/>
      </c>
      <c r="CA82" s="49" t="str">
        <f t="shared" si="168"/>
        <v/>
      </c>
      <c r="CB82" s="49" t="str">
        <f t="shared" si="168"/>
        <v/>
      </c>
      <c r="CC82" s="49" t="str">
        <f t="shared" si="168"/>
        <v/>
      </c>
      <c r="CD82" s="49" t="str">
        <f t="shared" si="168"/>
        <v/>
      </c>
      <c r="CE82" s="49" t="str">
        <f t="shared" si="168"/>
        <v/>
      </c>
      <c r="CF82" s="49" t="str">
        <f t="shared" si="168"/>
        <v/>
      </c>
      <c r="CG82" s="49" t="str">
        <f t="shared" si="168"/>
        <v/>
      </c>
      <c r="CH82" s="49" t="str">
        <f t="shared" si="168"/>
        <v/>
      </c>
      <c r="CI82" s="49" t="str">
        <f t="shared" si="168"/>
        <v/>
      </c>
      <c r="CJ82" s="49" t="str">
        <f t="shared" si="168"/>
        <v/>
      </c>
      <c r="CK82" s="49" t="str">
        <f t="shared" si="168"/>
        <v/>
      </c>
      <c r="CL82" s="49" t="str">
        <f t="shared" si="168"/>
        <v/>
      </c>
      <c r="CM82" s="49" t="str">
        <f t="shared" si="168"/>
        <v/>
      </c>
      <c r="CN82" s="49" t="str">
        <f t="shared" si="173"/>
        <v/>
      </c>
      <c r="CO82" s="49" t="str">
        <f t="shared" si="173"/>
        <v/>
      </c>
      <c r="CP82" s="49" t="str">
        <f t="shared" si="173"/>
        <v/>
      </c>
      <c r="CQ82" s="49" t="str">
        <f t="shared" si="173"/>
        <v/>
      </c>
      <c r="CR82" s="49" t="str">
        <f t="shared" si="173"/>
        <v/>
      </c>
      <c r="CS82" s="49" t="str">
        <f t="shared" si="173"/>
        <v/>
      </c>
      <c r="CT82" s="49" t="str">
        <f t="shared" si="173"/>
        <v/>
      </c>
      <c r="CU82" s="49" t="str">
        <f t="shared" si="173"/>
        <v/>
      </c>
      <c r="CV82" s="49" t="str">
        <f t="shared" si="173"/>
        <v/>
      </c>
      <c r="CW82" s="49" t="str">
        <f t="shared" si="173"/>
        <v/>
      </c>
      <c r="CX82" s="49" t="str">
        <f t="shared" si="173"/>
        <v/>
      </c>
      <c r="CY82" s="49" t="str">
        <f t="shared" si="173"/>
        <v/>
      </c>
      <c r="CZ82" s="49" t="str">
        <f t="shared" si="173"/>
        <v/>
      </c>
      <c r="DA82" s="49" t="str">
        <f t="shared" si="173"/>
        <v/>
      </c>
      <c r="DB82" s="49" t="str">
        <f t="shared" si="173"/>
        <v/>
      </c>
      <c r="DC82" s="49" t="str">
        <f t="shared" si="173"/>
        <v/>
      </c>
      <c r="DD82" s="49" t="str">
        <f t="shared" si="169"/>
        <v/>
      </c>
      <c r="DE82" s="49" t="str">
        <f t="shared" si="169"/>
        <v/>
      </c>
      <c r="DF82" s="49" t="str">
        <f t="shared" si="169"/>
        <v/>
      </c>
      <c r="DG82" s="49" t="str">
        <f t="shared" si="169"/>
        <v/>
      </c>
      <c r="DH82" s="49" t="str">
        <f t="shared" si="169"/>
        <v/>
      </c>
      <c r="DI82" s="49" t="str">
        <f t="shared" si="169"/>
        <v/>
      </c>
      <c r="DJ82" s="49" t="str">
        <f t="shared" si="169"/>
        <v/>
      </c>
      <c r="DK82" s="49" t="str">
        <f t="shared" si="169"/>
        <v/>
      </c>
      <c r="DL82" s="49" t="str">
        <f t="shared" si="169"/>
        <v/>
      </c>
      <c r="DM82" s="49" t="str">
        <f t="shared" si="169"/>
        <v/>
      </c>
      <c r="DN82" s="49" t="str">
        <f t="shared" si="169"/>
        <v/>
      </c>
      <c r="DO82" s="49" t="str">
        <f t="shared" si="169"/>
        <v/>
      </c>
      <c r="DP82" s="49" t="str">
        <f t="shared" si="169"/>
        <v/>
      </c>
      <c r="DQ82" s="49" t="str">
        <f t="shared" si="169"/>
        <v/>
      </c>
      <c r="DR82" s="49" t="str">
        <f t="shared" si="169"/>
        <v/>
      </c>
      <c r="DS82" s="49" t="str">
        <f t="shared" si="174"/>
        <v/>
      </c>
      <c r="DT82" s="49" t="str">
        <f t="shared" si="174"/>
        <v/>
      </c>
      <c r="DU82" s="49" t="str">
        <f t="shared" si="174"/>
        <v/>
      </c>
      <c r="DV82" s="49" t="str">
        <f t="shared" si="174"/>
        <v/>
      </c>
      <c r="DW82" s="49" t="str">
        <f t="shared" si="174"/>
        <v/>
      </c>
      <c r="DX82" s="49" t="str">
        <f t="shared" si="174"/>
        <v/>
      </c>
      <c r="DY82" s="49" t="str">
        <f t="shared" si="174"/>
        <v/>
      </c>
      <c r="DZ82" s="183" t="str">
        <f t="shared" si="163"/>
        <v/>
      </c>
      <c r="EA82" s="49" t="str">
        <f t="shared" si="167"/>
        <v/>
      </c>
      <c r="EB82" s="49" t="str">
        <f t="shared" si="167"/>
        <v/>
      </c>
      <c r="EC82" s="49" t="str">
        <f t="shared" si="167"/>
        <v/>
      </c>
      <c r="ED82" s="49" t="str">
        <f t="shared" si="167"/>
        <v/>
      </c>
      <c r="EE82" s="49" t="str">
        <f t="shared" si="167"/>
        <v/>
      </c>
      <c r="EF82" s="49" t="str">
        <f t="shared" si="167"/>
        <v/>
      </c>
      <c r="EG82" s="49" t="str">
        <f t="shared" si="167"/>
        <v/>
      </c>
      <c r="EH82" s="49" t="str">
        <f t="shared" si="167"/>
        <v/>
      </c>
      <c r="EI82" s="49" t="str">
        <f t="shared" si="167"/>
        <v/>
      </c>
      <c r="EJ82" s="49" t="str">
        <f t="shared" si="167"/>
        <v/>
      </c>
      <c r="EK82" s="49" t="str">
        <f t="shared" si="167"/>
        <v/>
      </c>
      <c r="EL82" s="49" t="str">
        <f t="shared" si="167"/>
        <v/>
      </c>
      <c r="EM82" s="49" t="str">
        <f t="shared" si="167"/>
        <v/>
      </c>
      <c r="EN82" s="49" t="str">
        <f t="shared" si="167"/>
        <v/>
      </c>
      <c r="EO82" s="49" t="str">
        <f t="shared" si="167"/>
        <v/>
      </c>
      <c r="EP82" s="49" t="str">
        <f t="shared" si="164"/>
        <v/>
      </c>
      <c r="EQ82" s="49" t="str">
        <f t="shared" si="164"/>
        <v/>
      </c>
      <c r="ER82" s="49" t="str">
        <f t="shared" si="164"/>
        <v/>
      </c>
      <c r="ES82" s="49" t="str">
        <f t="shared" si="164"/>
        <v/>
      </c>
      <c r="ET82" s="49" t="str">
        <f t="shared" si="175"/>
        <v/>
      </c>
      <c r="EU82" s="49" t="str">
        <f t="shared" si="175"/>
        <v/>
      </c>
      <c r="EV82" s="49" t="str">
        <f t="shared" si="175"/>
        <v/>
      </c>
      <c r="EW82" s="49" t="str">
        <f t="shared" si="175"/>
        <v/>
      </c>
      <c r="EX82" s="49" t="str">
        <f t="shared" si="175"/>
        <v/>
      </c>
      <c r="EY82" s="49" t="str">
        <f t="shared" si="175"/>
        <v/>
      </c>
      <c r="EZ82" s="49" t="str">
        <f t="shared" si="175"/>
        <v/>
      </c>
      <c r="FA82" s="49" t="str">
        <f t="shared" si="175"/>
        <v/>
      </c>
      <c r="FB82" s="49" t="str">
        <f t="shared" si="175"/>
        <v/>
      </c>
      <c r="FC82" s="49" t="str">
        <f t="shared" si="175"/>
        <v/>
      </c>
      <c r="FD82" s="49" t="str">
        <f t="shared" si="175"/>
        <v/>
      </c>
      <c r="FE82" s="49" t="str">
        <f t="shared" si="126"/>
        <v/>
      </c>
      <c r="FF82" s="49" t="str">
        <f t="shared" si="126"/>
        <v/>
      </c>
      <c r="FG82" s="49" t="str">
        <f t="shared" si="126"/>
        <v/>
      </c>
      <c r="FH82" s="49" t="str">
        <f t="shared" si="126"/>
        <v/>
      </c>
      <c r="FI82" s="49" t="str">
        <f t="shared" si="126"/>
        <v/>
      </c>
      <c r="FJ82" s="49" t="str">
        <f t="shared" si="126"/>
        <v/>
      </c>
      <c r="FK82" s="49" t="str">
        <f t="shared" si="126"/>
        <v/>
      </c>
      <c r="FL82" s="49" t="str">
        <f t="shared" si="126"/>
        <v/>
      </c>
      <c r="FM82" s="49" t="str">
        <f t="shared" si="126"/>
        <v/>
      </c>
      <c r="FN82" s="49" t="str">
        <f t="shared" si="126"/>
        <v/>
      </c>
      <c r="FO82" s="49" t="str">
        <f t="shared" si="126"/>
        <v/>
      </c>
      <c r="FP82" s="49" t="str">
        <f t="shared" si="126"/>
        <v/>
      </c>
      <c r="FQ82" s="49" t="str">
        <f t="shared" si="126"/>
        <v/>
      </c>
      <c r="FR82" s="49" t="str">
        <f t="shared" si="126"/>
        <v/>
      </c>
      <c r="FS82" s="49" t="str">
        <f t="shared" si="126"/>
        <v/>
      </c>
      <c r="FT82" s="49" t="str">
        <f t="shared" si="126"/>
        <v/>
      </c>
      <c r="FU82" s="49" t="str">
        <f t="shared" si="176"/>
        <v/>
      </c>
      <c r="FV82" s="49" t="str">
        <f t="shared" si="150"/>
        <v/>
      </c>
      <c r="FW82" s="49" t="str">
        <f t="shared" si="150"/>
        <v/>
      </c>
      <c r="FX82" s="49" t="str">
        <f t="shared" si="150"/>
        <v/>
      </c>
      <c r="FY82" s="49" t="str">
        <f t="shared" si="150"/>
        <v/>
      </c>
      <c r="FZ82" s="49" t="str">
        <f t="shared" si="150"/>
        <v/>
      </c>
      <c r="GA82" s="49" t="str">
        <f t="shared" si="150"/>
        <v/>
      </c>
      <c r="GB82" s="49" t="str">
        <f t="shared" si="150"/>
        <v/>
      </c>
      <c r="GC82" s="49" t="str">
        <f t="shared" si="137"/>
        <v/>
      </c>
      <c r="GD82" s="49" t="str">
        <f t="shared" si="137"/>
        <v/>
      </c>
      <c r="GE82" s="49" t="str">
        <f t="shared" si="137"/>
        <v/>
      </c>
      <c r="GF82" s="49" t="str">
        <f t="shared" si="137"/>
        <v/>
      </c>
      <c r="GG82" s="49" t="str">
        <f t="shared" si="137"/>
        <v/>
      </c>
      <c r="GH82" s="49" t="str">
        <f t="shared" si="137"/>
        <v/>
      </c>
      <c r="GI82" s="49" t="str">
        <f t="shared" si="137"/>
        <v/>
      </c>
      <c r="GJ82" s="49" t="str">
        <f t="shared" si="137"/>
        <v/>
      </c>
      <c r="GK82" s="49" t="str">
        <f t="shared" si="137"/>
        <v/>
      </c>
      <c r="GL82" s="49" t="str">
        <f t="shared" si="137"/>
        <v/>
      </c>
      <c r="GM82" s="49" t="str">
        <f t="shared" si="137"/>
        <v/>
      </c>
      <c r="GN82" s="49" t="str">
        <f t="shared" si="137"/>
        <v/>
      </c>
      <c r="GO82" s="49" t="str">
        <f t="shared" si="137"/>
        <v/>
      </c>
      <c r="GP82" s="49" t="str">
        <f t="shared" si="137"/>
        <v/>
      </c>
      <c r="GQ82" s="49" t="str">
        <f t="shared" si="137"/>
        <v/>
      </c>
      <c r="GR82" s="49" t="str">
        <f t="shared" si="137"/>
        <v/>
      </c>
      <c r="GS82" s="49" t="str">
        <f t="shared" si="138"/>
        <v/>
      </c>
      <c r="GT82" s="49" t="str">
        <f t="shared" si="138"/>
        <v/>
      </c>
      <c r="GU82" s="49" t="str">
        <f t="shared" si="138"/>
        <v/>
      </c>
      <c r="GV82" s="49" t="str">
        <f t="shared" si="138"/>
        <v/>
      </c>
      <c r="GW82" s="49" t="str">
        <f t="shared" si="138"/>
        <v/>
      </c>
      <c r="GX82" s="49" t="str">
        <f t="shared" si="138"/>
        <v/>
      </c>
      <c r="GY82" s="49" t="str">
        <f t="shared" si="138"/>
        <v/>
      </c>
      <c r="GZ82" s="49" t="str">
        <f t="shared" si="138"/>
        <v/>
      </c>
      <c r="HA82" s="49" t="str">
        <f t="shared" si="138"/>
        <v/>
      </c>
      <c r="HB82" s="49" t="str">
        <f t="shared" si="138"/>
        <v/>
      </c>
      <c r="HC82" s="49" t="str">
        <f t="shared" si="138"/>
        <v/>
      </c>
      <c r="HD82" s="49" t="str">
        <f t="shared" si="138"/>
        <v/>
      </c>
      <c r="HE82" s="49" t="str">
        <f t="shared" si="138"/>
        <v/>
      </c>
      <c r="HF82" s="49" t="str">
        <f t="shared" si="138"/>
        <v/>
      </c>
      <c r="HG82" s="49" t="str">
        <f t="shared" si="138"/>
        <v/>
      </c>
      <c r="HH82" s="49" t="str">
        <f t="shared" si="138"/>
        <v/>
      </c>
      <c r="HI82" s="49" t="str">
        <f t="shared" si="139"/>
        <v/>
      </c>
      <c r="HJ82" s="49" t="str">
        <f t="shared" si="139"/>
        <v/>
      </c>
      <c r="HK82" s="49" t="str">
        <f t="shared" si="139"/>
        <v/>
      </c>
      <c r="HL82" s="49" t="str">
        <f t="shared" si="139"/>
        <v/>
      </c>
      <c r="HM82" s="49" t="str">
        <f t="shared" si="109"/>
        <v/>
      </c>
      <c r="HN82" s="49" t="str">
        <f t="shared" si="109"/>
        <v/>
      </c>
      <c r="HO82" s="49" t="str">
        <f t="shared" si="109"/>
        <v/>
      </c>
      <c r="HP82" s="49" t="str">
        <f t="shared" si="77"/>
        <v/>
      </c>
      <c r="HQ82" s="49" t="str">
        <f t="shared" si="77"/>
        <v/>
      </c>
      <c r="HR82" s="49" t="str">
        <f t="shared" si="46"/>
        <v/>
      </c>
      <c r="HS82" s="49" t="str">
        <f t="shared" si="46"/>
        <v/>
      </c>
      <c r="HT82" s="49" t="str">
        <f t="shared" si="46"/>
        <v/>
      </c>
      <c r="HU82" s="49" t="str">
        <f t="shared" si="46"/>
        <v/>
      </c>
      <c r="HV82" s="49" t="str">
        <f t="shared" si="140"/>
        <v/>
      </c>
      <c r="HW82" s="169" t="e">
        <f t="shared" si="179"/>
        <v>#N/A</v>
      </c>
      <c r="HX82" s="169" t="e">
        <f t="shared" si="179"/>
        <v>#N/A</v>
      </c>
      <c r="HY82" s="169" t="e">
        <f t="shared" si="179"/>
        <v>#N/A</v>
      </c>
      <c r="HZ82" s="169" t="e">
        <f t="shared" si="179"/>
        <v>#N/A</v>
      </c>
      <c r="IA82" s="169" t="e">
        <f t="shared" si="178"/>
        <v>#N/A</v>
      </c>
      <c r="IB82" s="169" t="e">
        <f t="shared" si="178"/>
        <v>#N/A</v>
      </c>
      <c r="IC82" s="169" t="e">
        <f t="shared" si="178"/>
        <v>#N/A</v>
      </c>
      <c r="ID82" s="169" t="e">
        <f t="shared" si="178"/>
        <v>#N/A</v>
      </c>
      <c r="IE82" s="169" t="e">
        <f t="shared" si="178"/>
        <v>#N/A</v>
      </c>
      <c r="IF82" s="169" t="e">
        <f t="shared" si="178"/>
        <v>#N/A</v>
      </c>
      <c r="IG82" s="169" t="e">
        <f t="shared" si="178"/>
        <v>#N/A</v>
      </c>
      <c r="IH82" s="169" t="e">
        <f t="shared" si="178"/>
        <v>#N/A</v>
      </c>
      <c r="II82" s="169" t="e">
        <f t="shared" si="178"/>
        <v>#N/A</v>
      </c>
      <c r="IJ82" s="169" t="e">
        <f t="shared" si="178"/>
        <v>#N/A</v>
      </c>
      <c r="IK82" s="169" t="e">
        <f t="shared" si="178"/>
        <v>#N/A</v>
      </c>
      <c r="IL82" s="169" t="e">
        <f t="shared" si="178"/>
        <v>#N/A</v>
      </c>
      <c r="IM82" s="169" t="e">
        <f t="shared" si="178"/>
        <v>#N/A</v>
      </c>
      <c r="IN82" s="169" t="e">
        <f t="shared" si="178"/>
        <v>#N/A</v>
      </c>
      <c r="IO82" s="169" t="e">
        <f t="shared" si="178"/>
        <v>#N/A</v>
      </c>
      <c r="IP82" s="169" t="e">
        <f t="shared" si="141"/>
        <v>#N/A</v>
      </c>
      <c r="IQ82" s="169" t="e">
        <f t="shared" si="141"/>
        <v>#N/A</v>
      </c>
      <c r="IR82" s="169" t="e">
        <f t="shared" si="141"/>
        <v>#N/A</v>
      </c>
      <c r="IS82" s="169" t="e">
        <f t="shared" si="141"/>
        <v>#N/A</v>
      </c>
      <c r="IT82" s="169" t="e">
        <f t="shared" si="141"/>
        <v>#N/A</v>
      </c>
      <c r="IU82" s="169" t="e">
        <f t="shared" si="141"/>
        <v>#N/A</v>
      </c>
      <c r="IV82" s="169" t="e">
        <f t="shared" si="141"/>
        <v>#N/A</v>
      </c>
      <c r="IW82" s="169" t="e">
        <f t="shared" si="141"/>
        <v>#N/A</v>
      </c>
      <c r="IX82" s="169" t="e">
        <f t="shared" si="141"/>
        <v>#N/A</v>
      </c>
      <c r="IY82" s="169" t="e">
        <f t="shared" si="141"/>
        <v>#N/A</v>
      </c>
      <c r="IZ82" s="169" t="e">
        <f t="shared" si="141"/>
        <v>#N/A</v>
      </c>
      <c r="JA82" s="169" t="e">
        <f t="shared" si="141"/>
        <v>#N/A</v>
      </c>
      <c r="JB82" s="169" t="e">
        <f t="shared" si="141"/>
        <v>#N/A</v>
      </c>
      <c r="JC82" s="169" t="e">
        <f t="shared" si="141"/>
        <v>#N/A</v>
      </c>
      <c r="JD82" s="169" t="e">
        <f t="shared" si="141"/>
        <v>#N/A</v>
      </c>
      <c r="JE82" s="169" t="e">
        <f t="shared" si="151"/>
        <v>#N/A</v>
      </c>
      <c r="JF82" s="169" t="e">
        <f t="shared" si="151"/>
        <v>#N/A</v>
      </c>
      <c r="JG82" s="169" t="e">
        <f t="shared" si="151"/>
        <v>#N/A</v>
      </c>
      <c r="JH82" s="169" t="e">
        <f t="shared" si="151"/>
        <v>#N/A</v>
      </c>
      <c r="JI82" s="169" t="e">
        <f t="shared" si="151"/>
        <v>#N/A</v>
      </c>
      <c r="JJ82" s="169" t="e">
        <f t="shared" si="151"/>
        <v>#N/A</v>
      </c>
      <c r="JK82" s="169" t="e">
        <f t="shared" si="151"/>
        <v>#N/A</v>
      </c>
      <c r="JL82" s="169" t="e">
        <f t="shared" si="151"/>
        <v>#N/A</v>
      </c>
      <c r="JM82" s="169" t="e">
        <f t="shared" si="151"/>
        <v>#N/A</v>
      </c>
      <c r="JN82" s="169" t="e">
        <f t="shared" si="151"/>
        <v>#N/A</v>
      </c>
      <c r="JO82" s="169" t="e">
        <f t="shared" si="151"/>
        <v>#N/A</v>
      </c>
      <c r="JP82" s="169" t="e">
        <f t="shared" si="151"/>
        <v>#N/A</v>
      </c>
      <c r="JQ82" s="169" t="e">
        <f t="shared" si="151"/>
        <v>#N/A</v>
      </c>
      <c r="JR82" s="169" t="e">
        <f t="shared" si="151"/>
        <v>#N/A</v>
      </c>
      <c r="JS82" s="169" t="e">
        <f t="shared" si="151"/>
        <v>#N/A</v>
      </c>
      <c r="JT82" s="169" t="e">
        <f t="shared" si="142"/>
        <v>#N/A</v>
      </c>
      <c r="JU82" s="169" t="e">
        <f t="shared" si="142"/>
        <v>#N/A</v>
      </c>
      <c r="JV82" s="169" t="e">
        <f t="shared" si="142"/>
        <v>#N/A</v>
      </c>
      <c r="JW82" s="169" t="e">
        <f t="shared" si="142"/>
        <v>#N/A</v>
      </c>
      <c r="JX82" s="169" t="e">
        <f t="shared" si="142"/>
        <v>#N/A</v>
      </c>
      <c r="JY82" s="169" t="e">
        <f t="shared" si="142"/>
        <v>#N/A</v>
      </c>
      <c r="JZ82" s="169" t="e">
        <f t="shared" si="142"/>
        <v>#N/A</v>
      </c>
      <c r="KA82" s="169" t="e">
        <f t="shared" si="142"/>
        <v>#N/A</v>
      </c>
      <c r="KB82" s="169" t="e">
        <f t="shared" si="142"/>
        <v>#N/A</v>
      </c>
      <c r="KC82" s="169" t="e">
        <f t="shared" si="142"/>
        <v>#N/A</v>
      </c>
      <c r="KD82" s="169" t="e">
        <f t="shared" si="142"/>
        <v>#N/A</v>
      </c>
      <c r="KE82" s="169" t="e">
        <f t="shared" si="142"/>
        <v>#N/A</v>
      </c>
      <c r="KF82" s="169" t="e">
        <f t="shared" si="142"/>
        <v>#N/A</v>
      </c>
      <c r="KG82" s="169" t="e">
        <f t="shared" si="142"/>
        <v>#N/A</v>
      </c>
      <c r="KH82" s="169" t="e">
        <f t="shared" si="142"/>
        <v>#N/A</v>
      </c>
      <c r="KI82" s="169" t="e">
        <f t="shared" si="142"/>
        <v>#N/A</v>
      </c>
      <c r="KJ82" s="169" t="e">
        <f t="shared" si="152"/>
        <v>#N/A</v>
      </c>
      <c r="KK82" s="169" t="e">
        <f t="shared" si="152"/>
        <v>#N/A</v>
      </c>
      <c r="KL82" s="169" t="e">
        <f t="shared" si="152"/>
        <v>#N/A</v>
      </c>
      <c r="KM82" s="169" t="e">
        <f t="shared" si="152"/>
        <v>#N/A</v>
      </c>
      <c r="KN82" s="169" t="e">
        <f t="shared" si="152"/>
        <v>#N/A</v>
      </c>
      <c r="KO82" s="169" t="e">
        <f t="shared" si="152"/>
        <v>#N/A</v>
      </c>
      <c r="KP82" s="169" t="e">
        <f t="shared" si="152"/>
        <v>#N/A</v>
      </c>
      <c r="KQ82" s="169" t="e">
        <f t="shared" si="152"/>
        <v>#N/A</v>
      </c>
      <c r="KR82" s="169" t="e">
        <f t="shared" si="152"/>
        <v>#N/A</v>
      </c>
      <c r="KS82" s="169" t="e">
        <f t="shared" si="152"/>
        <v>#N/A</v>
      </c>
      <c r="KT82" s="169" t="e">
        <f t="shared" si="152"/>
        <v>#N/A</v>
      </c>
      <c r="KU82" s="169" t="e">
        <f t="shared" si="152"/>
        <v>#N/A</v>
      </c>
      <c r="KV82" s="169" t="e">
        <f t="shared" si="152"/>
        <v>#N/A</v>
      </c>
      <c r="KW82" s="169" t="e">
        <f t="shared" si="152"/>
        <v>#N/A</v>
      </c>
      <c r="KX82" s="169" t="e">
        <f t="shared" si="152"/>
        <v>#N/A</v>
      </c>
      <c r="KY82" s="169" t="e">
        <f t="shared" si="152"/>
        <v>#N/A</v>
      </c>
      <c r="KZ82" s="169" t="e">
        <f t="shared" si="143"/>
        <v>#N/A</v>
      </c>
      <c r="LA82" s="169" t="e">
        <f t="shared" si="143"/>
        <v>#N/A</v>
      </c>
      <c r="LB82" s="169" t="e">
        <f t="shared" si="143"/>
        <v>#N/A</v>
      </c>
      <c r="LC82" s="169" t="e">
        <f t="shared" si="143"/>
        <v>#N/A</v>
      </c>
      <c r="LD82" s="169" t="e">
        <f t="shared" si="143"/>
        <v>#N/A</v>
      </c>
      <c r="LE82" s="169" t="e">
        <f t="shared" si="143"/>
        <v>#N/A</v>
      </c>
      <c r="LF82" s="169" t="e">
        <f t="shared" si="143"/>
        <v>#N/A</v>
      </c>
      <c r="LG82" s="169" t="e">
        <f t="shared" si="143"/>
        <v>#N/A</v>
      </c>
      <c r="LH82" s="169" t="e">
        <f t="shared" si="143"/>
        <v>#N/A</v>
      </c>
      <c r="LI82" s="169" t="e">
        <f t="shared" si="143"/>
        <v>#N/A</v>
      </c>
      <c r="LJ82" s="169" t="e">
        <f t="shared" si="143"/>
        <v>#N/A</v>
      </c>
      <c r="LK82" s="169" t="e">
        <f t="shared" si="143"/>
        <v>#N/A</v>
      </c>
      <c r="LL82" s="169" t="e">
        <f t="shared" si="143"/>
        <v>#N/A</v>
      </c>
      <c r="LM82" s="169" t="e">
        <f t="shared" si="143"/>
        <v>#N/A</v>
      </c>
      <c r="LN82" s="169" t="e">
        <f t="shared" si="143"/>
        <v>#N/A</v>
      </c>
      <c r="LO82" s="169" t="e">
        <f t="shared" si="153"/>
        <v>#N/A</v>
      </c>
      <c r="LP82" s="169" t="e">
        <f t="shared" si="153"/>
        <v>#N/A</v>
      </c>
      <c r="LQ82" s="169" t="e">
        <f t="shared" si="154"/>
        <v>#N/A</v>
      </c>
      <c r="LR82" s="169" t="e">
        <f t="shared" si="154"/>
        <v>#N/A</v>
      </c>
      <c r="LS82" s="169" t="e">
        <f t="shared" si="154"/>
        <v>#N/A</v>
      </c>
      <c r="LT82" s="169" t="e">
        <f t="shared" si="154"/>
        <v>#N/A</v>
      </c>
      <c r="LU82" s="169" t="e">
        <f t="shared" si="154"/>
        <v>#N/A</v>
      </c>
      <c r="LV82" s="169" t="e">
        <f t="shared" si="154"/>
        <v>#N/A</v>
      </c>
      <c r="LW82" s="169" t="e">
        <f t="shared" si="154"/>
        <v>#N/A</v>
      </c>
      <c r="LX82" s="169" t="e">
        <f t="shared" si="154"/>
        <v>#N/A</v>
      </c>
      <c r="LY82" s="169" t="e">
        <f t="shared" si="154"/>
        <v>#N/A</v>
      </c>
      <c r="LZ82" s="169" t="e">
        <f t="shared" si="154"/>
        <v>#N/A</v>
      </c>
      <c r="MA82" s="169" t="e">
        <f t="shared" si="154"/>
        <v>#N/A</v>
      </c>
      <c r="MB82" s="169" t="e">
        <f t="shared" si="154"/>
        <v>#N/A</v>
      </c>
      <c r="MC82" s="169" t="e">
        <f t="shared" si="154"/>
        <v>#N/A</v>
      </c>
      <c r="MD82" s="169" t="e">
        <f t="shared" si="154"/>
        <v>#N/A</v>
      </c>
      <c r="ME82" s="169" t="e">
        <f t="shared" si="154"/>
        <v>#N/A</v>
      </c>
      <c r="MF82" s="169" t="e">
        <f t="shared" si="144"/>
        <v>#N/A</v>
      </c>
      <c r="MG82" s="169" t="e">
        <f t="shared" si="144"/>
        <v>#N/A</v>
      </c>
      <c r="MH82" s="169" t="e">
        <f t="shared" si="144"/>
        <v>#N/A</v>
      </c>
      <c r="MI82" s="169" t="e">
        <f t="shared" si="144"/>
        <v>#N/A</v>
      </c>
      <c r="MJ82" s="169" t="e">
        <f t="shared" si="144"/>
        <v>#N/A</v>
      </c>
      <c r="MK82" s="169" t="e">
        <f t="shared" si="144"/>
        <v>#N/A</v>
      </c>
      <c r="ML82" s="169" t="e">
        <f t="shared" si="144"/>
        <v>#N/A</v>
      </c>
      <c r="MM82" s="169" t="e">
        <f t="shared" si="144"/>
        <v>#N/A</v>
      </c>
      <c r="MN82" s="169" t="e">
        <f t="shared" si="144"/>
        <v>#N/A</v>
      </c>
      <c r="MO82" s="169" t="e">
        <f t="shared" si="144"/>
        <v>#N/A</v>
      </c>
      <c r="MP82" s="169" t="e">
        <f t="shared" si="144"/>
        <v>#N/A</v>
      </c>
      <c r="MQ82" s="169" t="e">
        <f t="shared" si="144"/>
        <v>#N/A</v>
      </c>
      <c r="MR82" s="169" t="e">
        <f t="shared" si="144"/>
        <v>#N/A</v>
      </c>
      <c r="MS82" s="169" t="e">
        <f t="shared" si="144"/>
        <v>#N/A</v>
      </c>
      <c r="MT82" s="169" t="e">
        <f t="shared" si="144"/>
        <v>#N/A</v>
      </c>
      <c r="MU82" s="169" t="e">
        <f t="shared" si="144"/>
        <v>#N/A</v>
      </c>
      <c r="MV82" s="169" t="e">
        <f t="shared" si="155"/>
        <v>#N/A</v>
      </c>
      <c r="MW82" s="169" t="e">
        <f t="shared" si="155"/>
        <v>#N/A</v>
      </c>
      <c r="MX82" s="169" t="e">
        <f t="shared" si="155"/>
        <v>#N/A</v>
      </c>
      <c r="MY82" s="169" t="e">
        <f t="shared" si="155"/>
        <v>#N/A</v>
      </c>
      <c r="MZ82" s="169" t="e">
        <f t="shared" si="155"/>
        <v>#N/A</v>
      </c>
      <c r="NA82" s="169" t="e">
        <f t="shared" si="155"/>
        <v>#N/A</v>
      </c>
      <c r="NB82" s="169" t="e">
        <f t="shared" si="155"/>
        <v>#N/A</v>
      </c>
      <c r="NC82" s="169" t="e">
        <f t="shared" si="155"/>
        <v>#N/A</v>
      </c>
      <c r="ND82" s="169" t="e">
        <f t="shared" si="155"/>
        <v>#N/A</v>
      </c>
      <c r="NE82" s="169" t="e">
        <f t="shared" si="155"/>
        <v>#N/A</v>
      </c>
      <c r="NF82" s="169" t="e">
        <f t="shared" si="155"/>
        <v>#N/A</v>
      </c>
      <c r="NG82" s="169" t="e">
        <f t="shared" si="155"/>
        <v>#N/A</v>
      </c>
      <c r="NH82" s="169" t="e">
        <f t="shared" si="155"/>
        <v>#N/A</v>
      </c>
      <c r="NI82" s="169" t="e">
        <f t="shared" si="155"/>
        <v>#N/A</v>
      </c>
      <c r="NJ82" s="169" t="e">
        <f t="shared" si="155"/>
        <v>#N/A</v>
      </c>
      <c r="NK82" s="169" t="e">
        <f t="shared" si="155"/>
        <v>#N/A</v>
      </c>
      <c r="NL82" s="169" t="e">
        <f t="shared" si="145"/>
        <v>#N/A</v>
      </c>
      <c r="NM82" s="169" t="e">
        <f t="shared" si="145"/>
        <v>#N/A</v>
      </c>
      <c r="NN82" s="169" t="e">
        <f t="shared" si="145"/>
        <v>#N/A</v>
      </c>
      <c r="NO82" s="169" t="e">
        <f t="shared" si="145"/>
        <v>#N/A</v>
      </c>
      <c r="NP82" s="169" t="e">
        <f t="shared" si="145"/>
        <v>#N/A</v>
      </c>
      <c r="NQ82" s="169" t="e">
        <f t="shared" si="145"/>
        <v>#N/A</v>
      </c>
      <c r="NR82" s="169" t="e">
        <f t="shared" si="145"/>
        <v>#N/A</v>
      </c>
      <c r="NS82" s="169" t="e">
        <f t="shared" si="145"/>
        <v>#N/A</v>
      </c>
      <c r="NT82" s="169" t="e">
        <f t="shared" si="145"/>
        <v>#N/A</v>
      </c>
      <c r="NU82" s="169" t="e">
        <f t="shared" si="145"/>
        <v>#N/A</v>
      </c>
      <c r="NV82" s="169" t="e">
        <f t="shared" si="145"/>
        <v>#N/A</v>
      </c>
      <c r="NW82" s="169" t="e">
        <f t="shared" si="145"/>
        <v>#N/A</v>
      </c>
      <c r="NX82" s="169" t="e">
        <f t="shared" si="145"/>
        <v>#N/A</v>
      </c>
      <c r="NY82" s="169" t="e">
        <f t="shared" si="145"/>
        <v>#N/A</v>
      </c>
      <c r="NZ82" s="169" t="e">
        <f t="shared" si="145"/>
        <v>#N/A</v>
      </c>
      <c r="OA82" s="169" t="e">
        <f t="shared" si="156"/>
        <v>#N/A</v>
      </c>
      <c r="OB82" s="169" t="e">
        <f t="shared" si="156"/>
        <v>#N/A</v>
      </c>
      <c r="OC82" s="169" t="e">
        <f t="shared" si="157"/>
        <v>#N/A</v>
      </c>
      <c r="OD82" s="169" t="e">
        <f t="shared" si="157"/>
        <v>#N/A</v>
      </c>
      <c r="OE82" s="169" t="e">
        <f t="shared" si="157"/>
        <v>#N/A</v>
      </c>
      <c r="OF82" s="169" t="e">
        <f t="shared" si="157"/>
        <v>#N/A</v>
      </c>
      <c r="OG82" s="169" t="e">
        <f t="shared" si="157"/>
        <v>#N/A</v>
      </c>
      <c r="OH82" s="169" t="e">
        <f t="shared" si="157"/>
        <v>#N/A</v>
      </c>
      <c r="OI82" s="169" t="e">
        <f t="shared" si="157"/>
        <v>#N/A</v>
      </c>
      <c r="OJ82" s="169" t="e">
        <f t="shared" si="157"/>
        <v>#N/A</v>
      </c>
      <c r="OK82" s="169" t="e">
        <f t="shared" si="157"/>
        <v>#N/A</v>
      </c>
      <c r="OL82" s="169" t="e">
        <f t="shared" si="157"/>
        <v>#N/A</v>
      </c>
      <c r="OM82" s="169" t="e">
        <f t="shared" si="157"/>
        <v>#N/A</v>
      </c>
      <c r="ON82" s="169" t="e">
        <f t="shared" si="157"/>
        <v>#N/A</v>
      </c>
      <c r="OO82" s="169" t="e">
        <f t="shared" si="157"/>
        <v>#N/A</v>
      </c>
      <c r="OP82" s="169" t="e">
        <f t="shared" si="157"/>
        <v>#N/A</v>
      </c>
      <c r="OQ82" s="169" t="e">
        <f t="shared" si="157"/>
        <v>#N/A</v>
      </c>
      <c r="OR82" s="169" t="e">
        <f t="shared" si="146"/>
        <v>#N/A</v>
      </c>
      <c r="OS82" s="169" t="e">
        <f t="shared" si="146"/>
        <v>#N/A</v>
      </c>
      <c r="OT82" s="169" t="e">
        <f t="shared" si="146"/>
        <v>#N/A</v>
      </c>
      <c r="OU82" s="169" t="e">
        <f t="shared" si="146"/>
        <v>#N/A</v>
      </c>
      <c r="OV82" s="169" t="e">
        <f t="shared" si="146"/>
        <v>#N/A</v>
      </c>
      <c r="OW82" s="169" t="e">
        <f t="shared" si="146"/>
        <v>#N/A</v>
      </c>
      <c r="OX82" s="169" t="e">
        <f t="shared" si="146"/>
        <v>#N/A</v>
      </c>
      <c r="OY82" s="169" t="e">
        <f t="shared" si="146"/>
        <v>#N/A</v>
      </c>
      <c r="OZ82" s="169" t="e">
        <f t="shared" si="146"/>
        <v>#N/A</v>
      </c>
      <c r="PA82" s="169" t="e">
        <f t="shared" si="146"/>
        <v>#N/A</v>
      </c>
      <c r="PB82" s="169" t="e">
        <f t="shared" si="146"/>
        <v>#N/A</v>
      </c>
      <c r="PC82" s="169" t="e">
        <f t="shared" si="146"/>
        <v>#N/A</v>
      </c>
      <c r="PD82" s="169" t="e">
        <f t="shared" si="146"/>
        <v>#N/A</v>
      </c>
      <c r="PE82" s="169" t="e">
        <f t="shared" si="146"/>
        <v>#N/A</v>
      </c>
      <c r="PF82" s="169" t="e">
        <f t="shared" si="146"/>
        <v>#N/A</v>
      </c>
      <c r="PG82" s="169" t="e">
        <f t="shared" si="146"/>
        <v>#N/A</v>
      </c>
      <c r="PH82" s="169" t="e">
        <f t="shared" si="158"/>
        <v>#N/A</v>
      </c>
      <c r="PI82" s="169" t="e">
        <f t="shared" si="158"/>
        <v>#N/A</v>
      </c>
      <c r="PJ82" s="169" t="e">
        <f t="shared" si="158"/>
        <v>#N/A</v>
      </c>
      <c r="PK82" s="169" t="e">
        <f t="shared" si="158"/>
        <v>#N/A</v>
      </c>
      <c r="PL82" s="169" t="e">
        <f t="shared" si="158"/>
        <v>#N/A</v>
      </c>
      <c r="PM82" s="169" t="e">
        <f t="shared" si="158"/>
        <v>#N/A</v>
      </c>
      <c r="PN82" s="169" t="e">
        <f t="shared" si="158"/>
        <v>#N/A</v>
      </c>
      <c r="PO82" s="169" t="e">
        <f t="shared" si="158"/>
        <v>#N/A</v>
      </c>
    </row>
    <row r="83" spans="1:431" hidden="1" x14ac:dyDescent="0.75">
      <c r="A83" s="370"/>
      <c r="B83" s="376" t="str">
        <f>IF($R83="","",ROUND(_xlfn.NORM.INV(ABS(VLOOKUP($T$1,VLookups!$A$43:$B$44,2,FALSE)-B$2),$N83,$R83),0))</f>
        <v/>
      </c>
      <c r="C83" s="382" t="str">
        <f t="shared" si="165"/>
        <v/>
      </c>
      <c r="D83" s="383" t="str">
        <f t="shared" si="166"/>
        <v/>
      </c>
      <c r="E83" s="109"/>
      <c r="F83" s="117"/>
      <c r="G83" s="122" t="str">
        <f t="shared" si="159"/>
        <v/>
      </c>
      <c r="H83" s="95"/>
      <c r="I83" s="122" t="str">
        <f t="shared" si="160"/>
        <v/>
      </c>
      <c r="J83" s="117"/>
      <c r="K83" s="110"/>
      <c r="L83" s="124" t="str">
        <f t="shared" si="147"/>
        <v/>
      </c>
      <c r="M83" s="124" t="str">
        <f t="shared" si="148"/>
        <v/>
      </c>
      <c r="N83" s="73" t="str">
        <f t="shared" si="161"/>
        <v/>
      </c>
      <c r="O83" s="23"/>
      <c r="P83" s="57"/>
      <c r="Q83" s="304"/>
      <c r="R83" s="74" t="str">
        <f>IF(AND(G83&gt;0,H83&gt;0,I83&gt;0),IF(ISBLANK(Q83),IF(ISBLANK(O83),"",(I83-G83)*VLOOKUP(O83,VLookups!$A$4:$B$13,2,FALSE)),Q83),"")</f>
        <v/>
      </c>
      <c r="S83" s="75" t="str">
        <f t="shared" si="149"/>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2"/>
        <v/>
      </c>
      <c r="AD83" s="49" t="str">
        <f t="shared" si="177"/>
        <v/>
      </c>
      <c r="AE83" s="49" t="str">
        <f t="shared" si="177"/>
        <v/>
      </c>
      <c r="AF83" s="49" t="str">
        <f t="shared" si="177"/>
        <v/>
      </c>
      <c r="AG83" s="49" t="str">
        <f t="shared" si="177"/>
        <v/>
      </c>
      <c r="AH83" s="49" t="str">
        <f t="shared" si="177"/>
        <v/>
      </c>
      <c r="AI83" s="49" t="str">
        <f t="shared" si="177"/>
        <v/>
      </c>
      <c r="AJ83" s="49" t="str">
        <f t="shared" si="177"/>
        <v/>
      </c>
      <c r="AK83" s="49" t="str">
        <f t="shared" si="177"/>
        <v/>
      </c>
      <c r="AL83" s="49" t="str">
        <f t="shared" si="177"/>
        <v/>
      </c>
      <c r="AM83" s="49" t="str">
        <f t="shared" si="177"/>
        <v/>
      </c>
      <c r="AN83" s="49" t="str">
        <f t="shared" si="177"/>
        <v/>
      </c>
      <c r="AO83" s="49" t="str">
        <f t="shared" si="177"/>
        <v/>
      </c>
      <c r="AP83" s="49" t="str">
        <f t="shared" si="177"/>
        <v/>
      </c>
      <c r="AQ83" s="49" t="str">
        <f t="shared" si="177"/>
        <v/>
      </c>
      <c r="AR83" s="49" t="str">
        <f t="shared" si="177"/>
        <v/>
      </c>
      <c r="AS83" s="49" t="str">
        <f t="shared" si="177"/>
        <v/>
      </c>
      <c r="AT83" s="49" t="str">
        <f t="shared" si="171"/>
        <v/>
      </c>
      <c r="AU83" s="49" t="str">
        <f t="shared" si="171"/>
        <v/>
      </c>
      <c r="AV83" s="49" t="str">
        <f t="shared" si="171"/>
        <v/>
      </c>
      <c r="AW83" s="49" t="str">
        <f t="shared" si="171"/>
        <v/>
      </c>
      <c r="AX83" s="49" t="str">
        <f t="shared" si="171"/>
        <v/>
      </c>
      <c r="AY83" s="49" t="str">
        <f t="shared" si="171"/>
        <v/>
      </c>
      <c r="AZ83" s="49" t="str">
        <f t="shared" si="171"/>
        <v/>
      </c>
      <c r="BA83" s="49" t="str">
        <f t="shared" si="171"/>
        <v/>
      </c>
      <c r="BB83" s="49" t="str">
        <f t="shared" si="171"/>
        <v/>
      </c>
      <c r="BC83" s="49" t="str">
        <f t="shared" si="171"/>
        <v/>
      </c>
      <c r="BD83" s="49" t="str">
        <f t="shared" si="171"/>
        <v/>
      </c>
      <c r="BE83" s="49" t="str">
        <f t="shared" si="171"/>
        <v/>
      </c>
      <c r="BF83" s="49" t="str">
        <f t="shared" si="171"/>
        <v/>
      </c>
      <c r="BG83" s="49" t="str">
        <f t="shared" si="171"/>
        <v/>
      </c>
      <c r="BH83" s="49" t="str">
        <f t="shared" si="171"/>
        <v/>
      </c>
      <c r="BI83" s="49" t="str">
        <f t="shared" si="172"/>
        <v/>
      </c>
      <c r="BJ83" s="49" t="str">
        <f t="shared" si="172"/>
        <v/>
      </c>
      <c r="BK83" s="49" t="str">
        <f t="shared" si="172"/>
        <v/>
      </c>
      <c r="BL83" s="49" t="str">
        <f t="shared" si="172"/>
        <v/>
      </c>
      <c r="BM83" s="49" t="str">
        <f t="shared" si="172"/>
        <v/>
      </c>
      <c r="BN83" s="49" t="str">
        <f t="shared" si="172"/>
        <v/>
      </c>
      <c r="BO83" s="49" t="str">
        <f t="shared" si="172"/>
        <v/>
      </c>
      <c r="BP83" s="49" t="str">
        <f t="shared" si="172"/>
        <v/>
      </c>
      <c r="BQ83" s="49" t="str">
        <f t="shared" si="172"/>
        <v/>
      </c>
      <c r="BR83" s="49" t="str">
        <f t="shared" si="172"/>
        <v/>
      </c>
      <c r="BS83" s="49" t="str">
        <f t="shared" si="172"/>
        <v/>
      </c>
      <c r="BT83" s="49" t="str">
        <f t="shared" si="172"/>
        <v/>
      </c>
      <c r="BU83" s="49" t="str">
        <f t="shared" si="172"/>
        <v/>
      </c>
      <c r="BV83" s="49" t="str">
        <f t="shared" si="172"/>
        <v/>
      </c>
      <c r="BW83" s="49" t="str">
        <f t="shared" si="172"/>
        <v/>
      </c>
      <c r="BX83" s="49" t="str">
        <f t="shared" si="172"/>
        <v/>
      </c>
      <c r="BY83" s="49" t="str">
        <f t="shared" si="168"/>
        <v/>
      </c>
      <c r="BZ83" s="49" t="str">
        <f t="shared" si="168"/>
        <v/>
      </c>
      <c r="CA83" s="49" t="str">
        <f t="shared" si="168"/>
        <v/>
      </c>
      <c r="CB83" s="49" t="str">
        <f t="shared" si="168"/>
        <v/>
      </c>
      <c r="CC83" s="49" t="str">
        <f t="shared" si="168"/>
        <v/>
      </c>
      <c r="CD83" s="49" t="str">
        <f t="shared" si="168"/>
        <v/>
      </c>
      <c r="CE83" s="49" t="str">
        <f t="shared" si="168"/>
        <v/>
      </c>
      <c r="CF83" s="49" t="str">
        <f t="shared" si="168"/>
        <v/>
      </c>
      <c r="CG83" s="49" t="str">
        <f t="shared" si="168"/>
        <v/>
      </c>
      <c r="CH83" s="49" t="str">
        <f t="shared" si="168"/>
        <v/>
      </c>
      <c r="CI83" s="49" t="str">
        <f t="shared" si="168"/>
        <v/>
      </c>
      <c r="CJ83" s="49" t="str">
        <f t="shared" si="168"/>
        <v/>
      </c>
      <c r="CK83" s="49" t="str">
        <f t="shared" si="168"/>
        <v/>
      </c>
      <c r="CL83" s="49" t="str">
        <f t="shared" si="168"/>
        <v/>
      </c>
      <c r="CM83" s="49" t="str">
        <f t="shared" si="168"/>
        <v/>
      </c>
      <c r="CN83" s="49" t="str">
        <f t="shared" si="173"/>
        <v/>
      </c>
      <c r="CO83" s="49" t="str">
        <f t="shared" si="173"/>
        <v/>
      </c>
      <c r="CP83" s="49" t="str">
        <f t="shared" si="173"/>
        <v/>
      </c>
      <c r="CQ83" s="49" t="str">
        <f t="shared" si="173"/>
        <v/>
      </c>
      <c r="CR83" s="49" t="str">
        <f t="shared" si="173"/>
        <v/>
      </c>
      <c r="CS83" s="49" t="str">
        <f t="shared" si="173"/>
        <v/>
      </c>
      <c r="CT83" s="49" t="str">
        <f t="shared" si="173"/>
        <v/>
      </c>
      <c r="CU83" s="49" t="str">
        <f t="shared" si="173"/>
        <v/>
      </c>
      <c r="CV83" s="49" t="str">
        <f t="shared" si="173"/>
        <v/>
      </c>
      <c r="CW83" s="49" t="str">
        <f t="shared" si="173"/>
        <v/>
      </c>
      <c r="CX83" s="49" t="str">
        <f t="shared" si="173"/>
        <v/>
      </c>
      <c r="CY83" s="49" t="str">
        <f t="shared" si="173"/>
        <v/>
      </c>
      <c r="CZ83" s="49" t="str">
        <f t="shared" si="173"/>
        <v/>
      </c>
      <c r="DA83" s="49" t="str">
        <f t="shared" si="173"/>
        <v/>
      </c>
      <c r="DB83" s="49" t="str">
        <f t="shared" si="173"/>
        <v/>
      </c>
      <c r="DC83" s="49" t="str">
        <f t="shared" si="173"/>
        <v/>
      </c>
      <c r="DD83" s="49" t="str">
        <f t="shared" si="169"/>
        <v/>
      </c>
      <c r="DE83" s="49" t="str">
        <f t="shared" si="169"/>
        <v/>
      </c>
      <c r="DF83" s="49" t="str">
        <f t="shared" si="169"/>
        <v/>
      </c>
      <c r="DG83" s="49" t="str">
        <f t="shared" si="169"/>
        <v/>
      </c>
      <c r="DH83" s="49" t="str">
        <f t="shared" si="169"/>
        <v/>
      </c>
      <c r="DI83" s="49" t="str">
        <f t="shared" si="169"/>
        <v/>
      </c>
      <c r="DJ83" s="49" t="str">
        <f t="shared" si="169"/>
        <v/>
      </c>
      <c r="DK83" s="49" t="str">
        <f t="shared" si="169"/>
        <v/>
      </c>
      <c r="DL83" s="49" t="str">
        <f t="shared" si="169"/>
        <v/>
      </c>
      <c r="DM83" s="49" t="str">
        <f t="shared" si="169"/>
        <v/>
      </c>
      <c r="DN83" s="49" t="str">
        <f t="shared" si="169"/>
        <v/>
      </c>
      <c r="DO83" s="49" t="str">
        <f t="shared" si="169"/>
        <v/>
      </c>
      <c r="DP83" s="49" t="str">
        <f t="shared" si="169"/>
        <v/>
      </c>
      <c r="DQ83" s="49" t="str">
        <f t="shared" si="169"/>
        <v/>
      </c>
      <c r="DR83" s="49" t="str">
        <f t="shared" si="169"/>
        <v/>
      </c>
      <c r="DS83" s="49" t="str">
        <f t="shared" si="174"/>
        <v/>
      </c>
      <c r="DT83" s="49" t="str">
        <f t="shared" si="174"/>
        <v/>
      </c>
      <c r="DU83" s="49" t="str">
        <f t="shared" si="174"/>
        <v/>
      </c>
      <c r="DV83" s="49" t="str">
        <f t="shared" si="174"/>
        <v/>
      </c>
      <c r="DW83" s="49" t="str">
        <f t="shared" si="174"/>
        <v/>
      </c>
      <c r="DX83" s="49" t="str">
        <f t="shared" si="174"/>
        <v/>
      </c>
      <c r="DY83" s="49" t="str">
        <f t="shared" si="174"/>
        <v/>
      </c>
      <c r="DZ83" s="183" t="str">
        <f t="shared" si="163"/>
        <v/>
      </c>
      <c r="EA83" s="49" t="str">
        <f t="shared" si="167"/>
        <v/>
      </c>
      <c r="EB83" s="49" t="str">
        <f t="shared" si="167"/>
        <v/>
      </c>
      <c r="EC83" s="49" t="str">
        <f t="shared" si="167"/>
        <v/>
      </c>
      <c r="ED83" s="49" t="str">
        <f t="shared" si="167"/>
        <v/>
      </c>
      <c r="EE83" s="49" t="str">
        <f t="shared" si="167"/>
        <v/>
      </c>
      <c r="EF83" s="49" t="str">
        <f t="shared" si="167"/>
        <v/>
      </c>
      <c r="EG83" s="49" t="str">
        <f t="shared" si="167"/>
        <v/>
      </c>
      <c r="EH83" s="49" t="str">
        <f t="shared" si="167"/>
        <v/>
      </c>
      <c r="EI83" s="49" t="str">
        <f t="shared" si="167"/>
        <v/>
      </c>
      <c r="EJ83" s="49" t="str">
        <f t="shared" si="167"/>
        <v/>
      </c>
      <c r="EK83" s="49" t="str">
        <f t="shared" si="167"/>
        <v/>
      </c>
      <c r="EL83" s="49" t="str">
        <f t="shared" si="167"/>
        <v/>
      </c>
      <c r="EM83" s="49" t="str">
        <f t="shared" si="167"/>
        <v/>
      </c>
      <c r="EN83" s="49" t="str">
        <f t="shared" si="167"/>
        <v/>
      </c>
      <c r="EO83" s="49" t="str">
        <f t="shared" si="167"/>
        <v/>
      </c>
      <c r="EP83" s="49" t="str">
        <f t="shared" si="164"/>
        <v/>
      </c>
      <c r="EQ83" s="49" t="str">
        <f t="shared" si="164"/>
        <v/>
      </c>
      <c r="ER83" s="49" t="str">
        <f t="shared" si="164"/>
        <v/>
      </c>
      <c r="ES83" s="49" t="str">
        <f t="shared" si="164"/>
        <v/>
      </c>
      <c r="ET83" s="49" t="str">
        <f t="shared" si="175"/>
        <v/>
      </c>
      <c r="EU83" s="49" t="str">
        <f t="shared" si="175"/>
        <v/>
      </c>
      <c r="EV83" s="49" t="str">
        <f t="shared" si="175"/>
        <v/>
      </c>
      <c r="EW83" s="49" t="str">
        <f t="shared" si="175"/>
        <v/>
      </c>
      <c r="EX83" s="49" t="str">
        <f t="shared" si="175"/>
        <v/>
      </c>
      <c r="EY83" s="49" t="str">
        <f t="shared" si="175"/>
        <v/>
      </c>
      <c r="EZ83" s="49" t="str">
        <f t="shared" si="175"/>
        <v/>
      </c>
      <c r="FA83" s="49" t="str">
        <f t="shared" si="175"/>
        <v/>
      </c>
      <c r="FB83" s="49" t="str">
        <f t="shared" si="175"/>
        <v/>
      </c>
      <c r="FC83" s="49" t="str">
        <f t="shared" si="175"/>
        <v/>
      </c>
      <c r="FD83" s="49" t="str">
        <f t="shared" si="175"/>
        <v/>
      </c>
      <c r="FE83" s="49" t="str">
        <f t="shared" si="126"/>
        <v/>
      </c>
      <c r="FF83" s="49" t="str">
        <f t="shared" si="126"/>
        <v/>
      </c>
      <c r="FG83" s="49" t="str">
        <f t="shared" si="126"/>
        <v/>
      </c>
      <c r="FH83" s="49" t="str">
        <f t="shared" si="126"/>
        <v/>
      </c>
      <c r="FI83" s="49" t="str">
        <f t="shared" si="126"/>
        <v/>
      </c>
      <c r="FJ83" s="49" t="str">
        <f t="shared" si="126"/>
        <v/>
      </c>
      <c r="FK83" s="49" t="str">
        <f t="shared" si="126"/>
        <v/>
      </c>
      <c r="FL83" s="49" t="str">
        <f t="shared" si="126"/>
        <v/>
      </c>
      <c r="FM83" s="49" t="str">
        <f t="shared" si="126"/>
        <v/>
      </c>
      <c r="FN83" s="49" t="str">
        <f t="shared" si="126"/>
        <v/>
      </c>
      <c r="FO83" s="49" t="str">
        <f t="shared" si="126"/>
        <v/>
      </c>
      <c r="FP83" s="49" t="str">
        <f t="shared" si="126"/>
        <v/>
      </c>
      <c r="FQ83" s="49" t="str">
        <f t="shared" si="126"/>
        <v/>
      </c>
      <c r="FR83" s="49" t="str">
        <f t="shared" si="126"/>
        <v/>
      </c>
      <c r="FS83" s="49" t="str">
        <f t="shared" si="126"/>
        <v/>
      </c>
      <c r="FT83" s="49" t="str">
        <f t="shared" si="126"/>
        <v/>
      </c>
      <c r="FU83" s="49" t="str">
        <f t="shared" si="176"/>
        <v/>
      </c>
      <c r="FV83" s="49" t="str">
        <f t="shared" si="150"/>
        <v/>
      </c>
      <c r="FW83" s="49" t="str">
        <f t="shared" si="150"/>
        <v/>
      </c>
      <c r="FX83" s="49" t="str">
        <f t="shared" si="150"/>
        <v/>
      </c>
      <c r="FY83" s="49" t="str">
        <f t="shared" si="150"/>
        <v/>
      </c>
      <c r="FZ83" s="49" t="str">
        <f t="shared" si="150"/>
        <v/>
      </c>
      <c r="GA83" s="49" t="str">
        <f t="shared" si="150"/>
        <v/>
      </c>
      <c r="GB83" s="49" t="str">
        <f t="shared" si="150"/>
        <v/>
      </c>
      <c r="GC83" s="49" t="str">
        <f t="shared" si="137"/>
        <v/>
      </c>
      <c r="GD83" s="49" t="str">
        <f t="shared" si="137"/>
        <v/>
      </c>
      <c r="GE83" s="49" t="str">
        <f t="shared" si="137"/>
        <v/>
      </c>
      <c r="GF83" s="49" t="str">
        <f t="shared" si="137"/>
        <v/>
      </c>
      <c r="GG83" s="49" t="str">
        <f t="shared" si="137"/>
        <v/>
      </c>
      <c r="GH83" s="49" t="str">
        <f t="shared" si="137"/>
        <v/>
      </c>
      <c r="GI83" s="49" t="str">
        <f t="shared" si="137"/>
        <v/>
      </c>
      <c r="GJ83" s="49" t="str">
        <f t="shared" si="137"/>
        <v/>
      </c>
      <c r="GK83" s="49" t="str">
        <f t="shared" si="137"/>
        <v/>
      </c>
      <c r="GL83" s="49" t="str">
        <f t="shared" si="137"/>
        <v/>
      </c>
      <c r="GM83" s="49" t="str">
        <f t="shared" si="137"/>
        <v/>
      </c>
      <c r="GN83" s="49" t="str">
        <f t="shared" ref="GN83:HC99" si="180">IF(ISNONTEXT($AC83),GM83+$AC83,"")</f>
        <v/>
      </c>
      <c r="GO83" s="49" t="str">
        <f t="shared" si="180"/>
        <v/>
      </c>
      <c r="GP83" s="49" t="str">
        <f t="shared" si="180"/>
        <v/>
      </c>
      <c r="GQ83" s="49" t="str">
        <f t="shared" si="180"/>
        <v/>
      </c>
      <c r="GR83" s="49" t="str">
        <f t="shared" si="180"/>
        <v/>
      </c>
      <c r="GS83" s="49" t="str">
        <f t="shared" si="138"/>
        <v/>
      </c>
      <c r="GT83" s="49" t="str">
        <f t="shared" si="138"/>
        <v/>
      </c>
      <c r="GU83" s="49" t="str">
        <f t="shared" si="138"/>
        <v/>
      </c>
      <c r="GV83" s="49" t="str">
        <f t="shared" si="138"/>
        <v/>
      </c>
      <c r="GW83" s="49" t="str">
        <f t="shared" si="138"/>
        <v/>
      </c>
      <c r="GX83" s="49" t="str">
        <f t="shared" si="138"/>
        <v/>
      </c>
      <c r="GY83" s="49" t="str">
        <f t="shared" si="138"/>
        <v/>
      </c>
      <c r="GZ83" s="49" t="str">
        <f t="shared" si="138"/>
        <v/>
      </c>
      <c r="HA83" s="49" t="str">
        <f t="shared" si="138"/>
        <v/>
      </c>
      <c r="HB83" s="49" t="str">
        <f t="shared" si="138"/>
        <v/>
      </c>
      <c r="HC83" s="49" t="str">
        <f t="shared" si="138"/>
        <v/>
      </c>
      <c r="HD83" s="49" t="str">
        <f t="shared" ref="HD83:HH103" si="181">IF(ISNONTEXT($AC83),HC83+$AC83,"")</f>
        <v/>
      </c>
      <c r="HE83" s="49" t="str">
        <f t="shared" si="181"/>
        <v/>
      </c>
      <c r="HF83" s="49" t="str">
        <f t="shared" si="181"/>
        <v/>
      </c>
      <c r="HG83" s="49" t="str">
        <f t="shared" si="181"/>
        <v/>
      </c>
      <c r="HH83" s="49" t="str">
        <f t="shared" si="181"/>
        <v/>
      </c>
      <c r="HI83" s="49" t="str">
        <f t="shared" si="139"/>
        <v/>
      </c>
      <c r="HJ83" s="49" t="str">
        <f t="shared" si="139"/>
        <v/>
      </c>
      <c r="HK83" s="49" t="str">
        <f t="shared" si="139"/>
        <v/>
      </c>
      <c r="HL83" s="49" t="str">
        <f t="shared" si="139"/>
        <v/>
      </c>
      <c r="HM83" s="49" t="str">
        <f t="shared" si="109"/>
        <v/>
      </c>
      <c r="HN83" s="49" t="str">
        <f t="shared" si="109"/>
        <v/>
      </c>
      <c r="HO83" s="49" t="str">
        <f t="shared" si="109"/>
        <v/>
      </c>
      <c r="HP83" s="49" t="str">
        <f t="shared" si="77"/>
        <v/>
      </c>
      <c r="HQ83" s="49" t="str">
        <f t="shared" si="77"/>
        <v/>
      </c>
      <c r="HR83" s="49" t="str">
        <f t="shared" si="77"/>
        <v/>
      </c>
      <c r="HS83" s="49" t="str">
        <f t="shared" si="77"/>
        <v/>
      </c>
      <c r="HT83" s="49" t="str">
        <f t="shared" si="77"/>
        <v/>
      </c>
      <c r="HU83" s="49" t="str">
        <f t="shared" si="77"/>
        <v/>
      </c>
      <c r="HV83" s="49" t="str">
        <f t="shared" si="140"/>
        <v/>
      </c>
      <c r="HW83" s="169" t="e">
        <f t="shared" si="179"/>
        <v>#N/A</v>
      </c>
      <c r="HX83" s="169" t="e">
        <f t="shared" si="179"/>
        <v>#N/A</v>
      </c>
      <c r="HY83" s="169" t="e">
        <f t="shared" si="179"/>
        <v>#N/A</v>
      </c>
      <c r="HZ83" s="169" t="e">
        <f t="shared" si="179"/>
        <v>#N/A</v>
      </c>
      <c r="IA83" s="169" t="e">
        <f t="shared" si="178"/>
        <v>#N/A</v>
      </c>
      <c r="IB83" s="169" t="e">
        <f t="shared" si="178"/>
        <v>#N/A</v>
      </c>
      <c r="IC83" s="169" t="e">
        <f t="shared" si="178"/>
        <v>#N/A</v>
      </c>
      <c r="ID83" s="169" t="e">
        <f t="shared" si="178"/>
        <v>#N/A</v>
      </c>
      <c r="IE83" s="169" t="e">
        <f t="shared" si="178"/>
        <v>#N/A</v>
      </c>
      <c r="IF83" s="169" t="e">
        <f t="shared" si="178"/>
        <v>#N/A</v>
      </c>
      <c r="IG83" s="169" t="e">
        <f t="shared" si="178"/>
        <v>#N/A</v>
      </c>
      <c r="IH83" s="169" t="e">
        <f t="shared" si="178"/>
        <v>#N/A</v>
      </c>
      <c r="II83" s="169" t="e">
        <f t="shared" si="178"/>
        <v>#N/A</v>
      </c>
      <c r="IJ83" s="169" t="e">
        <f t="shared" si="178"/>
        <v>#N/A</v>
      </c>
      <c r="IK83" s="169" t="e">
        <f t="shared" si="178"/>
        <v>#N/A</v>
      </c>
      <c r="IL83" s="169" t="e">
        <f t="shared" si="178"/>
        <v>#N/A</v>
      </c>
      <c r="IM83" s="169" t="e">
        <f t="shared" si="178"/>
        <v>#N/A</v>
      </c>
      <c r="IN83" s="169" t="e">
        <f t="shared" si="178"/>
        <v>#N/A</v>
      </c>
      <c r="IO83" s="169" t="e">
        <f t="shared" si="178"/>
        <v>#N/A</v>
      </c>
      <c r="IP83" s="169" t="e">
        <f t="shared" si="178"/>
        <v>#N/A</v>
      </c>
      <c r="IQ83" s="169" t="e">
        <f t="shared" ref="IP83:JE98" si="182">IF(ISNONTEXT($R83),_xlfn.NORM.DIST(AX83,$N83,$R83,FALSE),NA())</f>
        <v>#N/A</v>
      </c>
      <c r="IR83" s="169" t="e">
        <f t="shared" si="182"/>
        <v>#N/A</v>
      </c>
      <c r="IS83" s="169" t="e">
        <f t="shared" si="182"/>
        <v>#N/A</v>
      </c>
      <c r="IT83" s="169" t="e">
        <f t="shared" si="182"/>
        <v>#N/A</v>
      </c>
      <c r="IU83" s="169" t="e">
        <f t="shared" si="182"/>
        <v>#N/A</v>
      </c>
      <c r="IV83" s="169" t="e">
        <f t="shared" si="182"/>
        <v>#N/A</v>
      </c>
      <c r="IW83" s="169" t="e">
        <f t="shared" si="182"/>
        <v>#N/A</v>
      </c>
      <c r="IX83" s="169" t="e">
        <f t="shared" si="182"/>
        <v>#N/A</v>
      </c>
      <c r="IY83" s="169" t="e">
        <f t="shared" si="182"/>
        <v>#N/A</v>
      </c>
      <c r="IZ83" s="169" t="e">
        <f t="shared" si="182"/>
        <v>#N/A</v>
      </c>
      <c r="JA83" s="169" t="e">
        <f t="shared" si="182"/>
        <v>#N/A</v>
      </c>
      <c r="JB83" s="169" t="e">
        <f t="shared" si="182"/>
        <v>#N/A</v>
      </c>
      <c r="JC83" s="169" t="e">
        <f t="shared" si="182"/>
        <v>#N/A</v>
      </c>
      <c r="JD83" s="169" t="e">
        <f t="shared" si="182"/>
        <v>#N/A</v>
      </c>
      <c r="JE83" s="169" t="e">
        <f t="shared" si="151"/>
        <v>#N/A</v>
      </c>
      <c r="JF83" s="169" t="e">
        <f t="shared" si="151"/>
        <v>#N/A</v>
      </c>
      <c r="JG83" s="169" t="e">
        <f t="shared" si="151"/>
        <v>#N/A</v>
      </c>
      <c r="JH83" s="169" t="e">
        <f t="shared" si="151"/>
        <v>#N/A</v>
      </c>
      <c r="JI83" s="169" t="e">
        <f t="shared" si="151"/>
        <v>#N/A</v>
      </c>
      <c r="JJ83" s="169" t="e">
        <f t="shared" si="151"/>
        <v>#N/A</v>
      </c>
      <c r="JK83" s="169" t="e">
        <f t="shared" si="151"/>
        <v>#N/A</v>
      </c>
      <c r="JL83" s="169" t="e">
        <f t="shared" si="151"/>
        <v>#N/A</v>
      </c>
      <c r="JM83" s="169" t="e">
        <f t="shared" si="151"/>
        <v>#N/A</v>
      </c>
      <c r="JN83" s="169" t="e">
        <f t="shared" si="151"/>
        <v>#N/A</v>
      </c>
      <c r="JO83" s="169" t="e">
        <f t="shared" si="151"/>
        <v>#N/A</v>
      </c>
      <c r="JP83" s="169" t="e">
        <f t="shared" si="151"/>
        <v>#N/A</v>
      </c>
      <c r="JQ83" s="169" t="e">
        <f t="shared" si="151"/>
        <v>#N/A</v>
      </c>
      <c r="JR83" s="169" t="e">
        <f t="shared" si="151"/>
        <v>#N/A</v>
      </c>
      <c r="JS83" s="169" t="e">
        <f t="shared" si="151"/>
        <v>#N/A</v>
      </c>
      <c r="JT83" s="169" t="e">
        <f t="shared" si="151"/>
        <v>#N/A</v>
      </c>
      <c r="JU83" s="169" t="e">
        <f t="shared" ref="JT83:KI98" si="183">IF(ISNONTEXT($R83),_xlfn.NORM.DIST(CB83,$N83,$R83,FALSE),NA())</f>
        <v>#N/A</v>
      </c>
      <c r="JV83" s="169" t="e">
        <f t="shared" si="183"/>
        <v>#N/A</v>
      </c>
      <c r="JW83" s="169" t="e">
        <f t="shared" si="183"/>
        <v>#N/A</v>
      </c>
      <c r="JX83" s="169" t="e">
        <f t="shared" si="183"/>
        <v>#N/A</v>
      </c>
      <c r="JY83" s="169" t="e">
        <f t="shared" si="183"/>
        <v>#N/A</v>
      </c>
      <c r="JZ83" s="169" t="e">
        <f t="shared" si="183"/>
        <v>#N/A</v>
      </c>
      <c r="KA83" s="169" t="e">
        <f t="shared" si="183"/>
        <v>#N/A</v>
      </c>
      <c r="KB83" s="169" t="e">
        <f t="shared" si="183"/>
        <v>#N/A</v>
      </c>
      <c r="KC83" s="169" t="e">
        <f t="shared" si="183"/>
        <v>#N/A</v>
      </c>
      <c r="KD83" s="169" t="e">
        <f t="shared" si="183"/>
        <v>#N/A</v>
      </c>
      <c r="KE83" s="169" t="e">
        <f t="shared" si="183"/>
        <v>#N/A</v>
      </c>
      <c r="KF83" s="169" t="e">
        <f t="shared" si="183"/>
        <v>#N/A</v>
      </c>
      <c r="KG83" s="169" t="e">
        <f t="shared" si="183"/>
        <v>#N/A</v>
      </c>
      <c r="KH83" s="169" t="e">
        <f t="shared" si="183"/>
        <v>#N/A</v>
      </c>
      <c r="KI83" s="169" t="e">
        <f t="shared" si="183"/>
        <v>#N/A</v>
      </c>
      <c r="KJ83" s="169" t="e">
        <f t="shared" si="152"/>
        <v>#N/A</v>
      </c>
      <c r="KK83" s="169" t="e">
        <f t="shared" si="152"/>
        <v>#N/A</v>
      </c>
      <c r="KL83" s="169" t="e">
        <f t="shared" si="152"/>
        <v>#N/A</v>
      </c>
      <c r="KM83" s="169" t="e">
        <f t="shared" si="152"/>
        <v>#N/A</v>
      </c>
      <c r="KN83" s="169" t="e">
        <f t="shared" si="152"/>
        <v>#N/A</v>
      </c>
      <c r="KO83" s="169" t="e">
        <f t="shared" si="152"/>
        <v>#N/A</v>
      </c>
      <c r="KP83" s="169" t="e">
        <f t="shared" si="152"/>
        <v>#N/A</v>
      </c>
      <c r="KQ83" s="169" t="e">
        <f t="shared" si="152"/>
        <v>#N/A</v>
      </c>
      <c r="KR83" s="169" t="e">
        <f t="shared" si="152"/>
        <v>#N/A</v>
      </c>
      <c r="KS83" s="169" t="e">
        <f t="shared" si="152"/>
        <v>#N/A</v>
      </c>
      <c r="KT83" s="169" t="e">
        <f t="shared" si="152"/>
        <v>#N/A</v>
      </c>
      <c r="KU83" s="169" t="e">
        <f t="shared" si="152"/>
        <v>#N/A</v>
      </c>
      <c r="KV83" s="169" t="e">
        <f t="shared" si="152"/>
        <v>#N/A</v>
      </c>
      <c r="KW83" s="169" t="e">
        <f t="shared" si="152"/>
        <v>#N/A</v>
      </c>
      <c r="KX83" s="169" t="e">
        <f t="shared" si="152"/>
        <v>#N/A</v>
      </c>
      <c r="KY83" s="169" t="e">
        <f t="shared" ref="KY83:LN98" si="184">IF(ISNONTEXT($R83),_xlfn.NORM.DIST(DF83,$N83,$R83,FALSE),NA())</f>
        <v>#N/A</v>
      </c>
      <c r="KZ83" s="169" t="e">
        <f t="shared" si="184"/>
        <v>#N/A</v>
      </c>
      <c r="LA83" s="169" t="e">
        <f t="shared" si="184"/>
        <v>#N/A</v>
      </c>
      <c r="LB83" s="169" t="e">
        <f t="shared" si="184"/>
        <v>#N/A</v>
      </c>
      <c r="LC83" s="169" t="e">
        <f t="shared" si="184"/>
        <v>#N/A</v>
      </c>
      <c r="LD83" s="169" t="e">
        <f t="shared" si="184"/>
        <v>#N/A</v>
      </c>
      <c r="LE83" s="169" t="e">
        <f t="shared" si="184"/>
        <v>#N/A</v>
      </c>
      <c r="LF83" s="169" t="e">
        <f t="shared" si="184"/>
        <v>#N/A</v>
      </c>
      <c r="LG83" s="169" t="e">
        <f t="shared" si="184"/>
        <v>#N/A</v>
      </c>
      <c r="LH83" s="169" t="e">
        <f t="shared" si="184"/>
        <v>#N/A</v>
      </c>
      <c r="LI83" s="169" t="e">
        <f t="shared" si="184"/>
        <v>#N/A</v>
      </c>
      <c r="LJ83" s="169" t="e">
        <f t="shared" si="184"/>
        <v>#N/A</v>
      </c>
      <c r="LK83" s="169" t="e">
        <f t="shared" si="184"/>
        <v>#N/A</v>
      </c>
      <c r="LL83" s="169" t="e">
        <f t="shared" si="184"/>
        <v>#N/A</v>
      </c>
      <c r="LM83" s="169" t="e">
        <f t="shared" si="184"/>
        <v>#N/A</v>
      </c>
      <c r="LN83" s="169" t="e">
        <f t="shared" si="184"/>
        <v>#N/A</v>
      </c>
      <c r="LO83" s="169" t="e">
        <f t="shared" si="153"/>
        <v>#N/A</v>
      </c>
      <c r="LP83" s="169" t="e">
        <f t="shared" si="153"/>
        <v>#N/A</v>
      </c>
      <c r="LQ83" s="169" t="e">
        <f t="shared" si="154"/>
        <v>#N/A</v>
      </c>
      <c r="LR83" s="169" t="e">
        <f t="shared" si="154"/>
        <v>#N/A</v>
      </c>
      <c r="LS83" s="169" t="e">
        <f t="shared" si="154"/>
        <v>#N/A</v>
      </c>
      <c r="LT83" s="169" t="e">
        <f t="shared" si="154"/>
        <v>#N/A</v>
      </c>
      <c r="LU83" s="169" t="e">
        <f t="shared" si="154"/>
        <v>#N/A</v>
      </c>
      <c r="LV83" s="169" t="e">
        <f t="shared" si="154"/>
        <v>#N/A</v>
      </c>
      <c r="LW83" s="169" t="e">
        <f t="shared" si="154"/>
        <v>#N/A</v>
      </c>
      <c r="LX83" s="169" t="e">
        <f t="shared" si="154"/>
        <v>#N/A</v>
      </c>
      <c r="LY83" s="169" t="e">
        <f t="shared" si="154"/>
        <v>#N/A</v>
      </c>
      <c r="LZ83" s="169" t="e">
        <f t="shared" si="154"/>
        <v>#N/A</v>
      </c>
      <c r="MA83" s="169" t="e">
        <f t="shared" si="154"/>
        <v>#N/A</v>
      </c>
      <c r="MB83" s="169" t="e">
        <f t="shared" si="154"/>
        <v>#N/A</v>
      </c>
      <c r="MC83" s="169" t="e">
        <f t="shared" si="154"/>
        <v>#N/A</v>
      </c>
      <c r="MD83" s="169" t="e">
        <f t="shared" si="154"/>
        <v>#N/A</v>
      </c>
      <c r="ME83" s="169" t="e">
        <f t="shared" si="154"/>
        <v>#N/A</v>
      </c>
      <c r="MF83" s="169" t="e">
        <f t="shared" si="154"/>
        <v>#N/A</v>
      </c>
      <c r="MG83" s="169" t="e">
        <f t="shared" ref="MF83:MU98" si="185">IF(ISNONTEXT($R83),_xlfn.NORM.DIST(EN83,$N83,$R83,FALSE),NA())</f>
        <v>#N/A</v>
      </c>
      <c r="MH83" s="169" t="e">
        <f t="shared" si="185"/>
        <v>#N/A</v>
      </c>
      <c r="MI83" s="169" t="e">
        <f t="shared" si="185"/>
        <v>#N/A</v>
      </c>
      <c r="MJ83" s="169" t="e">
        <f t="shared" si="185"/>
        <v>#N/A</v>
      </c>
      <c r="MK83" s="169" t="e">
        <f t="shared" si="185"/>
        <v>#N/A</v>
      </c>
      <c r="ML83" s="169" t="e">
        <f t="shared" si="185"/>
        <v>#N/A</v>
      </c>
      <c r="MM83" s="169" t="e">
        <f t="shared" si="185"/>
        <v>#N/A</v>
      </c>
      <c r="MN83" s="169" t="e">
        <f t="shared" si="185"/>
        <v>#N/A</v>
      </c>
      <c r="MO83" s="169" t="e">
        <f t="shared" si="185"/>
        <v>#N/A</v>
      </c>
      <c r="MP83" s="169" t="e">
        <f t="shared" si="185"/>
        <v>#N/A</v>
      </c>
      <c r="MQ83" s="169" t="e">
        <f t="shared" si="185"/>
        <v>#N/A</v>
      </c>
      <c r="MR83" s="169" t="e">
        <f t="shared" si="185"/>
        <v>#N/A</v>
      </c>
      <c r="MS83" s="169" t="e">
        <f t="shared" si="185"/>
        <v>#N/A</v>
      </c>
      <c r="MT83" s="169" t="e">
        <f t="shared" si="185"/>
        <v>#N/A</v>
      </c>
      <c r="MU83" s="169" t="e">
        <f t="shared" si="185"/>
        <v>#N/A</v>
      </c>
      <c r="MV83" s="169" t="e">
        <f t="shared" si="155"/>
        <v>#N/A</v>
      </c>
      <c r="MW83" s="169" t="e">
        <f t="shared" si="155"/>
        <v>#N/A</v>
      </c>
      <c r="MX83" s="169" t="e">
        <f t="shared" si="155"/>
        <v>#N/A</v>
      </c>
      <c r="MY83" s="169" t="e">
        <f t="shared" si="155"/>
        <v>#N/A</v>
      </c>
      <c r="MZ83" s="169" t="e">
        <f t="shared" si="155"/>
        <v>#N/A</v>
      </c>
      <c r="NA83" s="169" t="e">
        <f t="shared" si="155"/>
        <v>#N/A</v>
      </c>
      <c r="NB83" s="169" t="e">
        <f t="shared" si="155"/>
        <v>#N/A</v>
      </c>
      <c r="NC83" s="169" t="e">
        <f t="shared" si="155"/>
        <v>#N/A</v>
      </c>
      <c r="ND83" s="169" t="e">
        <f t="shared" si="155"/>
        <v>#N/A</v>
      </c>
      <c r="NE83" s="169" t="e">
        <f t="shared" si="155"/>
        <v>#N/A</v>
      </c>
      <c r="NF83" s="169" t="e">
        <f t="shared" si="155"/>
        <v>#N/A</v>
      </c>
      <c r="NG83" s="169" t="e">
        <f t="shared" si="155"/>
        <v>#N/A</v>
      </c>
      <c r="NH83" s="169" t="e">
        <f t="shared" si="155"/>
        <v>#N/A</v>
      </c>
      <c r="NI83" s="169" t="e">
        <f t="shared" si="155"/>
        <v>#N/A</v>
      </c>
      <c r="NJ83" s="169" t="e">
        <f t="shared" si="155"/>
        <v>#N/A</v>
      </c>
      <c r="NK83" s="169" t="e">
        <f t="shared" ref="NK83:NZ98" si="186">IF(ISNONTEXT($R83),_xlfn.NORM.DIST(FR83,$N83,$R83,FALSE),NA())</f>
        <v>#N/A</v>
      </c>
      <c r="NL83" s="169" t="e">
        <f t="shared" si="186"/>
        <v>#N/A</v>
      </c>
      <c r="NM83" s="169" t="e">
        <f t="shared" si="186"/>
        <v>#N/A</v>
      </c>
      <c r="NN83" s="169" t="e">
        <f t="shared" si="186"/>
        <v>#N/A</v>
      </c>
      <c r="NO83" s="169" t="e">
        <f t="shared" si="186"/>
        <v>#N/A</v>
      </c>
      <c r="NP83" s="169" t="e">
        <f t="shared" si="186"/>
        <v>#N/A</v>
      </c>
      <c r="NQ83" s="169" t="e">
        <f t="shared" si="186"/>
        <v>#N/A</v>
      </c>
      <c r="NR83" s="169" t="e">
        <f t="shared" si="186"/>
        <v>#N/A</v>
      </c>
      <c r="NS83" s="169" t="e">
        <f t="shared" si="186"/>
        <v>#N/A</v>
      </c>
      <c r="NT83" s="169" t="e">
        <f t="shared" si="186"/>
        <v>#N/A</v>
      </c>
      <c r="NU83" s="169" t="e">
        <f t="shared" si="186"/>
        <v>#N/A</v>
      </c>
      <c r="NV83" s="169" t="e">
        <f t="shared" si="186"/>
        <v>#N/A</v>
      </c>
      <c r="NW83" s="169" t="e">
        <f t="shared" si="186"/>
        <v>#N/A</v>
      </c>
      <c r="NX83" s="169" t="e">
        <f t="shared" si="186"/>
        <v>#N/A</v>
      </c>
      <c r="NY83" s="169" t="e">
        <f t="shared" si="186"/>
        <v>#N/A</v>
      </c>
      <c r="NZ83" s="169" t="e">
        <f t="shared" si="186"/>
        <v>#N/A</v>
      </c>
      <c r="OA83" s="169" t="e">
        <f t="shared" si="156"/>
        <v>#N/A</v>
      </c>
      <c r="OB83" s="169" t="e">
        <f t="shared" si="156"/>
        <v>#N/A</v>
      </c>
      <c r="OC83" s="169" t="e">
        <f t="shared" si="157"/>
        <v>#N/A</v>
      </c>
      <c r="OD83" s="169" t="e">
        <f t="shared" si="157"/>
        <v>#N/A</v>
      </c>
      <c r="OE83" s="169" t="e">
        <f t="shared" si="157"/>
        <v>#N/A</v>
      </c>
      <c r="OF83" s="169" t="e">
        <f t="shared" si="157"/>
        <v>#N/A</v>
      </c>
      <c r="OG83" s="169" t="e">
        <f t="shared" si="157"/>
        <v>#N/A</v>
      </c>
      <c r="OH83" s="169" t="e">
        <f t="shared" si="157"/>
        <v>#N/A</v>
      </c>
      <c r="OI83" s="169" t="e">
        <f t="shared" si="157"/>
        <v>#N/A</v>
      </c>
      <c r="OJ83" s="169" t="e">
        <f t="shared" si="157"/>
        <v>#N/A</v>
      </c>
      <c r="OK83" s="169" t="e">
        <f t="shared" si="157"/>
        <v>#N/A</v>
      </c>
      <c r="OL83" s="169" t="e">
        <f t="shared" si="157"/>
        <v>#N/A</v>
      </c>
      <c r="OM83" s="169" t="e">
        <f t="shared" si="157"/>
        <v>#N/A</v>
      </c>
      <c r="ON83" s="169" t="e">
        <f t="shared" si="157"/>
        <v>#N/A</v>
      </c>
      <c r="OO83" s="169" t="e">
        <f t="shared" si="157"/>
        <v>#N/A</v>
      </c>
      <c r="OP83" s="169" t="e">
        <f t="shared" si="157"/>
        <v>#N/A</v>
      </c>
      <c r="OQ83" s="169" t="e">
        <f t="shared" si="157"/>
        <v>#N/A</v>
      </c>
      <c r="OR83" s="169" t="e">
        <f t="shared" si="157"/>
        <v>#N/A</v>
      </c>
      <c r="OS83" s="169" t="e">
        <f t="shared" ref="OR83:PG98" si="187">IF(ISNONTEXT($R83),_xlfn.NORM.DIST(GZ83,$N83,$R83,FALSE),NA())</f>
        <v>#N/A</v>
      </c>
      <c r="OT83" s="169" t="e">
        <f t="shared" si="187"/>
        <v>#N/A</v>
      </c>
      <c r="OU83" s="169" t="e">
        <f t="shared" si="187"/>
        <v>#N/A</v>
      </c>
      <c r="OV83" s="169" t="e">
        <f t="shared" si="187"/>
        <v>#N/A</v>
      </c>
      <c r="OW83" s="169" t="e">
        <f t="shared" si="187"/>
        <v>#N/A</v>
      </c>
      <c r="OX83" s="169" t="e">
        <f t="shared" si="187"/>
        <v>#N/A</v>
      </c>
      <c r="OY83" s="169" t="e">
        <f t="shared" si="187"/>
        <v>#N/A</v>
      </c>
      <c r="OZ83" s="169" t="e">
        <f t="shared" si="187"/>
        <v>#N/A</v>
      </c>
      <c r="PA83" s="169" t="e">
        <f t="shared" si="187"/>
        <v>#N/A</v>
      </c>
      <c r="PB83" s="169" t="e">
        <f t="shared" si="187"/>
        <v>#N/A</v>
      </c>
      <c r="PC83" s="169" t="e">
        <f t="shared" si="187"/>
        <v>#N/A</v>
      </c>
      <c r="PD83" s="169" t="e">
        <f t="shared" si="187"/>
        <v>#N/A</v>
      </c>
      <c r="PE83" s="169" t="e">
        <f t="shared" si="187"/>
        <v>#N/A</v>
      </c>
      <c r="PF83" s="169" t="e">
        <f t="shared" si="187"/>
        <v>#N/A</v>
      </c>
      <c r="PG83" s="169" t="e">
        <f t="shared" si="187"/>
        <v>#N/A</v>
      </c>
      <c r="PH83" s="169" t="e">
        <f t="shared" si="158"/>
        <v>#N/A</v>
      </c>
      <c r="PI83" s="169" t="e">
        <f t="shared" si="158"/>
        <v>#N/A</v>
      </c>
      <c r="PJ83" s="169" t="e">
        <f t="shared" si="158"/>
        <v>#N/A</v>
      </c>
      <c r="PK83" s="169" t="e">
        <f t="shared" si="158"/>
        <v>#N/A</v>
      </c>
      <c r="PL83" s="169" t="e">
        <f t="shared" si="158"/>
        <v>#N/A</v>
      </c>
      <c r="PM83" s="169" t="e">
        <f t="shared" si="158"/>
        <v>#N/A</v>
      </c>
      <c r="PN83" s="169" t="e">
        <f t="shared" si="158"/>
        <v>#N/A</v>
      </c>
      <c r="PO83" s="169" t="e">
        <f t="shared" si="158"/>
        <v>#N/A</v>
      </c>
    </row>
    <row r="84" spans="1:431" hidden="1" x14ac:dyDescent="0.75">
      <c r="A84" s="370"/>
      <c r="B84" s="376" t="str">
        <f>IF($R84="","",ROUND(_xlfn.NORM.INV(ABS(VLOOKUP($T$1,VLookups!$A$43:$B$44,2,FALSE)-B$2),$N84,$R84),0))</f>
        <v/>
      </c>
      <c r="C84" s="382" t="str">
        <f t="shared" si="165"/>
        <v/>
      </c>
      <c r="D84" s="383" t="str">
        <f t="shared" si="166"/>
        <v/>
      </c>
      <c r="E84" s="109"/>
      <c r="F84" s="117"/>
      <c r="G84" s="122" t="str">
        <f t="shared" si="159"/>
        <v/>
      </c>
      <c r="H84" s="95"/>
      <c r="I84" s="122" t="str">
        <f t="shared" si="160"/>
        <v/>
      </c>
      <c r="J84" s="117"/>
      <c r="K84" s="110"/>
      <c r="L84" s="124" t="str">
        <f t="shared" si="147"/>
        <v/>
      </c>
      <c r="M84" s="124" t="str">
        <f t="shared" si="148"/>
        <v/>
      </c>
      <c r="N84" s="73" t="str">
        <f t="shared" si="161"/>
        <v/>
      </c>
      <c r="O84" s="23"/>
      <c r="P84" s="57"/>
      <c r="Q84" s="304"/>
      <c r="R84" s="74" t="str">
        <f>IF(AND(G84&gt;0,H84&gt;0,I84&gt;0),IF(ISBLANK(Q84),IF(ISBLANK(O84),"",(I84-G84)*VLOOKUP(O84,VLookups!$A$4:$B$13,2,FALSE)),Q84),"")</f>
        <v/>
      </c>
      <c r="S84" s="75" t="str">
        <f t="shared" si="149"/>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2"/>
        <v/>
      </c>
      <c r="AD84" s="49" t="str">
        <f t="shared" si="177"/>
        <v/>
      </c>
      <c r="AE84" s="49" t="str">
        <f t="shared" si="177"/>
        <v/>
      </c>
      <c r="AF84" s="49" t="str">
        <f t="shared" si="177"/>
        <v/>
      </c>
      <c r="AG84" s="49" t="str">
        <f t="shared" si="177"/>
        <v/>
      </c>
      <c r="AH84" s="49" t="str">
        <f t="shared" si="177"/>
        <v/>
      </c>
      <c r="AI84" s="49" t="str">
        <f t="shared" si="177"/>
        <v/>
      </c>
      <c r="AJ84" s="49" t="str">
        <f t="shared" si="177"/>
        <v/>
      </c>
      <c r="AK84" s="49" t="str">
        <f t="shared" si="177"/>
        <v/>
      </c>
      <c r="AL84" s="49" t="str">
        <f t="shared" si="177"/>
        <v/>
      </c>
      <c r="AM84" s="49" t="str">
        <f t="shared" si="177"/>
        <v/>
      </c>
      <c r="AN84" s="49" t="str">
        <f t="shared" si="177"/>
        <v/>
      </c>
      <c r="AO84" s="49" t="str">
        <f t="shared" si="177"/>
        <v/>
      </c>
      <c r="AP84" s="49" t="str">
        <f t="shared" si="177"/>
        <v/>
      </c>
      <c r="AQ84" s="49" t="str">
        <f t="shared" si="177"/>
        <v/>
      </c>
      <c r="AR84" s="49" t="str">
        <f t="shared" si="177"/>
        <v/>
      </c>
      <c r="AS84" s="49" t="str">
        <f t="shared" si="177"/>
        <v/>
      </c>
      <c r="AT84" s="49" t="str">
        <f t="shared" si="171"/>
        <v/>
      </c>
      <c r="AU84" s="49" t="str">
        <f t="shared" si="171"/>
        <v/>
      </c>
      <c r="AV84" s="49" t="str">
        <f t="shared" si="171"/>
        <v/>
      </c>
      <c r="AW84" s="49" t="str">
        <f t="shared" si="171"/>
        <v/>
      </c>
      <c r="AX84" s="49" t="str">
        <f t="shared" si="171"/>
        <v/>
      </c>
      <c r="AY84" s="49" t="str">
        <f t="shared" si="171"/>
        <v/>
      </c>
      <c r="AZ84" s="49" t="str">
        <f t="shared" si="171"/>
        <v/>
      </c>
      <c r="BA84" s="49" t="str">
        <f t="shared" si="171"/>
        <v/>
      </c>
      <c r="BB84" s="49" t="str">
        <f t="shared" si="171"/>
        <v/>
      </c>
      <c r="BC84" s="49" t="str">
        <f t="shared" si="171"/>
        <v/>
      </c>
      <c r="BD84" s="49" t="str">
        <f t="shared" si="171"/>
        <v/>
      </c>
      <c r="BE84" s="49" t="str">
        <f t="shared" si="171"/>
        <v/>
      </c>
      <c r="BF84" s="49" t="str">
        <f t="shared" si="171"/>
        <v/>
      </c>
      <c r="BG84" s="49" t="str">
        <f t="shared" si="171"/>
        <v/>
      </c>
      <c r="BH84" s="49" t="str">
        <f t="shared" si="171"/>
        <v/>
      </c>
      <c r="BI84" s="49" t="str">
        <f t="shared" si="172"/>
        <v/>
      </c>
      <c r="BJ84" s="49" t="str">
        <f t="shared" si="172"/>
        <v/>
      </c>
      <c r="BK84" s="49" t="str">
        <f t="shared" si="172"/>
        <v/>
      </c>
      <c r="BL84" s="49" t="str">
        <f t="shared" si="172"/>
        <v/>
      </c>
      <c r="BM84" s="49" t="str">
        <f t="shared" si="172"/>
        <v/>
      </c>
      <c r="BN84" s="49" t="str">
        <f t="shared" si="172"/>
        <v/>
      </c>
      <c r="BO84" s="49" t="str">
        <f t="shared" si="172"/>
        <v/>
      </c>
      <c r="BP84" s="49" t="str">
        <f t="shared" si="172"/>
        <v/>
      </c>
      <c r="BQ84" s="49" t="str">
        <f t="shared" si="172"/>
        <v/>
      </c>
      <c r="BR84" s="49" t="str">
        <f t="shared" si="172"/>
        <v/>
      </c>
      <c r="BS84" s="49" t="str">
        <f t="shared" si="172"/>
        <v/>
      </c>
      <c r="BT84" s="49" t="str">
        <f t="shared" si="172"/>
        <v/>
      </c>
      <c r="BU84" s="49" t="str">
        <f t="shared" si="172"/>
        <v/>
      </c>
      <c r="BV84" s="49" t="str">
        <f t="shared" si="172"/>
        <v/>
      </c>
      <c r="BW84" s="49" t="str">
        <f t="shared" si="172"/>
        <v/>
      </c>
      <c r="BX84" s="49" t="str">
        <f t="shared" si="172"/>
        <v/>
      </c>
      <c r="BY84" s="49" t="str">
        <f t="shared" si="168"/>
        <v/>
      </c>
      <c r="BZ84" s="49" t="str">
        <f t="shared" si="168"/>
        <v/>
      </c>
      <c r="CA84" s="49" t="str">
        <f t="shared" si="168"/>
        <v/>
      </c>
      <c r="CB84" s="49" t="str">
        <f t="shared" si="168"/>
        <v/>
      </c>
      <c r="CC84" s="49" t="str">
        <f t="shared" si="168"/>
        <v/>
      </c>
      <c r="CD84" s="49" t="str">
        <f t="shared" si="168"/>
        <v/>
      </c>
      <c r="CE84" s="49" t="str">
        <f t="shared" si="168"/>
        <v/>
      </c>
      <c r="CF84" s="49" t="str">
        <f t="shared" si="168"/>
        <v/>
      </c>
      <c r="CG84" s="49" t="str">
        <f t="shared" si="168"/>
        <v/>
      </c>
      <c r="CH84" s="49" t="str">
        <f t="shared" si="168"/>
        <v/>
      </c>
      <c r="CI84" s="49" t="str">
        <f t="shared" si="168"/>
        <v/>
      </c>
      <c r="CJ84" s="49" t="str">
        <f t="shared" si="168"/>
        <v/>
      </c>
      <c r="CK84" s="49" t="str">
        <f t="shared" si="168"/>
        <v/>
      </c>
      <c r="CL84" s="49" t="str">
        <f t="shared" si="168"/>
        <v/>
      </c>
      <c r="CM84" s="49" t="str">
        <f t="shared" si="168"/>
        <v/>
      </c>
      <c r="CN84" s="49" t="str">
        <f t="shared" si="173"/>
        <v/>
      </c>
      <c r="CO84" s="49" t="str">
        <f t="shared" si="173"/>
        <v/>
      </c>
      <c r="CP84" s="49" t="str">
        <f t="shared" si="173"/>
        <v/>
      </c>
      <c r="CQ84" s="49" t="str">
        <f t="shared" si="173"/>
        <v/>
      </c>
      <c r="CR84" s="49" t="str">
        <f t="shared" si="173"/>
        <v/>
      </c>
      <c r="CS84" s="49" t="str">
        <f t="shared" si="173"/>
        <v/>
      </c>
      <c r="CT84" s="49" t="str">
        <f t="shared" si="173"/>
        <v/>
      </c>
      <c r="CU84" s="49" t="str">
        <f t="shared" si="173"/>
        <v/>
      </c>
      <c r="CV84" s="49" t="str">
        <f t="shared" si="173"/>
        <v/>
      </c>
      <c r="CW84" s="49" t="str">
        <f t="shared" si="173"/>
        <v/>
      </c>
      <c r="CX84" s="49" t="str">
        <f t="shared" si="173"/>
        <v/>
      </c>
      <c r="CY84" s="49" t="str">
        <f t="shared" si="173"/>
        <v/>
      </c>
      <c r="CZ84" s="49" t="str">
        <f t="shared" si="173"/>
        <v/>
      </c>
      <c r="DA84" s="49" t="str">
        <f t="shared" si="173"/>
        <v/>
      </c>
      <c r="DB84" s="49" t="str">
        <f t="shared" si="173"/>
        <v/>
      </c>
      <c r="DC84" s="49" t="str">
        <f t="shared" si="173"/>
        <v/>
      </c>
      <c r="DD84" s="49" t="str">
        <f t="shared" si="169"/>
        <v/>
      </c>
      <c r="DE84" s="49" t="str">
        <f t="shared" si="169"/>
        <v/>
      </c>
      <c r="DF84" s="49" t="str">
        <f t="shared" si="169"/>
        <v/>
      </c>
      <c r="DG84" s="49" t="str">
        <f t="shared" si="169"/>
        <v/>
      </c>
      <c r="DH84" s="49" t="str">
        <f t="shared" si="169"/>
        <v/>
      </c>
      <c r="DI84" s="49" t="str">
        <f t="shared" si="169"/>
        <v/>
      </c>
      <c r="DJ84" s="49" t="str">
        <f t="shared" si="169"/>
        <v/>
      </c>
      <c r="DK84" s="49" t="str">
        <f t="shared" si="169"/>
        <v/>
      </c>
      <c r="DL84" s="49" t="str">
        <f t="shared" si="169"/>
        <v/>
      </c>
      <c r="DM84" s="49" t="str">
        <f t="shared" si="169"/>
        <v/>
      </c>
      <c r="DN84" s="49" t="str">
        <f t="shared" si="169"/>
        <v/>
      </c>
      <c r="DO84" s="49" t="str">
        <f t="shared" si="169"/>
        <v/>
      </c>
      <c r="DP84" s="49" t="str">
        <f t="shared" si="169"/>
        <v/>
      </c>
      <c r="DQ84" s="49" t="str">
        <f t="shared" si="169"/>
        <v/>
      </c>
      <c r="DR84" s="49" t="str">
        <f t="shared" si="169"/>
        <v/>
      </c>
      <c r="DS84" s="49" t="str">
        <f t="shared" si="174"/>
        <v/>
      </c>
      <c r="DT84" s="49" t="str">
        <f t="shared" si="174"/>
        <v/>
      </c>
      <c r="DU84" s="49" t="str">
        <f t="shared" si="174"/>
        <v/>
      </c>
      <c r="DV84" s="49" t="str">
        <f t="shared" si="174"/>
        <v/>
      </c>
      <c r="DW84" s="49" t="str">
        <f t="shared" si="174"/>
        <v/>
      </c>
      <c r="DX84" s="49" t="str">
        <f t="shared" si="174"/>
        <v/>
      </c>
      <c r="DY84" s="49" t="str">
        <f t="shared" si="174"/>
        <v/>
      </c>
      <c r="DZ84" s="183" t="str">
        <f t="shared" si="163"/>
        <v/>
      </c>
      <c r="EA84" s="49" t="str">
        <f t="shared" si="167"/>
        <v/>
      </c>
      <c r="EB84" s="49" t="str">
        <f t="shared" si="167"/>
        <v/>
      </c>
      <c r="EC84" s="49" t="str">
        <f t="shared" si="167"/>
        <v/>
      </c>
      <c r="ED84" s="49" t="str">
        <f t="shared" si="167"/>
        <v/>
      </c>
      <c r="EE84" s="49" t="str">
        <f t="shared" si="167"/>
        <v/>
      </c>
      <c r="EF84" s="49" t="str">
        <f t="shared" si="167"/>
        <v/>
      </c>
      <c r="EG84" s="49" t="str">
        <f t="shared" si="167"/>
        <v/>
      </c>
      <c r="EH84" s="49" t="str">
        <f t="shared" si="167"/>
        <v/>
      </c>
      <c r="EI84" s="49" t="str">
        <f t="shared" si="167"/>
        <v/>
      </c>
      <c r="EJ84" s="49" t="str">
        <f t="shared" si="167"/>
        <v/>
      </c>
      <c r="EK84" s="49" t="str">
        <f t="shared" si="167"/>
        <v/>
      </c>
      <c r="EL84" s="49" t="str">
        <f t="shared" si="167"/>
        <v/>
      </c>
      <c r="EM84" s="49" t="str">
        <f t="shared" si="167"/>
        <v/>
      </c>
      <c r="EN84" s="49" t="str">
        <f t="shared" si="167"/>
        <v/>
      </c>
      <c r="EO84" s="49" t="str">
        <f t="shared" si="167"/>
        <v/>
      </c>
      <c r="EP84" s="49" t="str">
        <f t="shared" si="164"/>
        <v/>
      </c>
      <c r="EQ84" s="49" t="str">
        <f t="shared" si="164"/>
        <v/>
      </c>
      <c r="ER84" s="49" t="str">
        <f t="shared" si="164"/>
        <v/>
      </c>
      <c r="ES84" s="49" t="str">
        <f t="shared" si="164"/>
        <v/>
      </c>
      <c r="ET84" s="49" t="str">
        <f t="shared" si="175"/>
        <v/>
      </c>
      <c r="EU84" s="49" t="str">
        <f t="shared" si="175"/>
        <v/>
      </c>
      <c r="EV84" s="49" t="str">
        <f t="shared" si="175"/>
        <v/>
      </c>
      <c r="EW84" s="49" t="str">
        <f t="shared" si="175"/>
        <v/>
      </c>
      <c r="EX84" s="49" t="str">
        <f t="shared" si="175"/>
        <v/>
      </c>
      <c r="EY84" s="49" t="str">
        <f t="shared" si="175"/>
        <v/>
      </c>
      <c r="EZ84" s="49" t="str">
        <f t="shared" si="175"/>
        <v/>
      </c>
      <c r="FA84" s="49" t="str">
        <f t="shared" si="175"/>
        <v/>
      </c>
      <c r="FB84" s="49" t="str">
        <f t="shared" si="175"/>
        <v/>
      </c>
      <c r="FC84" s="49" t="str">
        <f t="shared" si="175"/>
        <v/>
      </c>
      <c r="FD84" s="49" t="str">
        <f t="shared" si="175"/>
        <v/>
      </c>
      <c r="FE84" s="49" t="str">
        <f t="shared" si="126"/>
        <v/>
      </c>
      <c r="FF84" s="49" t="str">
        <f t="shared" si="126"/>
        <v/>
      </c>
      <c r="FG84" s="49" t="str">
        <f t="shared" si="126"/>
        <v/>
      </c>
      <c r="FH84" s="49" t="str">
        <f t="shared" si="126"/>
        <v/>
      </c>
      <c r="FI84" s="49" t="str">
        <f t="shared" si="126"/>
        <v/>
      </c>
      <c r="FJ84" s="49" t="str">
        <f t="shared" si="126"/>
        <v/>
      </c>
      <c r="FK84" s="49" t="str">
        <f t="shared" si="126"/>
        <v/>
      </c>
      <c r="FL84" s="49" t="str">
        <f t="shared" si="126"/>
        <v/>
      </c>
      <c r="FM84" s="49" t="str">
        <f t="shared" si="126"/>
        <v/>
      </c>
      <c r="FN84" s="49" t="str">
        <f t="shared" si="126"/>
        <v/>
      </c>
      <c r="FO84" s="49" t="str">
        <f t="shared" si="126"/>
        <v/>
      </c>
      <c r="FP84" s="49" t="str">
        <f t="shared" si="126"/>
        <v/>
      </c>
      <c r="FQ84" s="49" t="str">
        <f t="shared" si="126"/>
        <v/>
      </c>
      <c r="FR84" s="49" t="str">
        <f t="shared" si="126"/>
        <v/>
      </c>
      <c r="FS84" s="49" t="str">
        <f t="shared" si="126"/>
        <v/>
      </c>
      <c r="FT84" s="49" t="str">
        <f t="shared" si="126"/>
        <v/>
      </c>
      <c r="FU84" s="49" t="str">
        <f t="shared" si="176"/>
        <v/>
      </c>
      <c r="FV84" s="49" t="str">
        <f t="shared" si="150"/>
        <v/>
      </c>
      <c r="FW84" s="49" t="str">
        <f t="shared" si="150"/>
        <v/>
      </c>
      <c r="FX84" s="49" t="str">
        <f t="shared" si="150"/>
        <v/>
      </c>
      <c r="FY84" s="49" t="str">
        <f t="shared" si="150"/>
        <v/>
      </c>
      <c r="FZ84" s="49" t="str">
        <f t="shared" si="150"/>
        <v/>
      </c>
      <c r="GA84" s="49" t="str">
        <f t="shared" si="150"/>
        <v/>
      </c>
      <c r="GB84" s="49" t="str">
        <f t="shared" si="150"/>
        <v/>
      </c>
      <c r="GC84" s="49" t="str">
        <f t="shared" si="150"/>
        <v/>
      </c>
      <c r="GD84" s="49" t="str">
        <f t="shared" si="150"/>
        <v/>
      </c>
      <c r="GE84" s="49" t="str">
        <f t="shared" si="150"/>
        <v/>
      </c>
      <c r="GF84" s="49" t="str">
        <f t="shared" si="150"/>
        <v/>
      </c>
      <c r="GG84" s="49" t="str">
        <f t="shared" si="150"/>
        <v/>
      </c>
      <c r="GH84" s="49" t="str">
        <f t="shared" si="150"/>
        <v/>
      </c>
      <c r="GI84" s="49" t="str">
        <f t="shared" si="150"/>
        <v/>
      </c>
      <c r="GJ84" s="49" t="str">
        <f t="shared" si="150"/>
        <v/>
      </c>
      <c r="GK84" s="49" t="str">
        <f t="shared" si="150"/>
        <v/>
      </c>
      <c r="GL84" s="49" t="str">
        <f t="shared" ref="GL84:GW103" si="188">IF(ISNONTEXT($AC84),GK84+$AC84,"")</f>
        <v/>
      </c>
      <c r="GM84" s="49" t="str">
        <f t="shared" si="188"/>
        <v/>
      </c>
      <c r="GN84" s="49" t="str">
        <f t="shared" si="180"/>
        <v/>
      </c>
      <c r="GO84" s="49" t="str">
        <f t="shared" si="180"/>
        <v/>
      </c>
      <c r="GP84" s="49" t="str">
        <f t="shared" si="180"/>
        <v/>
      </c>
      <c r="GQ84" s="49" t="str">
        <f t="shared" si="180"/>
        <v/>
      </c>
      <c r="GR84" s="49" t="str">
        <f t="shared" si="180"/>
        <v/>
      </c>
      <c r="GS84" s="49" t="str">
        <f t="shared" si="180"/>
        <v/>
      </c>
      <c r="GT84" s="49" t="str">
        <f t="shared" si="180"/>
        <v/>
      </c>
      <c r="GU84" s="49" t="str">
        <f t="shared" si="180"/>
        <v/>
      </c>
      <c r="GV84" s="49" t="str">
        <f t="shared" si="180"/>
        <v/>
      </c>
      <c r="GW84" s="49" t="str">
        <f t="shared" si="180"/>
        <v/>
      </c>
      <c r="GX84" s="49" t="str">
        <f t="shared" si="180"/>
        <v/>
      </c>
      <c r="GY84" s="49" t="str">
        <f t="shared" si="180"/>
        <v/>
      </c>
      <c r="GZ84" s="49" t="str">
        <f t="shared" si="180"/>
        <v/>
      </c>
      <c r="HA84" s="49" t="str">
        <f t="shared" si="180"/>
        <v/>
      </c>
      <c r="HB84" s="49" t="str">
        <f t="shared" si="180"/>
        <v/>
      </c>
      <c r="HC84" s="49" t="str">
        <f t="shared" si="180"/>
        <v/>
      </c>
      <c r="HD84" s="49" t="str">
        <f t="shared" si="181"/>
        <v/>
      </c>
      <c r="HE84" s="49" t="str">
        <f t="shared" si="181"/>
        <v/>
      </c>
      <c r="HF84" s="49" t="str">
        <f t="shared" si="181"/>
        <v/>
      </c>
      <c r="HG84" s="49" t="str">
        <f t="shared" si="181"/>
        <v/>
      </c>
      <c r="HH84" s="49" t="str">
        <f t="shared" si="181"/>
        <v/>
      </c>
      <c r="HI84" s="49" t="str">
        <f t="shared" si="139"/>
        <v/>
      </c>
      <c r="HJ84" s="49" t="str">
        <f t="shared" si="139"/>
        <v/>
      </c>
      <c r="HK84" s="49" t="str">
        <f t="shared" si="139"/>
        <v/>
      </c>
      <c r="HL84" s="49" t="str">
        <f t="shared" si="139"/>
        <v/>
      </c>
      <c r="HM84" s="49" t="str">
        <f t="shared" si="109"/>
        <v/>
      </c>
      <c r="HN84" s="49" t="str">
        <f t="shared" si="109"/>
        <v/>
      </c>
      <c r="HO84" s="49" t="str">
        <f t="shared" si="109"/>
        <v/>
      </c>
      <c r="HP84" s="49" t="str">
        <f t="shared" si="77"/>
        <v/>
      </c>
      <c r="HQ84" s="49" t="str">
        <f t="shared" si="77"/>
        <v/>
      </c>
      <c r="HR84" s="49" t="str">
        <f t="shared" si="77"/>
        <v/>
      </c>
      <c r="HS84" s="49" t="str">
        <f t="shared" si="77"/>
        <v/>
      </c>
      <c r="HT84" s="49" t="str">
        <f t="shared" si="77"/>
        <v/>
      </c>
      <c r="HU84" s="49" t="str">
        <f t="shared" si="77"/>
        <v/>
      </c>
      <c r="HV84" s="49" t="str">
        <f t="shared" si="140"/>
        <v/>
      </c>
      <c r="HW84" s="169" t="e">
        <f t="shared" si="179"/>
        <v>#N/A</v>
      </c>
      <c r="HX84" s="169" t="e">
        <f t="shared" si="179"/>
        <v>#N/A</v>
      </c>
      <c r="HY84" s="169" t="e">
        <f t="shared" si="179"/>
        <v>#N/A</v>
      </c>
      <c r="HZ84" s="169" t="e">
        <f t="shared" si="179"/>
        <v>#N/A</v>
      </c>
      <c r="IA84" s="169" t="e">
        <f t="shared" si="178"/>
        <v>#N/A</v>
      </c>
      <c r="IB84" s="169" t="e">
        <f t="shared" si="178"/>
        <v>#N/A</v>
      </c>
      <c r="IC84" s="169" t="e">
        <f t="shared" si="178"/>
        <v>#N/A</v>
      </c>
      <c r="ID84" s="169" t="e">
        <f t="shared" si="178"/>
        <v>#N/A</v>
      </c>
      <c r="IE84" s="169" t="e">
        <f t="shared" si="178"/>
        <v>#N/A</v>
      </c>
      <c r="IF84" s="169" t="e">
        <f t="shared" si="178"/>
        <v>#N/A</v>
      </c>
      <c r="IG84" s="169" t="e">
        <f t="shared" si="178"/>
        <v>#N/A</v>
      </c>
      <c r="IH84" s="169" t="e">
        <f t="shared" si="178"/>
        <v>#N/A</v>
      </c>
      <c r="II84" s="169" t="e">
        <f t="shared" si="178"/>
        <v>#N/A</v>
      </c>
      <c r="IJ84" s="169" t="e">
        <f t="shared" si="178"/>
        <v>#N/A</v>
      </c>
      <c r="IK84" s="169" t="e">
        <f t="shared" si="178"/>
        <v>#N/A</v>
      </c>
      <c r="IL84" s="169" t="e">
        <f t="shared" si="178"/>
        <v>#N/A</v>
      </c>
      <c r="IM84" s="169" t="e">
        <f t="shared" si="178"/>
        <v>#N/A</v>
      </c>
      <c r="IN84" s="169" t="e">
        <f t="shared" si="178"/>
        <v>#N/A</v>
      </c>
      <c r="IO84" s="169" t="e">
        <f t="shared" si="178"/>
        <v>#N/A</v>
      </c>
      <c r="IP84" s="169" t="e">
        <f t="shared" si="182"/>
        <v>#N/A</v>
      </c>
      <c r="IQ84" s="169" t="e">
        <f t="shared" si="182"/>
        <v>#N/A</v>
      </c>
      <c r="IR84" s="169" t="e">
        <f t="shared" si="182"/>
        <v>#N/A</v>
      </c>
      <c r="IS84" s="169" t="e">
        <f t="shared" si="182"/>
        <v>#N/A</v>
      </c>
      <c r="IT84" s="169" t="e">
        <f t="shared" si="182"/>
        <v>#N/A</v>
      </c>
      <c r="IU84" s="169" t="e">
        <f t="shared" si="182"/>
        <v>#N/A</v>
      </c>
      <c r="IV84" s="169" t="e">
        <f t="shared" si="182"/>
        <v>#N/A</v>
      </c>
      <c r="IW84" s="169" t="e">
        <f t="shared" si="182"/>
        <v>#N/A</v>
      </c>
      <c r="IX84" s="169" t="e">
        <f t="shared" si="182"/>
        <v>#N/A</v>
      </c>
      <c r="IY84" s="169" t="e">
        <f t="shared" si="182"/>
        <v>#N/A</v>
      </c>
      <c r="IZ84" s="169" t="e">
        <f t="shared" si="182"/>
        <v>#N/A</v>
      </c>
      <c r="JA84" s="169" t="e">
        <f t="shared" si="182"/>
        <v>#N/A</v>
      </c>
      <c r="JB84" s="169" t="e">
        <f t="shared" si="182"/>
        <v>#N/A</v>
      </c>
      <c r="JC84" s="169" t="e">
        <f t="shared" si="182"/>
        <v>#N/A</v>
      </c>
      <c r="JD84" s="169" t="e">
        <f t="shared" si="182"/>
        <v>#N/A</v>
      </c>
      <c r="JE84" s="169" t="e">
        <f t="shared" si="182"/>
        <v>#N/A</v>
      </c>
      <c r="JF84" s="169" t="e">
        <f t="shared" ref="JE84:JT99" si="189">IF(ISNONTEXT($R84),_xlfn.NORM.DIST(BM84,$N84,$R84,FALSE),NA())</f>
        <v>#N/A</v>
      </c>
      <c r="JG84" s="169" t="e">
        <f t="shared" si="189"/>
        <v>#N/A</v>
      </c>
      <c r="JH84" s="169" t="e">
        <f t="shared" si="189"/>
        <v>#N/A</v>
      </c>
      <c r="JI84" s="169" t="e">
        <f t="shared" si="189"/>
        <v>#N/A</v>
      </c>
      <c r="JJ84" s="169" t="e">
        <f t="shared" si="189"/>
        <v>#N/A</v>
      </c>
      <c r="JK84" s="169" t="e">
        <f t="shared" si="189"/>
        <v>#N/A</v>
      </c>
      <c r="JL84" s="169" t="e">
        <f t="shared" si="189"/>
        <v>#N/A</v>
      </c>
      <c r="JM84" s="169" t="e">
        <f t="shared" si="189"/>
        <v>#N/A</v>
      </c>
      <c r="JN84" s="169" t="e">
        <f t="shared" si="189"/>
        <v>#N/A</v>
      </c>
      <c r="JO84" s="169" t="e">
        <f t="shared" si="189"/>
        <v>#N/A</v>
      </c>
      <c r="JP84" s="169" t="e">
        <f t="shared" si="189"/>
        <v>#N/A</v>
      </c>
      <c r="JQ84" s="169" t="e">
        <f t="shared" si="189"/>
        <v>#N/A</v>
      </c>
      <c r="JR84" s="169" t="e">
        <f t="shared" si="189"/>
        <v>#N/A</v>
      </c>
      <c r="JS84" s="169" t="e">
        <f t="shared" si="189"/>
        <v>#N/A</v>
      </c>
      <c r="JT84" s="169" t="e">
        <f t="shared" si="183"/>
        <v>#N/A</v>
      </c>
      <c r="JU84" s="169" t="e">
        <f t="shared" si="183"/>
        <v>#N/A</v>
      </c>
      <c r="JV84" s="169" t="e">
        <f t="shared" si="183"/>
        <v>#N/A</v>
      </c>
      <c r="JW84" s="169" t="e">
        <f t="shared" si="183"/>
        <v>#N/A</v>
      </c>
      <c r="JX84" s="169" t="e">
        <f t="shared" si="183"/>
        <v>#N/A</v>
      </c>
      <c r="JY84" s="169" t="e">
        <f t="shared" si="183"/>
        <v>#N/A</v>
      </c>
      <c r="JZ84" s="169" t="e">
        <f t="shared" si="183"/>
        <v>#N/A</v>
      </c>
      <c r="KA84" s="169" t="e">
        <f t="shared" si="183"/>
        <v>#N/A</v>
      </c>
      <c r="KB84" s="169" t="e">
        <f t="shared" si="183"/>
        <v>#N/A</v>
      </c>
      <c r="KC84" s="169" t="e">
        <f t="shared" si="183"/>
        <v>#N/A</v>
      </c>
      <c r="KD84" s="169" t="e">
        <f t="shared" si="183"/>
        <v>#N/A</v>
      </c>
      <c r="KE84" s="169" t="e">
        <f t="shared" si="183"/>
        <v>#N/A</v>
      </c>
      <c r="KF84" s="169" t="e">
        <f t="shared" si="183"/>
        <v>#N/A</v>
      </c>
      <c r="KG84" s="169" t="e">
        <f t="shared" si="183"/>
        <v>#N/A</v>
      </c>
      <c r="KH84" s="169" t="e">
        <f t="shared" si="183"/>
        <v>#N/A</v>
      </c>
      <c r="KI84" s="169" t="e">
        <f t="shared" si="183"/>
        <v>#N/A</v>
      </c>
      <c r="KJ84" s="169" t="e">
        <f t="shared" ref="KJ84:KY99" si="190">IF(ISNONTEXT($R84),_xlfn.NORM.DIST(CQ84,$N84,$R84,FALSE),NA())</f>
        <v>#N/A</v>
      </c>
      <c r="KK84" s="169" t="e">
        <f t="shared" si="190"/>
        <v>#N/A</v>
      </c>
      <c r="KL84" s="169" t="e">
        <f t="shared" si="190"/>
        <v>#N/A</v>
      </c>
      <c r="KM84" s="169" t="e">
        <f t="shared" si="190"/>
        <v>#N/A</v>
      </c>
      <c r="KN84" s="169" t="e">
        <f t="shared" si="190"/>
        <v>#N/A</v>
      </c>
      <c r="KO84" s="169" t="e">
        <f t="shared" si="190"/>
        <v>#N/A</v>
      </c>
      <c r="KP84" s="169" t="e">
        <f t="shared" si="190"/>
        <v>#N/A</v>
      </c>
      <c r="KQ84" s="169" t="e">
        <f t="shared" si="190"/>
        <v>#N/A</v>
      </c>
      <c r="KR84" s="169" t="e">
        <f t="shared" si="190"/>
        <v>#N/A</v>
      </c>
      <c r="KS84" s="169" t="e">
        <f t="shared" si="190"/>
        <v>#N/A</v>
      </c>
      <c r="KT84" s="169" t="e">
        <f t="shared" si="190"/>
        <v>#N/A</v>
      </c>
      <c r="KU84" s="169" t="e">
        <f t="shared" si="190"/>
        <v>#N/A</v>
      </c>
      <c r="KV84" s="169" t="e">
        <f t="shared" si="190"/>
        <v>#N/A</v>
      </c>
      <c r="KW84" s="169" t="e">
        <f t="shared" si="190"/>
        <v>#N/A</v>
      </c>
      <c r="KX84" s="169" t="e">
        <f t="shared" si="190"/>
        <v>#N/A</v>
      </c>
      <c r="KY84" s="169" t="e">
        <f t="shared" si="190"/>
        <v>#N/A</v>
      </c>
      <c r="KZ84" s="169" t="e">
        <f t="shared" si="184"/>
        <v>#N/A</v>
      </c>
      <c r="LA84" s="169" t="e">
        <f t="shared" si="184"/>
        <v>#N/A</v>
      </c>
      <c r="LB84" s="169" t="e">
        <f t="shared" si="184"/>
        <v>#N/A</v>
      </c>
      <c r="LC84" s="169" t="e">
        <f t="shared" si="184"/>
        <v>#N/A</v>
      </c>
      <c r="LD84" s="169" t="e">
        <f t="shared" si="184"/>
        <v>#N/A</v>
      </c>
      <c r="LE84" s="169" t="e">
        <f t="shared" si="184"/>
        <v>#N/A</v>
      </c>
      <c r="LF84" s="169" t="e">
        <f t="shared" si="184"/>
        <v>#N/A</v>
      </c>
      <c r="LG84" s="169" t="e">
        <f t="shared" si="184"/>
        <v>#N/A</v>
      </c>
      <c r="LH84" s="169" t="e">
        <f t="shared" si="184"/>
        <v>#N/A</v>
      </c>
      <c r="LI84" s="169" t="e">
        <f t="shared" si="184"/>
        <v>#N/A</v>
      </c>
      <c r="LJ84" s="169" t="e">
        <f t="shared" si="184"/>
        <v>#N/A</v>
      </c>
      <c r="LK84" s="169" t="e">
        <f t="shared" si="184"/>
        <v>#N/A</v>
      </c>
      <c r="LL84" s="169" t="e">
        <f t="shared" si="184"/>
        <v>#N/A</v>
      </c>
      <c r="LM84" s="169" t="e">
        <f t="shared" si="184"/>
        <v>#N/A</v>
      </c>
      <c r="LN84" s="169" t="e">
        <f t="shared" si="184"/>
        <v>#N/A</v>
      </c>
      <c r="LO84" s="169" t="e">
        <f t="shared" ref="LO84:MD99" si="191">IF(ISNONTEXT($R84),_xlfn.NORM.DIST(DV84,$N84,$R84,FALSE),NA())</f>
        <v>#N/A</v>
      </c>
      <c r="LP84" s="169" t="e">
        <f t="shared" si="191"/>
        <v>#N/A</v>
      </c>
      <c r="LQ84" s="169" t="e">
        <f t="shared" si="191"/>
        <v>#N/A</v>
      </c>
      <c r="LR84" s="169" t="e">
        <f t="shared" si="191"/>
        <v>#N/A</v>
      </c>
      <c r="LS84" s="169" t="e">
        <f t="shared" si="191"/>
        <v>#N/A</v>
      </c>
      <c r="LT84" s="169" t="e">
        <f t="shared" si="191"/>
        <v>#N/A</v>
      </c>
      <c r="LU84" s="169" t="e">
        <f t="shared" si="191"/>
        <v>#N/A</v>
      </c>
      <c r="LV84" s="169" t="e">
        <f t="shared" si="191"/>
        <v>#N/A</v>
      </c>
      <c r="LW84" s="169" t="e">
        <f t="shared" si="191"/>
        <v>#N/A</v>
      </c>
      <c r="LX84" s="169" t="e">
        <f t="shared" si="191"/>
        <v>#N/A</v>
      </c>
      <c r="LY84" s="169" t="e">
        <f t="shared" si="191"/>
        <v>#N/A</v>
      </c>
      <c r="LZ84" s="169" t="e">
        <f t="shared" si="191"/>
        <v>#N/A</v>
      </c>
      <c r="MA84" s="169" t="e">
        <f t="shared" si="191"/>
        <v>#N/A</v>
      </c>
      <c r="MB84" s="169" t="e">
        <f t="shared" si="191"/>
        <v>#N/A</v>
      </c>
      <c r="MC84" s="169" t="e">
        <f t="shared" si="191"/>
        <v>#N/A</v>
      </c>
      <c r="MD84" s="169" t="e">
        <f t="shared" si="191"/>
        <v>#N/A</v>
      </c>
      <c r="ME84" s="169" t="e">
        <f t="shared" ref="LQ84:MF99" si="192">IF(ISNONTEXT($R84),_xlfn.NORM.DIST(EL84,$N84,$R84,FALSE),NA())</f>
        <v>#N/A</v>
      </c>
      <c r="MF84" s="169" t="e">
        <f t="shared" si="185"/>
        <v>#N/A</v>
      </c>
      <c r="MG84" s="169" t="e">
        <f t="shared" si="185"/>
        <v>#N/A</v>
      </c>
      <c r="MH84" s="169" t="e">
        <f t="shared" si="185"/>
        <v>#N/A</v>
      </c>
      <c r="MI84" s="169" t="e">
        <f t="shared" si="185"/>
        <v>#N/A</v>
      </c>
      <c r="MJ84" s="169" t="e">
        <f t="shared" si="185"/>
        <v>#N/A</v>
      </c>
      <c r="MK84" s="169" t="e">
        <f t="shared" si="185"/>
        <v>#N/A</v>
      </c>
      <c r="ML84" s="169" t="e">
        <f t="shared" si="185"/>
        <v>#N/A</v>
      </c>
      <c r="MM84" s="169" t="e">
        <f t="shared" si="185"/>
        <v>#N/A</v>
      </c>
      <c r="MN84" s="169" t="e">
        <f t="shared" si="185"/>
        <v>#N/A</v>
      </c>
      <c r="MO84" s="169" t="e">
        <f t="shared" si="185"/>
        <v>#N/A</v>
      </c>
      <c r="MP84" s="169" t="e">
        <f t="shared" si="185"/>
        <v>#N/A</v>
      </c>
      <c r="MQ84" s="169" t="e">
        <f t="shared" si="185"/>
        <v>#N/A</v>
      </c>
      <c r="MR84" s="169" t="e">
        <f t="shared" si="185"/>
        <v>#N/A</v>
      </c>
      <c r="MS84" s="169" t="e">
        <f t="shared" si="185"/>
        <v>#N/A</v>
      </c>
      <c r="MT84" s="169" t="e">
        <f t="shared" si="185"/>
        <v>#N/A</v>
      </c>
      <c r="MU84" s="169" t="e">
        <f t="shared" si="185"/>
        <v>#N/A</v>
      </c>
      <c r="MV84" s="169" t="e">
        <f t="shared" ref="MV84:NK99" si="193">IF(ISNONTEXT($R84),_xlfn.NORM.DIST(FC84,$N84,$R84,FALSE),NA())</f>
        <v>#N/A</v>
      </c>
      <c r="MW84" s="169" t="e">
        <f t="shared" si="193"/>
        <v>#N/A</v>
      </c>
      <c r="MX84" s="169" t="e">
        <f t="shared" si="193"/>
        <v>#N/A</v>
      </c>
      <c r="MY84" s="169" t="e">
        <f t="shared" si="193"/>
        <v>#N/A</v>
      </c>
      <c r="MZ84" s="169" t="e">
        <f t="shared" si="193"/>
        <v>#N/A</v>
      </c>
      <c r="NA84" s="169" t="e">
        <f t="shared" si="193"/>
        <v>#N/A</v>
      </c>
      <c r="NB84" s="169" t="e">
        <f t="shared" si="193"/>
        <v>#N/A</v>
      </c>
      <c r="NC84" s="169" t="e">
        <f t="shared" si="193"/>
        <v>#N/A</v>
      </c>
      <c r="ND84" s="169" t="e">
        <f t="shared" si="193"/>
        <v>#N/A</v>
      </c>
      <c r="NE84" s="169" t="e">
        <f t="shared" si="193"/>
        <v>#N/A</v>
      </c>
      <c r="NF84" s="169" t="e">
        <f t="shared" si="193"/>
        <v>#N/A</v>
      </c>
      <c r="NG84" s="169" t="e">
        <f t="shared" si="193"/>
        <v>#N/A</v>
      </c>
      <c r="NH84" s="169" t="e">
        <f t="shared" si="193"/>
        <v>#N/A</v>
      </c>
      <c r="NI84" s="169" t="e">
        <f t="shared" si="193"/>
        <v>#N/A</v>
      </c>
      <c r="NJ84" s="169" t="e">
        <f t="shared" si="193"/>
        <v>#N/A</v>
      </c>
      <c r="NK84" s="169" t="e">
        <f t="shared" si="193"/>
        <v>#N/A</v>
      </c>
      <c r="NL84" s="169" t="e">
        <f t="shared" si="186"/>
        <v>#N/A</v>
      </c>
      <c r="NM84" s="169" t="e">
        <f t="shared" si="186"/>
        <v>#N/A</v>
      </c>
      <c r="NN84" s="169" t="e">
        <f t="shared" si="186"/>
        <v>#N/A</v>
      </c>
      <c r="NO84" s="169" t="e">
        <f t="shared" si="186"/>
        <v>#N/A</v>
      </c>
      <c r="NP84" s="169" t="e">
        <f t="shared" si="186"/>
        <v>#N/A</v>
      </c>
      <c r="NQ84" s="169" t="e">
        <f t="shared" si="186"/>
        <v>#N/A</v>
      </c>
      <c r="NR84" s="169" t="e">
        <f t="shared" si="186"/>
        <v>#N/A</v>
      </c>
      <c r="NS84" s="169" t="e">
        <f t="shared" si="186"/>
        <v>#N/A</v>
      </c>
      <c r="NT84" s="169" t="e">
        <f t="shared" si="186"/>
        <v>#N/A</v>
      </c>
      <c r="NU84" s="169" t="e">
        <f t="shared" si="186"/>
        <v>#N/A</v>
      </c>
      <c r="NV84" s="169" t="e">
        <f t="shared" si="186"/>
        <v>#N/A</v>
      </c>
      <c r="NW84" s="169" t="e">
        <f t="shared" si="186"/>
        <v>#N/A</v>
      </c>
      <c r="NX84" s="169" t="e">
        <f t="shared" si="186"/>
        <v>#N/A</v>
      </c>
      <c r="NY84" s="169" t="e">
        <f t="shared" si="186"/>
        <v>#N/A</v>
      </c>
      <c r="NZ84" s="169" t="e">
        <f t="shared" si="186"/>
        <v>#N/A</v>
      </c>
      <c r="OA84" s="169" t="e">
        <f t="shared" ref="OA84:OP99" si="194">IF(ISNONTEXT($R84),_xlfn.NORM.DIST(GH84,$N84,$R84,FALSE),NA())</f>
        <v>#N/A</v>
      </c>
      <c r="OB84" s="169" t="e">
        <f t="shared" si="194"/>
        <v>#N/A</v>
      </c>
      <c r="OC84" s="169" t="e">
        <f t="shared" si="194"/>
        <v>#N/A</v>
      </c>
      <c r="OD84" s="169" t="e">
        <f t="shared" si="194"/>
        <v>#N/A</v>
      </c>
      <c r="OE84" s="169" t="e">
        <f t="shared" si="194"/>
        <v>#N/A</v>
      </c>
      <c r="OF84" s="169" t="e">
        <f t="shared" si="194"/>
        <v>#N/A</v>
      </c>
      <c r="OG84" s="169" t="e">
        <f t="shared" si="194"/>
        <v>#N/A</v>
      </c>
      <c r="OH84" s="169" t="e">
        <f t="shared" si="194"/>
        <v>#N/A</v>
      </c>
      <c r="OI84" s="169" t="e">
        <f t="shared" si="194"/>
        <v>#N/A</v>
      </c>
      <c r="OJ84" s="169" t="e">
        <f t="shared" si="194"/>
        <v>#N/A</v>
      </c>
      <c r="OK84" s="169" t="e">
        <f t="shared" si="194"/>
        <v>#N/A</v>
      </c>
      <c r="OL84" s="169" t="e">
        <f t="shared" si="194"/>
        <v>#N/A</v>
      </c>
      <c r="OM84" s="169" t="e">
        <f t="shared" si="194"/>
        <v>#N/A</v>
      </c>
      <c r="ON84" s="169" t="e">
        <f t="shared" si="194"/>
        <v>#N/A</v>
      </c>
      <c r="OO84" s="169" t="e">
        <f t="shared" si="194"/>
        <v>#N/A</v>
      </c>
      <c r="OP84" s="169" t="e">
        <f t="shared" si="194"/>
        <v>#N/A</v>
      </c>
      <c r="OQ84" s="169" t="e">
        <f t="shared" ref="OC84:OR99" si="195">IF(ISNONTEXT($R84),_xlfn.NORM.DIST(GX84,$N84,$R84,FALSE),NA())</f>
        <v>#N/A</v>
      </c>
      <c r="OR84" s="169" t="e">
        <f t="shared" si="187"/>
        <v>#N/A</v>
      </c>
      <c r="OS84" s="169" t="e">
        <f t="shared" si="187"/>
        <v>#N/A</v>
      </c>
      <c r="OT84" s="169" t="e">
        <f t="shared" si="187"/>
        <v>#N/A</v>
      </c>
      <c r="OU84" s="169" t="e">
        <f t="shared" si="187"/>
        <v>#N/A</v>
      </c>
      <c r="OV84" s="169" t="e">
        <f t="shared" si="187"/>
        <v>#N/A</v>
      </c>
      <c r="OW84" s="169" t="e">
        <f t="shared" si="187"/>
        <v>#N/A</v>
      </c>
      <c r="OX84" s="169" t="e">
        <f t="shared" si="187"/>
        <v>#N/A</v>
      </c>
      <c r="OY84" s="169" t="e">
        <f t="shared" si="187"/>
        <v>#N/A</v>
      </c>
      <c r="OZ84" s="169" t="e">
        <f t="shared" si="187"/>
        <v>#N/A</v>
      </c>
      <c r="PA84" s="169" t="e">
        <f t="shared" si="187"/>
        <v>#N/A</v>
      </c>
      <c r="PB84" s="169" t="e">
        <f t="shared" si="187"/>
        <v>#N/A</v>
      </c>
      <c r="PC84" s="169" t="e">
        <f t="shared" si="187"/>
        <v>#N/A</v>
      </c>
      <c r="PD84" s="169" t="e">
        <f t="shared" si="187"/>
        <v>#N/A</v>
      </c>
      <c r="PE84" s="169" t="e">
        <f t="shared" si="187"/>
        <v>#N/A</v>
      </c>
      <c r="PF84" s="169" t="e">
        <f t="shared" si="187"/>
        <v>#N/A</v>
      </c>
      <c r="PG84" s="169" t="e">
        <f t="shared" si="187"/>
        <v>#N/A</v>
      </c>
      <c r="PH84" s="169" t="e">
        <f t="shared" ref="PH84:PO99" si="196">IF(ISNONTEXT($R84),_xlfn.NORM.DIST(HO84,$N84,$R84,FALSE),NA())</f>
        <v>#N/A</v>
      </c>
      <c r="PI84" s="169" t="e">
        <f t="shared" si="196"/>
        <v>#N/A</v>
      </c>
      <c r="PJ84" s="169" t="e">
        <f t="shared" si="196"/>
        <v>#N/A</v>
      </c>
      <c r="PK84" s="169" t="e">
        <f t="shared" si="196"/>
        <v>#N/A</v>
      </c>
      <c r="PL84" s="169" t="e">
        <f t="shared" si="196"/>
        <v>#N/A</v>
      </c>
      <c r="PM84" s="169" t="e">
        <f t="shared" si="196"/>
        <v>#N/A</v>
      </c>
      <c r="PN84" s="169" t="e">
        <f t="shared" si="196"/>
        <v>#N/A</v>
      </c>
      <c r="PO84" s="169" t="e">
        <f t="shared" si="196"/>
        <v>#N/A</v>
      </c>
    </row>
    <row r="85" spans="1:431" hidden="1" x14ac:dyDescent="0.75">
      <c r="A85" s="370"/>
      <c r="B85" s="376" t="str">
        <f>IF($R85="","",ROUND(_xlfn.NORM.INV(ABS(VLOOKUP($T$1,VLookups!$A$43:$B$44,2,FALSE)-B$2),$N85,$R85),0))</f>
        <v/>
      </c>
      <c r="C85" s="382" t="str">
        <f t="shared" si="165"/>
        <v/>
      </c>
      <c r="D85" s="383" t="str">
        <f t="shared" si="166"/>
        <v/>
      </c>
      <c r="E85" s="109"/>
      <c r="F85" s="117"/>
      <c r="G85" s="122" t="str">
        <f t="shared" si="159"/>
        <v/>
      </c>
      <c r="H85" s="95"/>
      <c r="I85" s="122" t="str">
        <f t="shared" si="160"/>
        <v/>
      </c>
      <c r="J85" s="117"/>
      <c r="K85" s="110"/>
      <c r="L85" s="124" t="str">
        <f t="shared" si="147"/>
        <v/>
      </c>
      <c r="M85" s="124" t="str">
        <f t="shared" si="148"/>
        <v/>
      </c>
      <c r="N85" s="73" t="str">
        <f t="shared" si="161"/>
        <v/>
      </c>
      <c r="O85" s="23"/>
      <c r="P85" s="57"/>
      <c r="Q85" s="304"/>
      <c r="R85" s="74" t="str">
        <f>IF(AND(G85&gt;0,H85&gt;0,I85&gt;0),IF(ISBLANK(Q85),IF(ISBLANK(O85),"",(I85-G85)*VLOOKUP(O85,VLookups!$A$4:$B$13,2,FALSE)),Q85),"")</f>
        <v/>
      </c>
      <c r="S85" s="75" t="str">
        <f t="shared" si="149"/>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2"/>
        <v/>
      </c>
      <c r="AD85" s="49" t="str">
        <f t="shared" si="177"/>
        <v/>
      </c>
      <c r="AE85" s="49" t="str">
        <f t="shared" si="177"/>
        <v/>
      </c>
      <c r="AF85" s="49" t="str">
        <f t="shared" si="177"/>
        <v/>
      </c>
      <c r="AG85" s="49" t="str">
        <f t="shared" si="177"/>
        <v/>
      </c>
      <c r="AH85" s="49" t="str">
        <f t="shared" si="177"/>
        <v/>
      </c>
      <c r="AI85" s="49" t="str">
        <f t="shared" si="177"/>
        <v/>
      </c>
      <c r="AJ85" s="49" t="str">
        <f t="shared" si="177"/>
        <v/>
      </c>
      <c r="AK85" s="49" t="str">
        <f t="shared" si="177"/>
        <v/>
      </c>
      <c r="AL85" s="49" t="str">
        <f t="shared" si="177"/>
        <v/>
      </c>
      <c r="AM85" s="49" t="str">
        <f t="shared" si="177"/>
        <v/>
      </c>
      <c r="AN85" s="49" t="str">
        <f t="shared" si="177"/>
        <v/>
      </c>
      <c r="AO85" s="49" t="str">
        <f t="shared" si="177"/>
        <v/>
      </c>
      <c r="AP85" s="49" t="str">
        <f t="shared" si="177"/>
        <v/>
      </c>
      <c r="AQ85" s="49" t="str">
        <f t="shared" si="177"/>
        <v/>
      </c>
      <c r="AR85" s="49" t="str">
        <f t="shared" si="177"/>
        <v/>
      </c>
      <c r="AS85" s="49" t="str">
        <f t="shared" si="177"/>
        <v/>
      </c>
      <c r="AT85" s="49" t="str">
        <f t="shared" si="171"/>
        <v/>
      </c>
      <c r="AU85" s="49" t="str">
        <f t="shared" si="171"/>
        <v/>
      </c>
      <c r="AV85" s="49" t="str">
        <f t="shared" si="171"/>
        <v/>
      </c>
      <c r="AW85" s="49" t="str">
        <f t="shared" si="171"/>
        <v/>
      </c>
      <c r="AX85" s="49" t="str">
        <f t="shared" si="171"/>
        <v/>
      </c>
      <c r="AY85" s="49" t="str">
        <f t="shared" si="171"/>
        <v/>
      </c>
      <c r="AZ85" s="49" t="str">
        <f t="shared" si="171"/>
        <v/>
      </c>
      <c r="BA85" s="49" t="str">
        <f t="shared" si="171"/>
        <v/>
      </c>
      <c r="BB85" s="49" t="str">
        <f t="shared" si="171"/>
        <v/>
      </c>
      <c r="BC85" s="49" t="str">
        <f t="shared" si="171"/>
        <v/>
      </c>
      <c r="BD85" s="49" t="str">
        <f t="shared" si="171"/>
        <v/>
      </c>
      <c r="BE85" s="49" t="str">
        <f t="shared" si="171"/>
        <v/>
      </c>
      <c r="BF85" s="49" t="str">
        <f t="shared" si="171"/>
        <v/>
      </c>
      <c r="BG85" s="49" t="str">
        <f t="shared" si="171"/>
        <v/>
      </c>
      <c r="BH85" s="49" t="str">
        <f t="shared" si="171"/>
        <v/>
      </c>
      <c r="BI85" s="49" t="str">
        <f t="shared" si="172"/>
        <v/>
      </c>
      <c r="BJ85" s="49" t="str">
        <f t="shared" si="172"/>
        <v/>
      </c>
      <c r="BK85" s="49" t="str">
        <f t="shared" si="172"/>
        <v/>
      </c>
      <c r="BL85" s="49" t="str">
        <f t="shared" si="172"/>
        <v/>
      </c>
      <c r="BM85" s="49" t="str">
        <f t="shared" si="172"/>
        <v/>
      </c>
      <c r="BN85" s="49" t="str">
        <f t="shared" si="172"/>
        <v/>
      </c>
      <c r="BO85" s="49" t="str">
        <f t="shared" si="172"/>
        <v/>
      </c>
      <c r="BP85" s="49" t="str">
        <f t="shared" si="172"/>
        <v/>
      </c>
      <c r="BQ85" s="49" t="str">
        <f t="shared" si="172"/>
        <v/>
      </c>
      <c r="BR85" s="49" t="str">
        <f t="shared" si="172"/>
        <v/>
      </c>
      <c r="BS85" s="49" t="str">
        <f t="shared" si="172"/>
        <v/>
      </c>
      <c r="BT85" s="49" t="str">
        <f t="shared" si="172"/>
        <v/>
      </c>
      <c r="BU85" s="49" t="str">
        <f t="shared" si="172"/>
        <v/>
      </c>
      <c r="BV85" s="49" t="str">
        <f t="shared" si="172"/>
        <v/>
      </c>
      <c r="BW85" s="49" t="str">
        <f t="shared" si="172"/>
        <v/>
      </c>
      <c r="BX85" s="49" t="str">
        <f t="shared" si="172"/>
        <v/>
      </c>
      <c r="BY85" s="49" t="str">
        <f t="shared" si="168"/>
        <v/>
      </c>
      <c r="BZ85" s="49" t="str">
        <f t="shared" si="168"/>
        <v/>
      </c>
      <c r="CA85" s="49" t="str">
        <f t="shared" si="168"/>
        <v/>
      </c>
      <c r="CB85" s="49" t="str">
        <f t="shared" si="168"/>
        <v/>
      </c>
      <c r="CC85" s="49" t="str">
        <f t="shared" si="168"/>
        <v/>
      </c>
      <c r="CD85" s="49" t="str">
        <f t="shared" si="168"/>
        <v/>
      </c>
      <c r="CE85" s="49" t="str">
        <f t="shared" si="168"/>
        <v/>
      </c>
      <c r="CF85" s="49" t="str">
        <f t="shared" si="168"/>
        <v/>
      </c>
      <c r="CG85" s="49" t="str">
        <f t="shared" si="168"/>
        <v/>
      </c>
      <c r="CH85" s="49" t="str">
        <f t="shared" si="168"/>
        <v/>
      </c>
      <c r="CI85" s="49" t="str">
        <f t="shared" si="168"/>
        <v/>
      </c>
      <c r="CJ85" s="49" t="str">
        <f t="shared" si="168"/>
        <v/>
      </c>
      <c r="CK85" s="49" t="str">
        <f t="shared" si="168"/>
        <v/>
      </c>
      <c r="CL85" s="49" t="str">
        <f t="shared" si="168"/>
        <v/>
      </c>
      <c r="CM85" s="49" t="str">
        <f t="shared" si="168"/>
        <v/>
      </c>
      <c r="CN85" s="49" t="str">
        <f t="shared" si="173"/>
        <v/>
      </c>
      <c r="CO85" s="49" t="str">
        <f t="shared" si="173"/>
        <v/>
      </c>
      <c r="CP85" s="49" t="str">
        <f t="shared" si="173"/>
        <v/>
      </c>
      <c r="CQ85" s="49" t="str">
        <f t="shared" si="173"/>
        <v/>
      </c>
      <c r="CR85" s="49" t="str">
        <f t="shared" si="173"/>
        <v/>
      </c>
      <c r="CS85" s="49" t="str">
        <f t="shared" si="173"/>
        <v/>
      </c>
      <c r="CT85" s="49" t="str">
        <f t="shared" si="173"/>
        <v/>
      </c>
      <c r="CU85" s="49" t="str">
        <f t="shared" si="173"/>
        <v/>
      </c>
      <c r="CV85" s="49" t="str">
        <f t="shared" si="173"/>
        <v/>
      </c>
      <c r="CW85" s="49" t="str">
        <f t="shared" si="173"/>
        <v/>
      </c>
      <c r="CX85" s="49" t="str">
        <f t="shared" si="173"/>
        <v/>
      </c>
      <c r="CY85" s="49" t="str">
        <f t="shared" si="173"/>
        <v/>
      </c>
      <c r="CZ85" s="49" t="str">
        <f t="shared" si="173"/>
        <v/>
      </c>
      <c r="DA85" s="49" t="str">
        <f t="shared" si="173"/>
        <v/>
      </c>
      <c r="DB85" s="49" t="str">
        <f t="shared" si="173"/>
        <v/>
      </c>
      <c r="DC85" s="49" t="str">
        <f t="shared" si="173"/>
        <v/>
      </c>
      <c r="DD85" s="49" t="str">
        <f t="shared" si="169"/>
        <v/>
      </c>
      <c r="DE85" s="49" t="str">
        <f t="shared" si="169"/>
        <v/>
      </c>
      <c r="DF85" s="49" t="str">
        <f t="shared" si="169"/>
        <v/>
      </c>
      <c r="DG85" s="49" t="str">
        <f t="shared" si="169"/>
        <v/>
      </c>
      <c r="DH85" s="49" t="str">
        <f t="shared" si="169"/>
        <v/>
      </c>
      <c r="DI85" s="49" t="str">
        <f t="shared" si="169"/>
        <v/>
      </c>
      <c r="DJ85" s="49" t="str">
        <f t="shared" si="169"/>
        <v/>
      </c>
      <c r="DK85" s="49" t="str">
        <f t="shared" si="169"/>
        <v/>
      </c>
      <c r="DL85" s="49" t="str">
        <f t="shared" si="169"/>
        <v/>
      </c>
      <c r="DM85" s="49" t="str">
        <f t="shared" si="169"/>
        <v/>
      </c>
      <c r="DN85" s="49" t="str">
        <f t="shared" si="169"/>
        <v/>
      </c>
      <c r="DO85" s="49" t="str">
        <f t="shared" si="169"/>
        <v/>
      </c>
      <c r="DP85" s="49" t="str">
        <f t="shared" si="169"/>
        <v/>
      </c>
      <c r="DQ85" s="49" t="str">
        <f t="shared" si="169"/>
        <v/>
      </c>
      <c r="DR85" s="49" t="str">
        <f t="shared" si="169"/>
        <v/>
      </c>
      <c r="DS85" s="49" t="str">
        <f t="shared" si="174"/>
        <v/>
      </c>
      <c r="DT85" s="49" t="str">
        <f t="shared" si="174"/>
        <v/>
      </c>
      <c r="DU85" s="49" t="str">
        <f t="shared" si="174"/>
        <v/>
      </c>
      <c r="DV85" s="49" t="str">
        <f t="shared" si="174"/>
        <v/>
      </c>
      <c r="DW85" s="49" t="str">
        <f t="shared" si="174"/>
        <v/>
      </c>
      <c r="DX85" s="49" t="str">
        <f t="shared" si="174"/>
        <v/>
      </c>
      <c r="DY85" s="49" t="str">
        <f t="shared" si="174"/>
        <v/>
      </c>
      <c r="DZ85" s="183" t="str">
        <f t="shared" si="163"/>
        <v/>
      </c>
      <c r="EA85" s="49" t="str">
        <f t="shared" si="167"/>
        <v/>
      </c>
      <c r="EB85" s="49" t="str">
        <f t="shared" si="167"/>
        <v/>
      </c>
      <c r="EC85" s="49" t="str">
        <f t="shared" si="167"/>
        <v/>
      </c>
      <c r="ED85" s="49" t="str">
        <f t="shared" si="167"/>
        <v/>
      </c>
      <c r="EE85" s="49" t="str">
        <f t="shared" si="167"/>
        <v/>
      </c>
      <c r="EF85" s="49" t="str">
        <f t="shared" si="167"/>
        <v/>
      </c>
      <c r="EG85" s="49" t="str">
        <f t="shared" si="167"/>
        <v/>
      </c>
      <c r="EH85" s="49" t="str">
        <f t="shared" si="167"/>
        <v/>
      </c>
      <c r="EI85" s="49" t="str">
        <f t="shared" si="167"/>
        <v/>
      </c>
      <c r="EJ85" s="49" t="str">
        <f t="shared" si="167"/>
        <v/>
      </c>
      <c r="EK85" s="49" t="str">
        <f t="shared" si="167"/>
        <v/>
      </c>
      <c r="EL85" s="49" t="str">
        <f t="shared" si="167"/>
        <v/>
      </c>
      <c r="EM85" s="49" t="str">
        <f t="shared" si="167"/>
        <v/>
      </c>
      <c r="EN85" s="49" t="str">
        <f t="shared" si="167"/>
        <v/>
      </c>
      <c r="EO85" s="49" t="str">
        <f t="shared" si="167"/>
        <v/>
      </c>
      <c r="EP85" s="49" t="str">
        <f t="shared" si="164"/>
        <v/>
      </c>
      <c r="EQ85" s="49" t="str">
        <f t="shared" si="164"/>
        <v/>
      </c>
      <c r="ER85" s="49" t="str">
        <f t="shared" si="164"/>
        <v/>
      </c>
      <c r="ES85" s="49" t="str">
        <f t="shared" si="164"/>
        <v/>
      </c>
      <c r="ET85" s="49" t="str">
        <f t="shared" si="175"/>
        <v/>
      </c>
      <c r="EU85" s="49" t="str">
        <f t="shared" si="175"/>
        <v/>
      </c>
      <c r="EV85" s="49" t="str">
        <f t="shared" si="175"/>
        <v/>
      </c>
      <c r="EW85" s="49" t="str">
        <f t="shared" si="175"/>
        <v/>
      </c>
      <c r="EX85" s="49" t="str">
        <f t="shared" si="175"/>
        <v/>
      </c>
      <c r="EY85" s="49" t="str">
        <f t="shared" si="175"/>
        <v/>
      </c>
      <c r="EZ85" s="49" t="str">
        <f t="shared" si="175"/>
        <v/>
      </c>
      <c r="FA85" s="49" t="str">
        <f t="shared" si="175"/>
        <v/>
      </c>
      <c r="FB85" s="49" t="str">
        <f t="shared" si="175"/>
        <v/>
      </c>
      <c r="FC85" s="49" t="str">
        <f t="shared" si="175"/>
        <v/>
      </c>
      <c r="FD85" s="49" t="str">
        <f t="shared" si="175"/>
        <v/>
      </c>
      <c r="FE85" s="49" t="str">
        <f t="shared" si="126"/>
        <v/>
      </c>
      <c r="FF85" s="49" t="str">
        <f t="shared" si="126"/>
        <v/>
      </c>
      <c r="FG85" s="49" t="str">
        <f t="shared" si="126"/>
        <v/>
      </c>
      <c r="FH85" s="49" t="str">
        <f t="shared" si="126"/>
        <v/>
      </c>
      <c r="FI85" s="49" t="str">
        <f t="shared" si="126"/>
        <v/>
      </c>
      <c r="FJ85" s="49" t="str">
        <f t="shared" si="126"/>
        <v/>
      </c>
      <c r="FK85" s="49" t="str">
        <f t="shared" si="126"/>
        <v/>
      </c>
      <c r="FL85" s="49" t="str">
        <f t="shared" si="126"/>
        <v/>
      </c>
      <c r="FM85" s="49" t="str">
        <f t="shared" si="126"/>
        <v/>
      </c>
      <c r="FN85" s="49" t="str">
        <f t="shared" si="126"/>
        <v/>
      </c>
      <c r="FO85" s="49" t="str">
        <f t="shared" si="126"/>
        <v/>
      </c>
      <c r="FP85" s="49" t="str">
        <f t="shared" si="126"/>
        <v/>
      </c>
      <c r="FQ85" s="49" t="str">
        <f t="shared" si="126"/>
        <v/>
      </c>
      <c r="FR85" s="49" t="str">
        <f t="shared" si="126"/>
        <v/>
      </c>
      <c r="FS85" s="49" t="str">
        <f t="shared" si="126"/>
        <v/>
      </c>
      <c r="FT85" s="49" t="str">
        <f t="shared" si="126"/>
        <v/>
      </c>
      <c r="FU85" s="49" t="str">
        <f t="shared" si="176"/>
        <v/>
      </c>
      <c r="FV85" s="49" t="str">
        <f t="shared" si="150"/>
        <v/>
      </c>
      <c r="FW85" s="49" t="str">
        <f t="shared" si="150"/>
        <v/>
      </c>
      <c r="FX85" s="49" t="str">
        <f t="shared" si="150"/>
        <v/>
      </c>
      <c r="FY85" s="49" t="str">
        <f t="shared" si="150"/>
        <v/>
      </c>
      <c r="FZ85" s="49" t="str">
        <f t="shared" si="150"/>
        <v/>
      </c>
      <c r="GA85" s="49" t="str">
        <f t="shared" si="150"/>
        <v/>
      </c>
      <c r="GB85" s="49" t="str">
        <f t="shared" si="150"/>
        <v/>
      </c>
      <c r="GC85" s="49" t="str">
        <f t="shared" si="150"/>
        <v/>
      </c>
      <c r="GD85" s="49" t="str">
        <f t="shared" si="150"/>
        <v/>
      </c>
      <c r="GE85" s="49" t="str">
        <f t="shared" si="150"/>
        <v/>
      </c>
      <c r="GF85" s="49" t="str">
        <f t="shared" si="150"/>
        <v/>
      </c>
      <c r="GG85" s="49" t="str">
        <f t="shared" si="150"/>
        <v/>
      </c>
      <c r="GH85" s="49" t="str">
        <f t="shared" si="150"/>
        <v/>
      </c>
      <c r="GI85" s="49" t="str">
        <f t="shared" si="150"/>
        <v/>
      </c>
      <c r="GJ85" s="49" t="str">
        <f t="shared" si="150"/>
        <v/>
      </c>
      <c r="GK85" s="49" t="str">
        <f t="shared" si="150"/>
        <v/>
      </c>
      <c r="GL85" s="49" t="str">
        <f t="shared" si="188"/>
        <v/>
      </c>
      <c r="GM85" s="49" t="str">
        <f t="shared" si="188"/>
        <v/>
      </c>
      <c r="GN85" s="49" t="str">
        <f t="shared" si="180"/>
        <v/>
      </c>
      <c r="GO85" s="49" t="str">
        <f t="shared" si="180"/>
        <v/>
      </c>
      <c r="GP85" s="49" t="str">
        <f t="shared" si="180"/>
        <v/>
      </c>
      <c r="GQ85" s="49" t="str">
        <f t="shared" si="180"/>
        <v/>
      </c>
      <c r="GR85" s="49" t="str">
        <f t="shared" si="180"/>
        <v/>
      </c>
      <c r="GS85" s="49" t="str">
        <f t="shared" si="180"/>
        <v/>
      </c>
      <c r="GT85" s="49" t="str">
        <f t="shared" si="180"/>
        <v/>
      </c>
      <c r="GU85" s="49" t="str">
        <f t="shared" si="180"/>
        <v/>
      </c>
      <c r="GV85" s="49" t="str">
        <f t="shared" si="180"/>
        <v/>
      </c>
      <c r="GW85" s="49" t="str">
        <f t="shared" si="180"/>
        <v/>
      </c>
      <c r="GX85" s="49" t="str">
        <f t="shared" si="180"/>
        <v/>
      </c>
      <c r="GY85" s="49" t="str">
        <f t="shared" si="180"/>
        <v/>
      </c>
      <c r="GZ85" s="49" t="str">
        <f t="shared" si="180"/>
        <v/>
      </c>
      <c r="HA85" s="49" t="str">
        <f t="shared" si="180"/>
        <v/>
      </c>
      <c r="HB85" s="49" t="str">
        <f t="shared" si="180"/>
        <v/>
      </c>
      <c r="HC85" s="49" t="str">
        <f t="shared" si="180"/>
        <v/>
      </c>
      <c r="HD85" s="49" t="str">
        <f t="shared" si="181"/>
        <v/>
      </c>
      <c r="HE85" s="49" t="str">
        <f t="shared" si="181"/>
        <v/>
      </c>
      <c r="HF85" s="49" t="str">
        <f t="shared" si="181"/>
        <v/>
      </c>
      <c r="HG85" s="49" t="str">
        <f t="shared" si="181"/>
        <v/>
      </c>
      <c r="HH85" s="49" t="str">
        <f t="shared" si="181"/>
        <v/>
      </c>
      <c r="HI85" s="49" t="str">
        <f t="shared" si="139"/>
        <v/>
      </c>
      <c r="HJ85" s="49" t="str">
        <f t="shared" si="139"/>
        <v/>
      </c>
      <c r="HK85" s="49" t="str">
        <f t="shared" si="139"/>
        <v/>
      </c>
      <c r="HL85" s="49" t="str">
        <f t="shared" si="139"/>
        <v/>
      </c>
      <c r="HM85" s="49" t="str">
        <f t="shared" si="109"/>
        <v/>
      </c>
      <c r="HN85" s="49" t="str">
        <f t="shared" si="109"/>
        <v/>
      </c>
      <c r="HO85" s="49" t="str">
        <f t="shared" si="109"/>
        <v/>
      </c>
      <c r="HP85" s="49" t="str">
        <f t="shared" si="77"/>
        <v/>
      </c>
      <c r="HQ85" s="49" t="str">
        <f t="shared" si="77"/>
        <v/>
      </c>
      <c r="HR85" s="49" t="str">
        <f t="shared" si="77"/>
        <v/>
      </c>
      <c r="HS85" s="49" t="str">
        <f t="shared" si="77"/>
        <v/>
      </c>
      <c r="HT85" s="49" t="str">
        <f t="shared" si="77"/>
        <v/>
      </c>
      <c r="HU85" s="49" t="str">
        <f t="shared" si="77"/>
        <v/>
      </c>
      <c r="HV85" s="49" t="str">
        <f t="shared" si="140"/>
        <v/>
      </c>
      <c r="HW85" s="169" t="e">
        <f t="shared" si="179"/>
        <v>#N/A</v>
      </c>
      <c r="HX85" s="169" t="e">
        <f t="shared" si="179"/>
        <v>#N/A</v>
      </c>
      <c r="HY85" s="169" t="e">
        <f t="shared" si="179"/>
        <v>#N/A</v>
      </c>
      <c r="HZ85" s="169" t="e">
        <f t="shared" si="179"/>
        <v>#N/A</v>
      </c>
      <c r="IA85" s="169" t="e">
        <f t="shared" si="178"/>
        <v>#N/A</v>
      </c>
      <c r="IB85" s="169" t="e">
        <f t="shared" si="178"/>
        <v>#N/A</v>
      </c>
      <c r="IC85" s="169" t="e">
        <f t="shared" si="178"/>
        <v>#N/A</v>
      </c>
      <c r="ID85" s="169" t="e">
        <f t="shared" si="178"/>
        <v>#N/A</v>
      </c>
      <c r="IE85" s="169" t="e">
        <f t="shared" si="178"/>
        <v>#N/A</v>
      </c>
      <c r="IF85" s="169" t="e">
        <f t="shared" si="178"/>
        <v>#N/A</v>
      </c>
      <c r="IG85" s="169" t="e">
        <f t="shared" si="178"/>
        <v>#N/A</v>
      </c>
      <c r="IH85" s="169" t="e">
        <f t="shared" si="178"/>
        <v>#N/A</v>
      </c>
      <c r="II85" s="169" t="e">
        <f t="shared" si="178"/>
        <v>#N/A</v>
      </c>
      <c r="IJ85" s="169" t="e">
        <f t="shared" si="178"/>
        <v>#N/A</v>
      </c>
      <c r="IK85" s="169" t="e">
        <f t="shared" si="178"/>
        <v>#N/A</v>
      </c>
      <c r="IL85" s="169" t="e">
        <f t="shared" si="178"/>
        <v>#N/A</v>
      </c>
      <c r="IM85" s="169" t="e">
        <f t="shared" si="178"/>
        <v>#N/A</v>
      </c>
      <c r="IN85" s="169" t="e">
        <f t="shared" si="178"/>
        <v>#N/A</v>
      </c>
      <c r="IO85" s="169" t="e">
        <f t="shared" si="178"/>
        <v>#N/A</v>
      </c>
      <c r="IP85" s="169" t="e">
        <f t="shared" si="182"/>
        <v>#N/A</v>
      </c>
      <c r="IQ85" s="169" t="e">
        <f t="shared" si="182"/>
        <v>#N/A</v>
      </c>
      <c r="IR85" s="169" t="e">
        <f t="shared" si="182"/>
        <v>#N/A</v>
      </c>
      <c r="IS85" s="169" t="e">
        <f t="shared" si="182"/>
        <v>#N/A</v>
      </c>
      <c r="IT85" s="169" t="e">
        <f t="shared" si="182"/>
        <v>#N/A</v>
      </c>
      <c r="IU85" s="169" t="e">
        <f t="shared" si="182"/>
        <v>#N/A</v>
      </c>
      <c r="IV85" s="169" t="e">
        <f t="shared" si="182"/>
        <v>#N/A</v>
      </c>
      <c r="IW85" s="169" t="e">
        <f t="shared" si="182"/>
        <v>#N/A</v>
      </c>
      <c r="IX85" s="169" t="e">
        <f t="shared" si="182"/>
        <v>#N/A</v>
      </c>
      <c r="IY85" s="169" t="e">
        <f t="shared" si="182"/>
        <v>#N/A</v>
      </c>
      <c r="IZ85" s="169" t="e">
        <f t="shared" si="182"/>
        <v>#N/A</v>
      </c>
      <c r="JA85" s="169" t="e">
        <f t="shared" si="182"/>
        <v>#N/A</v>
      </c>
      <c r="JB85" s="169" t="e">
        <f t="shared" si="182"/>
        <v>#N/A</v>
      </c>
      <c r="JC85" s="169" t="e">
        <f t="shared" si="182"/>
        <v>#N/A</v>
      </c>
      <c r="JD85" s="169" t="e">
        <f t="shared" si="182"/>
        <v>#N/A</v>
      </c>
      <c r="JE85" s="169" t="e">
        <f t="shared" si="189"/>
        <v>#N/A</v>
      </c>
      <c r="JF85" s="169" t="e">
        <f t="shared" si="189"/>
        <v>#N/A</v>
      </c>
      <c r="JG85" s="169" t="e">
        <f t="shared" si="189"/>
        <v>#N/A</v>
      </c>
      <c r="JH85" s="169" t="e">
        <f t="shared" si="189"/>
        <v>#N/A</v>
      </c>
      <c r="JI85" s="169" t="e">
        <f t="shared" si="189"/>
        <v>#N/A</v>
      </c>
      <c r="JJ85" s="169" t="e">
        <f t="shared" si="189"/>
        <v>#N/A</v>
      </c>
      <c r="JK85" s="169" t="e">
        <f t="shared" si="189"/>
        <v>#N/A</v>
      </c>
      <c r="JL85" s="169" t="e">
        <f t="shared" si="189"/>
        <v>#N/A</v>
      </c>
      <c r="JM85" s="169" t="e">
        <f t="shared" si="189"/>
        <v>#N/A</v>
      </c>
      <c r="JN85" s="169" t="e">
        <f t="shared" si="189"/>
        <v>#N/A</v>
      </c>
      <c r="JO85" s="169" t="e">
        <f t="shared" si="189"/>
        <v>#N/A</v>
      </c>
      <c r="JP85" s="169" t="e">
        <f t="shared" si="189"/>
        <v>#N/A</v>
      </c>
      <c r="JQ85" s="169" t="e">
        <f t="shared" si="189"/>
        <v>#N/A</v>
      </c>
      <c r="JR85" s="169" t="e">
        <f t="shared" si="189"/>
        <v>#N/A</v>
      </c>
      <c r="JS85" s="169" t="e">
        <f t="shared" si="189"/>
        <v>#N/A</v>
      </c>
      <c r="JT85" s="169" t="e">
        <f t="shared" si="183"/>
        <v>#N/A</v>
      </c>
      <c r="JU85" s="169" t="e">
        <f t="shared" si="183"/>
        <v>#N/A</v>
      </c>
      <c r="JV85" s="169" t="e">
        <f t="shared" si="183"/>
        <v>#N/A</v>
      </c>
      <c r="JW85" s="169" t="e">
        <f t="shared" si="183"/>
        <v>#N/A</v>
      </c>
      <c r="JX85" s="169" t="e">
        <f t="shared" si="183"/>
        <v>#N/A</v>
      </c>
      <c r="JY85" s="169" t="e">
        <f t="shared" si="183"/>
        <v>#N/A</v>
      </c>
      <c r="JZ85" s="169" t="e">
        <f t="shared" si="183"/>
        <v>#N/A</v>
      </c>
      <c r="KA85" s="169" t="e">
        <f t="shared" si="183"/>
        <v>#N/A</v>
      </c>
      <c r="KB85" s="169" t="e">
        <f t="shared" si="183"/>
        <v>#N/A</v>
      </c>
      <c r="KC85" s="169" t="e">
        <f t="shared" si="183"/>
        <v>#N/A</v>
      </c>
      <c r="KD85" s="169" t="e">
        <f t="shared" si="183"/>
        <v>#N/A</v>
      </c>
      <c r="KE85" s="169" t="e">
        <f t="shared" si="183"/>
        <v>#N/A</v>
      </c>
      <c r="KF85" s="169" t="e">
        <f t="shared" si="183"/>
        <v>#N/A</v>
      </c>
      <c r="KG85" s="169" t="e">
        <f t="shared" si="183"/>
        <v>#N/A</v>
      </c>
      <c r="KH85" s="169" t="e">
        <f t="shared" si="183"/>
        <v>#N/A</v>
      </c>
      <c r="KI85" s="169" t="e">
        <f t="shared" si="183"/>
        <v>#N/A</v>
      </c>
      <c r="KJ85" s="169" t="e">
        <f t="shared" si="190"/>
        <v>#N/A</v>
      </c>
      <c r="KK85" s="169" t="e">
        <f t="shared" si="190"/>
        <v>#N/A</v>
      </c>
      <c r="KL85" s="169" t="e">
        <f t="shared" si="190"/>
        <v>#N/A</v>
      </c>
      <c r="KM85" s="169" t="e">
        <f t="shared" si="190"/>
        <v>#N/A</v>
      </c>
      <c r="KN85" s="169" t="e">
        <f t="shared" si="190"/>
        <v>#N/A</v>
      </c>
      <c r="KO85" s="169" t="e">
        <f t="shared" si="190"/>
        <v>#N/A</v>
      </c>
      <c r="KP85" s="169" t="e">
        <f t="shared" si="190"/>
        <v>#N/A</v>
      </c>
      <c r="KQ85" s="169" t="e">
        <f t="shared" si="190"/>
        <v>#N/A</v>
      </c>
      <c r="KR85" s="169" t="e">
        <f t="shared" si="190"/>
        <v>#N/A</v>
      </c>
      <c r="KS85" s="169" t="e">
        <f t="shared" si="190"/>
        <v>#N/A</v>
      </c>
      <c r="KT85" s="169" t="e">
        <f t="shared" si="190"/>
        <v>#N/A</v>
      </c>
      <c r="KU85" s="169" t="e">
        <f t="shared" si="190"/>
        <v>#N/A</v>
      </c>
      <c r="KV85" s="169" t="e">
        <f t="shared" si="190"/>
        <v>#N/A</v>
      </c>
      <c r="KW85" s="169" t="e">
        <f t="shared" si="190"/>
        <v>#N/A</v>
      </c>
      <c r="KX85" s="169" t="e">
        <f t="shared" si="190"/>
        <v>#N/A</v>
      </c>
      <c r="KY85" s="169" t="e">
        <f t="shared" si="190"/>
        <v>#N/A</v>
      </c>
      <c r="KZ85" s="169" t="e">
        <f t="shared" si="184"/>
        <v>#N/A</v>
      </c>
      <c r="LA85" s="169" t="e">
        <f t="shared" si="184"/>
        <v>#N/A</v>
      </c>
      <c r="LB85" s="169" t="e">
        <f t="shared" si="184"/>
        <v>#N/A</v>
      </c>
      <c r="LC85" s="169" t="e">
        <f t="shared" si="184"/>
        <v>#N/A</v>
      </c>
      <c r="LD85" s="169" t="e">
        <f t="shared" si="184"/>
        <v>#N/A</v>
      </c>
      <c r="LE85" s="169" t="e">
        <f t="shared" si="184"/>
        <v>#N/A</v>
      </c>
      <c r="LF85" s="169" t="e">
        <f t="shared" si="184"/>
        <v>#N/A</v>
      </c>
      <c r="LG85" s="169" t="e">
        <f t="shared" si="184"/>
        <v>#N/A</v>
      </c>
      <c r="LH85" s="169" t="e">
        <f t="shared" si="184"/>
        <v>#N/A</v>
      </c>
      <c r="LI85" s="169" t="e">
        <f t="shared" si="184"/>
        <v>#N/A</v>
      </c>
      <c r="LJ85" s="169" t="e">
        <f t="shared" si="184"/>
        <v>#N/A</v>
      </c>
      <c r="LK85" s="169" t="e">
        <f t="shared" si="184"/>
        <v>#N/A</v>
      </c>
      <c r="LL85" s="169" t="e">
        <f t="shared" si="184"/>
        <v>#N/A</v>
      </c>
      <c r="LM85" s="169" t="e">
        <f t="shared" si="184"/>
        <v>#N/A</v>
      </c>
      <c r="LN85" s="169" t="e">
        <f t="shared" si="184"/>
        <v>#N/A</v>
      </c>
      <c r="LO85" s="169" t="e">
        <f t="shared" si="191"/>
        <v>#N/A</v>
      </c>
      <c r="LP85" s="169" t="e">
        <f t="shared" si="191"/>
        <v>#N/A</v>
      </c>
      <c r="LQ85" s="169" t="e">
        <f t="shared" si="192"/>
        <v>#N/A</v>
      </c>
      <c r="LR85" s="169" t="e">
        <f t="shared" si="192"/>
        <v>#N/A</v>
      </c>
      <c r="LS85" s="169" t="e">
        <f t="shared" si="192"/>
        <v>#N/A</v>
      </c>
      <c r="LT85" s="169" t="e">
        <f t="shared" si="192"/>
        <v>#N/A</v>
      </c>
      <c r="LU85" s="169" t="e">
        <f t="shared" si="192"/>
        <v>#N/A</v>
      </c>
      <c r="LV85" s="169" t="e">
        <f t="shared" si="192"/>
        <v>#N/A</v>
      </c>
      <c r="LW85" s="169" t="e">
        <f t="shared" si="192"/>
        <v>#N/A</v>
      </c>
      <c r="LX85" s="169" t="e">
        <f t="shared" si="192"/>
        <v>#N/A</v>
      </c>
      <c r="LY85" s="169" t="e">
        <f t="shared" si="192"/>
        <v>#N/A</v>
      </c>
      <c r="LZ85" s="169" t="e">
        <f t="shared" si="192"/>
        <v>#N/A</v>
      </c>
      <c r="MA85" s="169" t="e">
        <f t="shared" si="192"/>
        <v>#N/A</v>
      </c>
      <c r="MB85" s="169" t="e">
        <f t="shared" si="192"/>
        <v>#N/A</v>
      </c>
      <c r="MC85" s="169" t="e">
        <f t="shared" si="192"/>
        <v>#N/A</v>
      </c>
      <c r="MD85" s="169" t="e">
        <f t="shared" si="192"/>
        <v>#N/A</v>
      </c>
      <c r="ME85" s="169" t="e">
        <f t="shared" si="192"/>
        <v>#N/A</v>
      </c>
      <c r="MF85" s="169" t="e">
        <f t="shared" si="185"/>
        <v>#N/A</v>
      </c>
      <c r="MG85" s="169" t="e">
        <f t="shared" si="185"/>
        <v>#N/A</v>
      </c>
      <c r="MH85" s="169" t="e">
        <f t="shared" si="185"/>
        <v>#N/A</v>
      </c>
      <c r="MI85" s="169" t="e">
        <f t="shared" si="185"/>
        <v>#N/A</v>
      </c>
      <c r="MJ85" s="169" t="e">
        <f t="shared" si="185"/>
        <v>#N/A</v>
      </c>
      <c r="MK85" s="169" t="e">
        <f t="shared" si="185"/>
        <v>#N/A</v>
      </c>
      <c r="ML85" s="169" t="e">
        <f t="shared" si="185"/>
        <v>#N/A</v>
      </c>
      <c r="MM85" s="169" t="e">
        <f t="shared" si="185"/>
        <v>#N/A</v>
      </c>
      <c r="MN85" s="169" t="e">
        <f t="shared" si="185"/>
        <v>#N/A</v>
      </c>
      <c r="MO85" s="169" t="e">
        <f t="shared" si="185"/>
        <v>#N/A</v>
      </c>
      <c r="MP85" s="169" t="e">
        <f t="shared" si="185"/>
        <v>#N/A</v>
      </c>
      <c r="MQ85" s="169" t="e">
        <f t="shared" si="185"/>
        <v>#N/A</v>
      </c>
      <c r="MR85" s="169" t="e">
        <f t="shared" si="185"/>
        <v>#N/A</v>
      </c>
      <c r="MS85" s="169" t="e">
        <f t="shared" si="185"/>
        <v>#N/A</v>
      </c>
      <c r="MT85" s="169" t="e">
        <f t="shared" si="185"/>
        <v>#N/A</v>
      </c>
      <c r="MU85" s="169" t="e">
        <f t="shared" si="185"/>
        <v>#N/A</v>
      </c>
      <c r="MV85" s="169" t="e">
        <f t="shared" si="193"/>
        <v>#N/A</v>
      </c>
      <c r="MW85" s="169" t="e">
        <f t="shared" si="193"/>
        <v>#N/A</v>
      </c>
      <c r="MX85" s="169" t="e">
        <f t="shared" si="193"/>
        <v>#N/A</v>
      </c>
      <c r="MY85" s="169" t="e">
        <f t="shared" si="193"/>
        <v>#N/A</v>
      </c>
      <c r="MZ85" s="169" t="e">
        <f t="shared" si="193"/>
        <v>#N/A</v>
      </c>
      <c r="NA85" s="169" t="e">
        <f t="shared" si="193"/>
        <v>#N/A</v>
      </c>
      <c r="NB85" s="169" t="e">
        <f t="shared" si="193"/>
        <v>#N/A</v>
      </c>
      <c r="NC85" s="169" t="e">
        <f t="shared" si="193"/>
        <v>#N/A</v>
      </c>
      <c r="ND85" s="169" t="e">
        <f t="shared" si="193"/>
        <v>#N/A</v>
      </c>
      <c r="NE85" s="169" t="e">
        <f t="shared" si="193"/>
        <v>#N/A</v>
      </c>
      <c r="NF85" s="169" t="e">
        <f t="shared" si="193"/>
        <v>#N/A</v>
      </c>
      <c r="NG85" s="169" t="e">
        <f t="shared" si="193"/>
        <v>#N/A</v>
      </c>
      <c r="NH85" s="169" t="e">
        <f t="shared" si="193"/>
        <v>#N/A</v>
      </c>
      <c r="NI85" s="169" t="e">
        <f t="shared" si="193"/>
        <v>#N/A</v>
      </c>
      <c r="NJ85" s="169" t="e">
        <f t="shared" si="193"/>
        <v>#N/A</v>
      </c>
      <c r="NK85" s="169" t="e">
        <f t="shared" si="193"/>
        <v>#N/A</v>
      </c>
      <c r="NL85" s="169" t="e">
        <f t="shared" si="186"/>
        <v>#N/A</v>
      </c>
      <c r="NM85" s="169" t="e">
        <f t="shared" si="186"/>
        <v>#N/A</v>
      </c>
      <c r="NN85" s="169" t="e">
        <f t="shared" si="186"/>
        <v>#N/A</v>
      </c>
      <c r="NO85" s="169" t="e">
        <f t="shared" si="186"/>
        <v>#N/A</v>
      </c>
      <c r="NP85" s="169" t="e">
        <f t="shared" si="186"/>
        <v>#N/A</v>
      </c>
      <c r="NQ85" s="169" t="e">
        <f t="shared" si="186"/>
        <v>#N/A</v>
      </c>
      <c r="NR85" s="169" t="e">
        <f t="shared" si="186"/>
        <v>#N/A</v>
      </c>
      <c r="NS85" s="169" t="e">
        <f t="shared" si="186"/>
        <v>#N/A</v>
      </c>
      <c r="NT85" s="169" t="e">
        <f t="shared" si="186"/>
        <v>#N/A</v>
      </c>
      <c r="NU85" s="169" t="e">
        <f t="shared" si="186"/>
        <v>#N/A</v>
      </c>
      <c r="NV85" s="169" t="e">
        <f t="shared" si="186"/>
        <v>#N/A</v>
      </c>
      <c r="NW85" s="169" t="e">
        <f t="shared" si="186"/>
        <v>#N/A</v>
      </c>
      <c r="NX85" s="169" t="e">
        <f t="shared" si="186"/>
        <v>#N/A</v>
      </c>
      <c r="NY85" s="169" t="e">
        <f t="shared" si="186"/>
        <v>#N/A</v>
      </c>
      <c r="NZ85" s="169" t="e">
        <f t="shared" si="186"/>
        <v>#N/A</v>
      </c>
      <c r="OA85" s="169" t="e">
        <f t="shared" si="194"/>
        <v>#N/A</v>
      </c>
      <c r="OB85" s="169" t="e">
        <f t="shared" si="194"/>
        <v>#N/A</v>
      </c>
      <c r="OC85" s="169" t="e">
        <f t="shared" si="195"/>
        <v>#N/A</v>
      </c>
      <c r="OD85" s="169" t="e">
        <f t="shared" si="195"/>
        <v>#N/A</v>
      </c>
      <c r="OE85" s="169" t="e">
        <f t="shared" si="195"/>
        <v>#N/A</v>
      </c>
      <c r="OF85" s="169" t="e">
        <f t="shared" si="195"/>
        <v>#N/A</v>
      </c>
      <c r="OG85" s="169" t="e">
        <f t="shared" si="195"/>
        <v>#N/A</v>
      </c>
      <c r="OH85" s="169" t="e">
        <f t="shared" si="195"/>
        <v>#N/A</v>
      </c>
      <c r="OI85" s="169" t="e">
        <f t="shared" si="195"/>
        <v>#N/A</v>
      </c>
      <c r="OJ85" s="169" t="e">
        <f t="shared" si="195"/>
        <v>#N/A</v>
      </c>
      <c r="OK85" s="169" t="e">
        <f t="shared" si="195"/>
        <v>#N/A</v>
      </c>
      <c r="OL85" s="169" t="e">
        <f t="shared" si="195"/>
        <v>#N/A</v>
      </c>
      <c r="OM85" s="169" t="e">
        <f t="shared" si="195"/>
        <v>#N/A</v>
      </c>
      <c r="ON85" s="169" t="e">
        <f t="shared" si="195"/>
        <v>#N/A</v>
      </c>
      <c r="OO85" s="169" t="e">
        <f t="shared" si="195"/>
        <v>#N/A</v>
      </c>
      <c r="OP85" s="169" t="e">
        <f t="shared" si="195"/>
        <v>#N/A</v>
      </c>
      <c r="OQ85" s="169" t="e">
        <f t="shared" si="195"/>
        <v>#N/A</v>
      </c>
      <c r="OR85" s="169" t="e">
        <f t="shared" si="187"/>
        <v>#N/A</v>
      </c>
      <c r="OS85" s="169" t="e">
        <f t="shared" si="187"/>
        <v>#N/A</v>
      </c>
      <c r="OT85" s="169" t="e">
        <f t="shared" si="187"/>
        <v>#N/A</v>
      </c>
      <c r="OU85" s="169" t="e">
        <f t="shared" si="187"/>
        <v>#N/A</v>
      </c>
      <c r="OV85" s="169" t="e">
        <f t="shared" si="187"/>
        <v>#N/A</v>
      </c>
      <c r="OW85" s="169" t="e">
        <f t="shared" si="187"/>
        <v>#N/A</v>
      </c>
      <c r="OX85" s="169" t="e">
        <f t="shared" si="187"/>
        <v>#N/A</v>
      </c>
      <c r="OY85" s="169" t="e">
        <f t="shared" si="187"/>
        <v>#N/A</v>
      </c>
      <c r="OZ85" s="169" t="e">
        <f t="shared" si="187"/>
        <v>#N/A</v>
      </c>
      <c r="PA85" s="169" t="e">
        <f t="shared" si="187"/>
        <v>#N/A</v>
      </c>
      <c r="PB85" s="169" t="e">
        <f t="shared" si="187"/>
        <v>#N/A</v>
      </c>
      <c r="PC85" s="169" t="e">
        <f t="shared" si="187"/>
        <v>#N/A</v>
      </c>
      <c r="PD85" s="169" t="e">
        <f t="shared" si="187"/>
        <v>#N/A</v>
      </c>
      <c r="PE85" s="169" t="e">
        <f t="shared" si="187"/>
        <v>#N/A</v>
      </c>
      <c r="PF85" s="169" t="e">
        <f t="shared" si="187"/>
        <v>#N/A</v>
      </c>
      <c r="PG85" s="169" t="e">
        <f t="shared" si="187"/>
        <v>#N/A</v>
      </c>
      <c r="PH85" s="169" t="e">
        <f t="shared" si="196"/>
        <v>#N/A</v>
      </c>
      <c r="PI85" s="169" t="e">
        <f t="shared" si="196"/>
        <v>#N/A</v>
      </c>
      <c r="PJ85" s="169" t="e">
        <f t="shared" si="196"/>
        <v>#N/A</v>
      </c>
      <c r="PK85" s="169" t="e">
        <f t="shared" si="196"/>
        <v>#N/A</v>
      </c>
      <c r="PL85" s="169" t="e">
        <f t="shared" si="196"/>
        <v>#N/A</v>
      </c>
      <c r="PM85" s="169" t="e">
        <f t="shared" si="196"/>
        <v>#N/A</v>
      </c>
      <c r="PN85" s="169" t="e">
        <f t="shared" si="196"/>
        <v>#N/A</v>
      </c>
      <c r="PO85" s="169" t="e">
        <f t="shared" si="196"/>
        <v>#N/A</v>
      </c>
    </row>
    <row r="86" spans="1:431" hidden="1" x14ac:dyDescent="0.75">
      <c r="A86" s="370"/>
      <c r="B86" s="376" t="str">
        <f>IF($R86="","",ROUND(_xlfn.NORM.INV(ABS(VLOOKUP($T$1,VLookups!$A$43:$B$44,2,FALSE)-B$2),$N86,$R86),0))</f>
        <v/>
      </c>
      <c r="C86" s="382" t="str">
        <f t="shared" si="165"/>
        <v/>
      </c>
      <c r="D86" s="383" t="str">
        <f t="shared" si="166"/>
        <v/>
      </c>
      <c r="E86" s="109"/>
      <c r="F86" s="117"/>
      <c r="G86" s="122" t="str">
        <f t="shared" si="159"/>
        <v/>
      </c>
      <c r="H86" s="95"/>
      <c r="I86" s="122" t="str">
        <f t="shared" si="160"/>
        <v/>
      </c>
      <c r="J86" s="117"/>
      <c r="K86" s="110"/>
      <c r="L86" s="124" t="str">
        <f t="shared" si="147"/>
        <v/>
      </c>
      <c r="M86" s="124" t="str">
        <f t="shared" si="148"/>
        <v/>
      </c>
      <c r="N86" s="73" t="str">
        <f t="shared" si="161"/>
        <v/>
      </c>
      <c r="O86" s="23"/>
      <c r="P86" s="57"/>
      <c r="Q86" s="304"/>
      <c r="R86" s="74" t="str">
        <f>IF(AND(G86&gt;0,H86&gt;0,I86&gt;0),IF(ISBLANK(Q86),IF(ISBLANK(O86),"",(I86-G86)*VLOOKUP(O86,VLookups!$A$4:$B$13,2,FALSE)),Q86),"")</f>
        <v/>
      </c>
      <c r="S86" s="75" t="str">
        <f t="shared" si="149"/>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2"/>
        <v/>
      </c>
      <c r="AD86" s="49" t="str">
        <f t="shared" si="177"/>
        <v/>
      </c>
      <c r="AE86" s="49" t="str">
        <f t="shared" si="177"/>
        <v/>
      </c>
      <c r="AF86" s="49" t="str">
        <f t="shared" si="177"/>
        <v/>
      </c>
      <c r="AG86" s="49" t="str">
        <f t="shared" si="177"/>
        <v/>
      </c>
      <c r="AH86" s="49" t="str">
        <f t="shared" si="177"/>
        <v/>
      </c>
      <c r="AI86" s="49" t="str">
        <f t="shared" si="177"/>
        <v/>
      </c>
      <c r="AJ86" s="49" t="str">
        <f t="shared" si="177"/>
        <v/>
      </c>
      <c r="AK86" s="49" t="str">
        <f t="shared" si="177"/>
        <v/>
      </c>
      <c r="AL86" s="49" t="str">
        <f t="shared" si="177"/>
        <v/>
      </c>
      <c r="AM86" s="49" t="str">
        <f t="shared" si="177"/>
        <v/>
      </c>
      <c r="AN86" s="49" t="str">
        <f t="shared" si="177"/>
        <v/>
      </c>
      <c r="AO86" s="49" t="str">
        <f t="shared" si="177"/>
        <v/>
      </c>
      <c r="AP86" s="49" t="str">
        <f t="shared" si="177"/>
        <v/>
      </c>
      <c r="AQ86" s="49" t="str">
        <f t="shared" si="177"/>
        <v/>
      </c>
      <c r="AR86" s="49" t="str">
        <f t="shared" si="177"/>
        <v/>
      </c>
      <c r="AS86" s="49" t="str">
        <f t="shared" si="177"/>
        <v/>
      </c>
      <c r="AT86" s="49" t="str">
        <f t="shared" si="171"/>
        <v/>
      </c>
      <c r="AU86" s="49" t="str">
        <f t="shared" si="171"/>
        <v/>
      </c>
      <c r="AV86" s="49" t="str">
        <f t="shared" si="171"/>
        <v/>
      </c>
      <c r="AW86" s="49" t="str">
        <f t="shared" si="171"/>
        <v/>
      </c>
      <c r="AX86" s="49" t="str">
        <f t="shared" si="171"/>
        <v/>
      </c>
      <c r="AY86" s="49" t="str">
        <f t="shared" si="171"/>
        <v/>
      </c>
      <c r="AZ86" s="49" t="str">
        <f t="shared" si="171"/>
        <v/>
      </c>
      <c r="BA86" s="49" t="str">
        <f t="shared" si="171"/>
        <v/>
      </c>
      <c r="BB86" s="49" t="str">
        <f t="shared" si="171"/>
        <v/>
      </c>
      <c r="BC86" s="49" t="str">
        <f t="shared" si="171"/>
        <v/>
      </c>
      <c r="BD86" s="49" t="str">
        <f t="shared" si="171"/>
        <v/>
      </c>
      <c r="BE86" s="49" t="str">
        <f t="shared" si="171"/>
        <v/>
      </c>
      <c r="BF86" s="49" t="str">
        <f t="shared" si="171"/>
        <v/>
      </c>
      <c r="BG86" s="49" t="str">
        <f t="shared" si="171"/>
        <v/>
      </c>
      <c r="BH86" s="49" t="str">
        <f t="shared" si="171"/>
        <v/>
      </c>
      <c r="BI86" s="49" t="str">
        <f t="shared" si="172"/>
        <v/>
      </c>
      <c r="BJ86" s="49" t="str">
        <f t="shared" si="172"/>
        <v/>
      </c>
      <c r="BK86" s="49" t="str">
        <f t="shared" si="172"/>
        <v/>
      </c>
      <c r="BL86" s="49" t="str">
        <f t="shared" si="172"/>
        <v/>
      </c>
      <c r="BM86" s="49" t="str">
        <f t="shared" si="172"/>
        <v/>
      </c>
      <c r="BN86" s="49" t="str">
        <f t="shared" si="172"/>
        <v/>
      </c>
      <c r="BO86" s="49" t="str">
        <f t="shared" si="172"/>
        <v/>
      </c>
      <c r="BP86" s="49" t="str">
        <f t="shared" si="172"/>
        <v/>
      </c>
      <c r="BQ86" s="49" t="str">
        <f t="shared" si="172"/>
        <v/>
      </c>
      <c r="BR86" s="49" t="str">
        <f t="shared" si="172"/>
        <v/>
      </c>
      <c r="BS86" s="49" t="str">
        <f t="shared" si="172"/>
        <v/>
      </c>
      <c r="BT86" s="49" t="str">
        <f t="shared" si="172"/>
        <v/>
      </c>
      <c r="BU86" s="49" t="str">
        <f t="shared" si="172"/>
        <v/>
      </c>
      <c r="BV86" s="49" t="str">
        <f t="shared" si="172"/>
        <v/>
      </c>
      <c r="BW86" s="49" t="str">
        <f t="shared" si="172"/>
        <v/>
      </c>
      <c r="BX86" s="49" t="str">
        <f t="shared" si="172"/>
        <v/>
      </c>
      <c r="BY86" s="49" t="str">
        <f t="shared" si="168"/>
        <v/>
      </c>
      <c r="BZ86" s="49" t="str">
        <f t="shared" si="168"/>
        <v/>
      </c>
      <c r="CA86" s="49" t="str">
        <f t="shared" si="168"/>
        <v/>
      </c>
      <c r="CB86" s="49" t="str">
        <f t="shared" si="168"/>
        <v/>
      </c>
      <c r="CC86" s="49" t="str">
        <f t="shared" si="168"/>
        <v/>
      </c>
      <c r="CD86" s="49" t="str">
        <f t="shared" si="168"/>
        <v/>
      </c>
      <c r="CE86" s="49" t="str">
        <f t="shared" si="168"/>
        <v/>
      </c>
      <c r="CF86" s="49" t="str">
        <f t="shared" si="168"/>
        <v/>
      </c>
      <c r="CG86" s="49" t="str">
        <f t="shared" si="168"/>
        <v/>
      </c>
      <c r="CH86" s="49" t="str">
        <f t="shared" si="168"/>
        <v/>
      </c>
      <c r="CI86" s="49" t="str">
        <f t="shared" si="168"/>
        <v/>
      </c>
      <c r="CJ86" s="49" t="str">
        <f t="shared" si="168"/>
        <v/>
      </c>
      <c r="CK86" s="49" t="str">
        <f t="shared" si="168"/>
        <v/>
      </c>
      <c r="CL86" s="49" t="str">
        <f t="shared" si="168"/>
        <v/>
      </c>
      <c r="CM86" s="49" t="str">
        <f t="shared" si="168"/>
        <v/>
      </c>
      <c r="CN86" s="49" t="str">
        <f t="shared" si="173"/>
        <v/>
      </c>
      <c r="CO86" s="49" t="str">
        <f t="shared" si="173"/>
        <v/>
      </c>
      <c r="CP86" s="49" t="str">
        <f t="shared" si="173"/>
        <v/>
      </c>
      <c r="CQ86" s="49" t="str">
        <f t="shared" si="173"/>
        <v/>
      </c>
      <c r="CR86" s="49" t="str">
        <f t="shared" si="173"/>
        <v/>
      </c>
      <c r="CS86" s="49" t="str">
        <f t="shared" si="173"/>
        <v/>
      </c>
      <c r="CT86" s="49" t="str">
        <f t="shared" si="173"/>
        <v/>
      </c>
      <c r="CU86" s="49" t="str">
        <f t="shared" si="173"/>
        <v/>
      </c>
      <c r="CV86" s="49" t="str">
        <f t="shared" si="173"/>
        <v/>
      </c>
      <c r="CW86" s="49" t="str">
        <f t="shared" si="173"/>
        <v/>
      </c>
      <c r="CX86" s="49" t="str">
        <f t="shared" si="173"/>
        <v/>
      </c>
      <c r="CY86" s="49" t="str">
        <f t="shared" si="173"/>
        <v/>
      </c>
      <c r="CZ86" s="49" t="str">
        <f t="shared" si="173"/>
        <v/>
      </c>
      <c r="DA86" s="49" t="str">
        <f t="shared" si="173"/>
        <v/>
      </c>
      <c r="DB86" s="49" t="str">
        <f t="shared" si="173"/>
        <v/>
      </c>
      <c r="DC86" s="49" t="str">
        <f t="shared" si="173"/>
        <v/>
      </c>
      <c r="DD86" s="49" t="str">
        <f t="shared" si="169"/>
        <v/>
      </c>
      <c r="DE86" s="49" t="str">
        <f t="shared" si="169"/>
        <v/>
      </c>
      <c r="DF86" s="49" t="str">
        <f t="shared" si="169"/>
        <v/>
      </c>
      <c r="DG86" s="49" t="str">
        <f t="shared" si="169"/>
        <v/>
      </c>
      <c r="DH86" s="49" t="str">
        <f t="shared" si="169"/>
        <v/>
      </c>
      <c r="DI86" s="49" t="str">
        <f t="shared" si="169"/>
        <v/>
      </c>
      <c r="DJ86" s="49" t="str">
        <f t="shared" si="169"/>
        <v/>
      </c>
      <c r="DK86" s="49" t="str">
        <f t="shared" si="169"/>
        <v/>
      </c>
      <c r="DL86" s="49" t="str">
        <f t="shared" si="169"/>
        <v/>
      </c>
      <c r="DM86" s="49" t="str">
        <f t="shared" si="169"/>
        <v/>
      </c>
      <c r="DN86" s="49" t="str">
        <f t="shared" si="169"/>
        <v/>
      </c>
      <c r="DO86" s="49" t="str">
        <f t="shared" si="169"/>
        <v/>
      </c>
      <c r="DP86" s="49" t="str">
        <f t="shared" si="169"/>
        <v/>
      </c>
      <c r="DQ86" s="49" t="str">
        <f t="shared" si="169"/>
        <v/>
      </c>
      <c r="DR86" s="49" t="str">
        <f t="shared" si="169"/>
        <v/>
      </c>
      <c r="DS86" s="49" t="str">
        <f t="shared" si="174"/>
        <v/>
      </c>
      <c r="DT86" s="49" t="str">
        <f t="shared" si="174"/>
        <v/>
      </c>
      <c r="DU86" s="49" t="str">
        <f t="shared" si="174"/>
        <v/>
      </c>
      <c r="DV86" s="49" t="str">
        <f t="shared" si="174"/>
        <v/>
      </c>
      <c r="DW86" s="49" t="str">
        <f t="shared" si="174"/>
        <v/>
      </c>
      <c r="DX86" s="49" t="str">
        <f t="shared" si="174"/>
        <v/>
      </c>
      <c r="DY86" s="49" t="str">
        <f t="shared" si="174"/>
        <v/>
      </c>
      <c r="DZ86" s="183" t="str">
        <f t="shared" si="163"/>
        <v/>
      </c>
      <c r="EA86" s="49" t="str">
        <f t="shared" si="167"/>
        <v/>
      </c>
      <c r="EB86" s="49" t="str">
        <f t="shared" si="167"/>
        <v/>
      </c>
      <c r="EC86" s="49" t="str">
        <f t="shared" si="167"/>
        <v/>
      </c>
      <c r="ED86" s="49" t="str">
        <f t="shared" si="167"/>
        <v/>
      </c>
      <c r="EE86" s="49" t="str">
        <f t="shared" si="167"/>
        <v/>
      </c>
      <c r="EF86" s="49" t="str">
        <f t="shared" si="167"/>
        <v/>
      </c>
      <c r="EG86" s="49" t="str">
        <f t="shared" si="167"/>
        <v/>
      </c>
      <c r="EH86" s="49" t="str">
        <f t="shared" si="167"/>
        <v/>
      </c>
      <c r="EI86" s="49" t="str">
        <f t="shared" si="167"/>
        <v/>
      </c>
      <c r="EJ86" s="49" t="str">
        <f t="shared" si="167"/>
        <v/>
      </c>
      <c r="EK86" s="49" t="str">
        <f t="shared" si="167"/>
        <v/>
      </c>
      <c r="EL86" s="49" t="str">
        <f t="shared" si="167"/>
        <v/>
      </c>
      <c r="EM86" s="49" t="str">
        <f t="shared" si="167"/>
        <v/>
      </c>
      <c r="EN86" s="49" t="str">
        <f t="shared" si="167"/>
        <v/>
      </c>
      <c r="EO86" s="49" t="str">
        <f t="shared" si="167"/>
        <v/>
      </c>
      <c r="EP86" s="49" t="str">
        <f t="shared" si="164"/>
        <v/>
      </c>
      <c r="EQ86" s="49" t="str">
        <f t="shared" si="164"/>
        <v/>
      </c>
      <c r="ER86" s="49" t="str">
        <f t="shared" si="164"/>
        <v/>
      </c>
      <c r="ES86" s="49" t="str">
        <f t="shared" si="164"/>
        <v/>
      </c>
      <c r="ET86" s="49" t="str">
        <f t="shared" si="175"/>
        <v/>
      </c>
      <c r="EU86" s="49" t="str">
        <f t="shared" si="175"/>
        <v/>
      </c>
      <c r="EV86" s="49" t="str">
        <f t="shared" si="175"/>
        <v/>
      </c>
      <c r="EW86" s="49" t="str">
        <f t="shared" si="175"/>
        <v/>
      </c>
      <c r="EX86" s="49" t="str">
        <f t="shared" si="175"/>
        <v/>
      </c>
      <c r="EY86" s="49" t="str">
        <f t="shared" si="175"/>
        <v/>
      </c>
      <c r="EZ86" s="49" t="str">
        <f t="shared" si="175"/>
        <v/>
      </c>
      <c r="FA86" s="49" t="str">
        <f t="shared" si="175"/>
        <v/>
      </c>
      <c r="FB86" s="49" t="str">
        <f t="shared" si="175"/>
        <v/>
      </c>
      <c r="FC86" s="49" t="str">
        <f t="shared" si="175"/>
        <v/>
      </c>
      <c r="FD86" s="49" t="str">
        <f t="shared" si="175"/>
        <v/>
      </c>
      <c r="FE86" s="49" t="str">
        <f t="shared" si="126"/>
        <v/>
      </c>
      <c r="FF86" s="49" t="str">
        <f t="shared" si="126"/>
        <v/>
      </c>
      <c r="FG86" s="49" t="str">
        <f t="shared" si="126"/>
        <v/>
      </c>
      <c r="FH86" s="49" t="str">
        <f t="shared" si="126"/>
        <v/>
      </c>
      <c r="FI86" s="49" t="str">
        <f t="shared" si="126"/>
        <v/>
      </c>
      <c r="FJ86" s="49" t="str">
        <f t="shared" si="126"/>
        <v/>
      </c>
      <c r="FK86" s="49" t="str">
        <f t="shared" si="126"/>
        <v/>
      </c>
      <c r="FL86" s="49" t="str">
        <f t="shared" si="126"/>
        <v/>
      </c>
      <c r="FM86" s="49" t="str">
        <f t="shared" si="126"/>
        <v/>
      </c>
      <c r="FN86" s="49" t="str">
        <f t="shared" si="126"/>
        <v/>
      </c>
      <c r="FO86" s="49" t="str">
        <f t="shared" si="126"/>
        <v/>
      </c>
      <c r="FP86" s="49" t="str">
        <f t="shared" si="126"/>
        <v/>
      </c>
      <c r="FQ86" s="49" t="str">
        <f t="shared" si="126"/>
        <v/>
      </c>
      <c r="FR86" s="49" t="str">
        <f t="shared" si="126"/>
        <v/>
      </c>
      <c r="FS86" s="49" t="str">
        <f t="shared" si="126"/>
        <v/>
      </c>
      <c r="FT86" s="49" t="str">
        <f t="shared" si="126"/>
        <v/>
      </c>
      <c r="FU86" s="49" t="str">
        <f t="shared" si="176"/>
        <v/>
      </c>
      <c r="FV86" s="49" t="str">
        <f t="shared" si="150"/>
        <v/>
      </c>
      <c r="FW86" s="49" t="str">
        <f t="shared" si="150"/>
        <v/>
      </c>
      <c r="FX86" s="49" t="str">
        <f t="shared" si="150"/>
        <v/>
      </c>
      <c r="FY86" s="49" t="str">
        <f t="shared" si="150"/>
        <v/>
      </c>
      <c r="FZ86" s="49" t="str">
        <f t="shared" si="150"/>
        <v/>
      </c>
      <c r="GA86" s="49" t="str">
        <f t="shared" si="150"/>
        <v/>
      </c>
      <c r="GB86" s="49" t="str">
        <f t="shared" si="150"/>
        <v/>
      </c>
      <c r="GC86" s="49" t="str">
        <f t="shared" si="150"/>
        <v/>
      </c>
      <c r="GD86" s="49" t="str">
        <f t="shared" si="150"/>
        <v/>
      </c>
      <c r="GE86" s="49" t="str">
        <f t="shared" si="150"/>
        <v/>
      </c>
      <c r="GF86" s="49" t="str">
        <f t="shared" si="150"/>
        <v/>
      </c>
      <c r="GG86" s="49" t="str">
        <f t="shared" si="150"/>
        <v/>
      </c>
      <c r="GH86" s="49" t="str">
        <f t="shared" si="150"/>
        <v/>
      </c>
      <c r="GI86" s="49" t="str">
        <f t="shared" si="150"/>
        <v/>
      </c>
      <c r="GJ86" s="49" t="str">
        <f t="shared" si="150"/>
        <v/>
      </c>
      <c r="GK86" s="49" t="str">
        <f t="shared" si="150"/>
        <v/>
      </c>
      <c r="GL86" s="49" t="str">
        <f t="shared" si="188"/>
        <v/>
      </c>
      <c r="GM86" s="49" t="str">
        <f t="shared" si="188"/>
        <v/>
      </c>
      <c r="GN86" s="49" t="str">
        <f t="shared" si="180"/>
        <v/>
      </c>
      <c r="GO86" s="49" t="str">
        <f t="shared" si="180"/>
        <v/>
      </c>
      <c r="GP86" s="49" t="str">
        <f t="shared" si="180"/>
        <v/>
      </c>
      <c r="GQ86" s="49" t="str">
        <f t="shared" si="180"/>
        <v/>
      </c>
      <c r="GR86" s="49" t="str">
        <f t="shared" si="180"/>
        <v/>
      </c>
      <c r="GS86" s="49" t="str">
        <f t="shared" si="180"/>
        <v/>
      </c>
      <c r="GT86" s="49" t="str">
        <f t="shared" si="180"/>
        <v/>
      </c>
      <c r="GU86" s="49" t="str">
        <f t="shared" si="180"/>
        <v/>
      </c>
      <c r="GV86" s="49" t="str">
        <f t="shared" si="180"/>
        <v/>
      </c>
      <c r="GW86" s="49" t="str">
        <f t="shared" si="180"/>
        <v/>
      </c>
      <c r="GX86" s="49" t="str">
        <f t="shared" si="180"/>
        <v/>
      </c>
      <c r="GY86" s="49" t="str">
        <f t="shared" si="180"/>
        <v/>
      </c>
      <c r="GZ86" s="49" t="str">
        <f t="shared" si="180"/>
        <v/>
      </c>
      <c r="HA86" s="49" t="str">
        <f t="shared" si="180"/>
        <v/>
      </c>
      <c r="HB86" s="49" t="str">
        <f t="shared" si="180"/>
        <v/>
      </c>
      <c r="HC86" s="49" t="str">
        <f t="shared" si="180"/>
        <v/>
      </c>
      <c r="HD86" s="49" t="str">
        <f t="shared" si="181"/>
        <v/>
      </c>
      <c r="HE86" s="49" t="str">
        <f t="shared" si="181"/>
        <v/>
      </c>
      <c r="HF86" s="49" t="str">
        <f t="shared" si="181"/>
        <v/>
      </c>
      <c r="HG86" s="49" t="str">
        <f t="shared" si="181"/>
        <v/>
      </c>
      <c r="HH86" s="49" t="str">
        <f t="shared" si="181"/>
        <v/>
      </c>
      <c r="HI86" s="49" t="str">
        <f t="shared" si="139"/>
        <v/>
      </c>
      <c r="HJ86" s="49" t="str">
        <f t="shared" si="139"/>
        <v/>
      </c>
      <c r="HK86" s="49" t="str">
        <f t="shared" si="139"/>
        <v/>
      </c>
      <c r="HL86" s="49" t="str">
        <f t="shared" si="139"/>
        <v/>
      </c>
      <c r="HM86" s="49" t="str">
        <f t="shared" si="109"/>
        <v/>
      </c>
      <c r="HN86" s="49" t="str">
        <f t="shared" si="109"/>
        <v/>
      </c>
      <c r="HO86" s="49" t="str">
        <f t="shared" si="109"/>
        <v/>
      </c>
      <c r="HP86" s="49" t="str">
        <f t="shared" si="77"/>
        <v/>
      </c>
      <c r="HQ86" s="49" t="str">
        <f t="shared" si="77"/>
        <v/>
      </c>
      <c r="HR86" s="49" t="str">
        <f t="shared" si="77"/>
        <v/>
      </c>
      <c r="HS86" s="49" t="str">
        <f t="shared" si="77"/>
        <v/>
      </c>
      <c r="HT86" s="49" t="str">
        <f t="shared" si="77"/>
        <v/>
      </c>
      <c r="HU86" s="49" t="str">
        <f t="shared" si="77"/>
        <v/>
      </c>
      <c r="HV86" s="49" t="str">
        <f t="shared" si="140"/>
        <v/>
      </c>
      <c r="HW86" s="169" t="e">
        <f t="shared" si="179"/>
        <v>#N/A</v>
      </c>
      <c r="HX86" s="169" t="e">
        <f t="shared" si="179"/>
        <v>#N/A</v>
      </c>
      <c r="HY86" s="169" t="e">
        <f t="shared" si="179"/>
        <v>#N/A</v>
      </c>
      <c r="HZ86" s="169" t="e">
        <f t="shared" si="179"/>
        <v>#N/A</v>
      </c>
      <c r="IA86" s="169" t="e">
        <f t="shared" si="178"/>
        <v>#N/A</v>
      </c>
      <c r="IB86" s="169" t="e">
        <f t="shared" si="178"/>
        <v>#N/A</v>
      </c>
      <c r="IC86" s="169" t="e">
        <f t="shared" si="178"/>
        <v>#N/A</v>
      </c>
      <c r="ID86" s="169" t="e">
        <f t="shared" si="178"/>
        <v>#N/A</v>
      </c>
      <c r="IE86" s="169" t="e">
        <f t="shared" si="178"/>
        <v>#N/A</v>
      </c>
      <c r="IF86" s="169" t="e">
        <f t="shared" si="178"/>
        <v>#N/A</v>
      </c>
      <c r="IG86" s="169" t="e">
        <f t="shared" si="178"/>
        <v>#N/A</v>
      </c>
      <c r="IH86" s="169" t="e">
        <f t="shared" si="178"/>
        <v>#N/A</v>
      </c>
      <c r="II86" s="169" t="e">
        <f t="shared" si="178"/>
        <v>#N/A</v>
      </c>
      <c r="IJ86" s="169" t="e">
        <f t="shared" si="178"/>
        <v>#N/A</v>
      </c>
      <c r="IK86" s="169" t="e">
        <f t="shared" si="178"/>
        <v>#N/A</v>
      </c>
      <c r="IL86" s="169" t="e">
        <f t="shared" si="178"/>
        <v>#N/A</v>
      </c>
      <c r="IM86" s="169" t="e">
        <f t="shared" si="178"/>
        <v>#N/A</v>
      </c>
      <c r="IN86" s="169" t="e">
        <f t="shared" si="178"/>
        <v>#N/A</v>
      </c>
      <c r="IO86" s="169" t="e">
        <f t="shared" si="178"/>
        <v>#N/A</v>
      </c>
      <c r="IP86" s="169" t="e">
        <f t="shared" si="182"/>
        <v>#N/A</v>
      </c>
      <c r="IQ86" s="169" t="e">
        <f t="shared" si="182"/>
        <v>#N/A</v>
      </c>
      <c r="IR86" s="169" t="e">
        <f t="shared" si="182"/>
        <v>#N/A</v>
      </c>
      <c r="IS86" s="169" t="e">
        <f t="shared" si="182"/>
        <v>#N/A</v>
      </c>
      <c r="IT86" s="169" t="e">
        <f t="shared" si="182"/>
        <v>#N/A</v>
      </c>
      <c r="IU86" s="169" t="e">
        <f t="shared" si="182"/>
        <v>#N/A</v>
      </c>
      <c r="IV86" s="169" t="e">
        <f t="shared" si="182"/>
        <v>#N/A</v>
      </c>
      <c r="IW86" s="169" t="e">
        <f t="shared" si="182"/>
        <v>#N/A</v>
      </c>
      <c r="IX86" s="169" t="e">
        <f t="shared" si="182"/>
        <v>#N/A</v>
      </c>
      <c r="IY86" s="169" t="e">
        <f t="shared" si="182"/>
        <v>#N/A</v>
      </c>
      <c r="IZ86" s="169" t="e">
        <f t="shared" si="182"/>
        <v>#N/A</v>
      </c>
      <c r="JA86" s="169" t="e">
        <f t="shared" si="182"/>
        <v>#N/A</v>
      </c>
      <c r="JB86" s="169" t="e">
        <f t="shared" si="182"/>
        <v>#N/A</v>
      </c>
      <c r="JC86" s="169" t="e">
        <f t="shared" si="182"/>
        <v>#N/A</v>
      </c>
      <c r="JD86" s="169" t="e">
        <f t="shared" si="182"/>
        <v>#N/A</v>
      </c>
      <c r="JE86" s="169" t="e">
        <f t="shared" si="189"/>
        <v>#N/A</v>
      </c>
      <c r="JF86" s="169" t="e">
        <f t="shared" si="189"/>
        <v>#N/A</v>
      </c>
      <c r="JG86" s="169" t="e">
        <f t="shared" si="189"/>
        <v>#N/A</v>
      </c>
      <c r="JH86" s="169" t="e">
        <f t="shared" si="189"/>
        <v>#N/A</v>
      </c>
      <c r="JI86" s="169" t="e">
        <f t="shared" si="189"/>
        <v>#N/A</v>
      </c>
      <c r="JJ86" s="169" t="e">
        <f t="shared" si="189"/>
        <v>#N/A</v>
      </c>
      <c r="JK86" s="169" t="e">
        <f t="shared" si="189"/>
        <v>#N/A</v>
      </c>
      <c r="JL86" s="169" t="e">
        <f t="shared" si="189"/>
        <v>#N/A</v>
      </c>
      <c r="JM86" s="169" t="e">
        <f t="shared" si="189"/>
        <v>#N/A</v>
      </c>
      <c r="JN86" s="169" t="e">
        <f t="shared" si="189"/>
        <v>#N/A</v>
      </c>
      <c r="JO86" s="169" t="e">
        <f t="shared" si="189"/>
        <v>#N/A</v>
      </c>
      <c r="JP86" s="169" t="e">
        <f t="shared" si="189"/>
        <v>#N/A</v>
      </c>
      <c r="JQ86" s="169" t="e">
        <f t="shared" si="189"/>
        <v>#N/A</v>
      </c>
      <c r="JR86" s="169" t="e">
        <f t="shared" si="189"/>
        <v>#N/A</v>
      </c>
      <c r="JS86" s="169" t="e">
        <f t="shared" si="189"/>
        <v>#N/A</v>
      </c>
      <c r="JT86" s="169" t="e">
        <f t="shared" si="183"/>
        <v>#N/A</v>
      </c>
      <c r="JU86" s="169" t="e">
        <f t="shared" si="183"/>
        <v>#N/A</v>
      </c>
      <c r="JV86" s="169" t="e">
        <f t="shared" si="183"/>
        <v>#N/A</v>
      </c>
      <c r="JW86" s="169" t="e">
        <f t="shared" si="183"/>
        <v>#N/A</v>
      </c>
      <c r="JX86" s="169" t="e">
        <f t="shared" si="183"/>
        <v>#N/A</v>
      </c>
      <c r="JY86" s="169" t="e">
        <f t="shared" si="183"/>
        <v>#N/A</v>
      </c>
      <c r="JZ86" s="169" t="e">
        <f t="shared" si="183"/>
        <v>#N/A</v>
      </c>
      <c r="KA86" s="169" t="e">
        <f t="shared" si="183"/>
        <v>#N/A</v>
      </c>
      <c r="KB86" s="169" t="e">
        <f t="shared" si="183"/>
        <v>#N/A</v>
      </c>
      <c r="KC86" s="169" t="e">
        <f t="shared" si="183"/>
        <v>#N/A</v>
      </c>
      <c r="KD86" s="169" t="e">
        <f t="shared" si="183"/>
        <v>#N/A</v>
      </c>
      <c r="KE86" s="169" t="e">
        <f t="shared" si="183"/>
        <v>#N/A</v>
      </c>
      <c r="KF86" s="169" t="e">
        <f t="shared" si="183"/>
        <v>#N/A</v>
      </c>
      <c r="KG86" s="169" t="e">
        <f t="shared" si="183"/>
        <v>#N/A</v>
      </c>
      <c r="KH86" s="169" t="e">
        <f t="shared" si="183"/>
        <v>#N/A</v>
      </c>
      <c r="KI86" s="169" t="e">
        <f t="shared" si="183"/>
        <v>#N/A</v>
      </c>
      <c r="KJ86" s="169" t="e">
        <f t="shared" si="190"/>
        <v>#N/A</v>
      </c>
      <c r="KK86" s="169" t="e">
        <f t="shared" si="190"/>
        <v>#N/A</v>
      </c>
      <c r="KL86" s="169" t="e">
        <f t="shared" si="190"/>
        <v>#N/A</v>
      </c>
      <c r="KM86" s="169" t="e">
        <f t="shared" si="190"/>
        <v>#N/A</v>
      </c>
      <c r="KN86" s="169" t="e">
        <f t="shared" si="190"/>
        <v>#N/A</v>
      </c>
      <c r="KO86" s="169" t="e">
        <f t="shared" si="190"/>
        <v>#N/A</v>
      </c>
      <c r="KP86" s="169" t="e">
        <f t="shared" si="190"/>
        <v>#N/A</v>
      </c>
      <c r="KQ86" s="169" t="e">
        <f t="shared" si="190"/>
        <v>#N/A</v>
      </c>
      <c r="KR86" s="169" t="e">
        <f t="shared" si="190"/>
        <v>#N/A</v>
      </c>
      <c r="KS86" s="169" t="e">
        <f t="shared" si="190"/>
        <v>#N/A</v>
      </c>
      <c r="KT86" s="169" t="e">
        <f t="shared" si="190"/>
        <v>#N/A</v>
      </c>
      <c r="KU86" s="169" t="e">
        <f t="shared" si="190"/>
        <v>#N/A</v>
      </c>
      <c r="KV86" s="169" t="e">
        <f t="shared" si="190"/>
        <v>#N/A</v>
      </c>
      <c r="KW86" s="169" t="e">
        <f t="shared" si="190"/>
        <v>#N/A</v>
      </c>
      <c r="KX86" s="169" t="e">
        <f t="shared" si="190"/>
        <v>#N/A</v>
      </c>
      <c r="KY86" s="169" t="e">
        <f t="shared" si="190"/>
        <v>#N/A</v>
      </c>
      <c r="KZ86" s="169" t="e">
        <f t="shared" si="184"/>
        <v>#N/A</v>
      </c>
      <c r="LA86" s="169" t="e">
        <f t="shared" si="184"/>
        <v>#N/A</v>
      </c>
      <c r="LB86" s="169" t="e">
        <f t="shared" si="184"/>
        <v>#N/A</v>
      </c>
      <c r="LC86" s="169" t="e">
        <f t="shared" si="184"/>
        <v>#N/A</v>
      </c>
      <c r="LD86" s="169" t="e">
        <f t="shared" si="184"/>
        <v>#N/A</v>
      </c>
      <c r="LE86" s="169" t="e">
        <f t="shared" si="184"/>
        <v>#N/A</v>
      </c>
      <c r="LF86" s="169" t="e">
        <f t="shared" si="184"/>
        <v>#N/A</v>
      </c>
      <c r="LG86" s="169" t="e">
        <f t="shared" si="184"/>
        <v>#N/A</v>
      </c>
      <c r="LH86" s="169" t="e">
        <f t="shared" si="184"/>
        <v>#N/A</v>
      </c>
      <c r="LI86" s="169" t="e">
        <f t="shared" si="184"/>
        <v>#N/A</v>
      </c>
      <c r="LJ86" s="169" t="e">
        <f t="shared" si="184"/>
        <v>#N/A</v>
      </c>
      <c r="LK86" s="169" t="e">
        <f t="shared" si="184"/>
        <v>#N/A</v>
      </c>
      <c r="LL86" s="169" t="e">
        <f t="shared" si="184"/>
        <v>#N/A</v>
      </c>
      <c r="LM86" s="169" t="e">
        <f t="shared" si="184"/>
        <v>#N/A</v>
      </c>
      <c r="LN86" s="169" t="e">
        <f t="shared" si="184"/>
        <v>#N/A</v>
      </c>
      <c r="LO86" s="169" t="e">
        <f t="shared" si="191"/>
        <v>#N/A</v>
      </c>
      <c r="LP86" s="169" t="e">
        <f t="shared" si="191"/>
        <v>#N/A</v>
      </c>
      <c r="LQ86" s="169" t="e">
        <f t="shared" si="192"/>
        <v>#N/A</v>
      </c>
      <c r="LR86" s="169" t="e">
        <f t="shared" si="192"/>
        <v>#N/A</v>
      </c>
      <c r="LS86" s="169" t="e">
        <f t="shared" si="192"/>
        <v>#N/A</v>
      </c>
      <c r="LT86" s="169" t="e">
        <f t="shared" si="192"/>
        <v>#N/A</v>
      </c>
      <c r="LU86" s="169" t="e">
        <f t="shared" si="192"/>
        <v>#N/A</v>
      </c>
      <c r="LV86" s="169" t="e">
        <f t="shared" si="192"/>
        <v>#N/A</v>
      </c>
      <c r="LW86" s="169" t="e">
        <f t="shared" si="192"/>
        <v>#N/A</v>
      </c>
      <c r="LX86" s="169" t="e">
        <f t="shared" si="192"/>
        <v>#N/A</v>
      </c>
      <c r="LY86" s="169" t="e">
        <f t="shared" si="192"/>
        <v>#N/A</v>
      </c>
      <c r="LZ86" s="169" t="e">
        <f t="shared" si="192"/>
        <v>#N/A</v>
      </c>
      <c r="MA86" s="169" t="e">
        <f t="shared" si="192"/>
        <v>#N/A</v>
      </c>
      <c r="MB86" s="169" t="e">
        <f t="shared" si="192"/>
        <v>#N/A</v>
      </c>
      <c r="MC86" s="169" t="e">
        <f t="shared" si="192"/>
        <v>#N/A</v>
      </c>
      <c r="MD86" s="169" t="e">
        <f t="shared" si="192"/>
        <v>#N/A</v>
      </c>
      <c r="ME86" s="169" t="e">
        <f t="shared" si="192"/>
        <v>#N/A</v>
      </c>
      <c r="MF86" s="169" t="e">
        <f t="shared" si="185"/>
        <v>#N/A</v>
      </c>
      <c r="MG86" s="169" t="e">
        <f t="shared" si="185"/>
        <v>#N/A</v>
      </c>
      <c r="MH86" s="169" t="e">
        <f t="shared" si="185"/>
        <v>#N/A</v>
      </c>
      <c r="MI86" s="169" t="e">
        <f t="shared" si="185"/>
        <v>#N/A</v>
      </c>
      <c r="MJ86" s="169" t="e">
        <f t="shared" si="185"/>
        <v>#N/A</v>
      </c>
      <c r="MK86" s="169" t="e">
        <f t="shared" si="185"/>
        <v>#N/A</v>
      </c>
      <c r="ML86" s="169" t="e">
        <f t="shared" si="185"/>
        <v>#N/A</v>
      </c>
      <c r="MM86" s="169" t="e">
        <f t="shared" si="185"/>
        <v>#N/A</v>
      </c>
      <c r="MN86" s="169" t="e">
        <f t="shared" si="185"/>
        <v>#N/A</v>
      </c>
      <c r="MO86" s="169" t="e">
        <f t="shared" si="185"/>
        <v>#N/A</v>
      </c>
      <c r="MP86" s="169" t="e">
        <f t="shared" si="185"/>
        <v>#N/A</v>
      </c>
      <c r="MQ86" s="169" t="e">
        <f t="shared" si="185"/>
        <v>#N/A</v>
      </c>
      <c r="MR86" s="169" t="e">
        <f t="shared" si="185"/>
        <v>#N/A</v>
      </c>
      <c r="MS86" s="169" t="e">
        <f t="shared" si="185"/>
        <v>#N/A</v>
      </c>
      <c r="MT86" s="169" t="e">
        <f t="shared" si="185"/>
        <v>#N/A</v>
      </c>
      <c r="MU86" s="169" t="e">
        <f t="shared" si="185"/>
        <v>#N/A</v>
      </c>
      <c r="MV86" s="169" t="e">
        <f t="shared" si="193"/>
        <v>#N/A</v>
      </c>
      <c r="MW86" s="169" t="e">
        <f t="shared" si="193"/>
        <v>#N/A</v>
      </c>
      <c r="MX86" s="169" t="e">
        <f t="shared" si="193"/>
        <v>#N/A</v>
      </c>
      <c r="MY86" s="169" t="e">
        <f t="shared" si="193"/>
        <v>#N/A</v>
      </c>
      <c r="MZ86" s="169" t="e">
        <f t="shared" si="193"/>
        <v>#N/A</v>
      </c>
      <c r="NA86" s="169" t="e">
        <f t="shared" si="193"/>
        <v>#N/A</v>
      </c>
      <c r="NB86" s="169" t="e">
        <f t="shared" si="193"/>
        <v>#N/A</v>
      </c>
      <c r="NC86" s="169" t="e">
        <f t="shared" si="193"/>
        <v>#N/A</v>
      </c>
      <c r="ND86" s="169" t="e">
        <f t="shared" si="193"/>
        <v>#N/A</v>
      </c>
      <c r="NE86" s="169" t="e">
        <f t="shared" si="193"/>
        <v>#N/A</v>
      </c>
      <c r="NF86" s="169" t="e">
        <f t="shared" si="193"/>
        <v>#N/A</v>
      </c>
      <c r="NG86" s="169" t="e">
        <f t="shared" si="193"/>
        <v>#N/A</v>
      </c>
      <c r="NH86" s="169" t="e">
        <f t="shared" si="193"/>
        <v>#N/A</v>
      </c>
      <c r="NI86" s="169" t="e">
        <f t="shared" si="193"/>
        <v>#N/A</v>
      </c>
      <c r="NJ86" s="169" t="e">
        <f t="shared" si="193"/>
        <v>#N/A</v>
      </c>
      <c r="NK86" s="169" t="e">
        <f t="shared" si="193"/>
        <v>#N/A</v>
      </c>
      <c r="NL86" s="169" t="e">
        <f t="shared" si="186"/>
        <v>#N/A</v>
      </c>
      <c r="NM86" s="169" t="e">
        <f t="shared" si="186"/>
        <v>#N/A</v>
      </c>
      <c r="NN86" s="169" t="e">
        <f t="shared" si="186"/>
        <v>#N/A</v>
      </c>
      <c r="NO86" s="169" t="e">
        <f t="shared" si="186"/>
        <v>#N/A</v>
      </c>
      <c r="NP86" s="169" t="e">
        <f t="shared" si="186"/>
        <v>#N/A</v>
      </c>
      <c r="NQ86" s="169" t="e">
        <f t="shared" si="186"/>
        <v>#N/A</v>
      </c>
      <c r="NR86" s="169" t="e">
        <f t="shared" si="186"/>
        <v>#N/A</v>
      </c>
      <c r="NS86" s="169" t="e">
        <f t="shared" si="186"/>
        <v>#N/A</v>
      </c>
      <c r="NT86" s="169" t="e">
        <f t="shared" si="186"/>
        <v>#N/A</v>
      </c>
      <c r="NU86" s="169" t="e">
        <f t="shared" si="186"/>
        <v>#N/A</v>
      </c>
      <c r="NV86" s="169" t="e">
        <f t="shared" si="186"/>
        <v>#N/A</v>
      </c>
      <c r="NW86" s="169" t="e">
        <f t="shared" si="186"/>
        <v>#N/A</v>
      </c>
      <c r="NX86" s="169" t="e">
        <f t="shared" si="186"/>
        <v>#N/A</v>
      </c>
      <c r="NY86" s="169" t="e">
        <f t="shared" si="186"/>
        <v>#N/A</v>
      </c>
      <c r="NZ86" s="169" t="e">
        <f t="shared" si="186"/>
        <v>#N/A</v>
      </c>
      <c r="OA86" s="169" t="e">
        <f t="shared" si="194"/>
        <v>#N/A</v>
      </c>
      <c r="OB86" s="169" t="e">
        <f t="shared" si="194"/>
        <v>#N/A</v>
      </c>
      <c r="OC86" s="169" t="e">
        <f t="shared" si="195"/>
        <v>#N/A</v>
      </c>
      <c r="OD86" s="169" t="e">
        <f t="shared" si="195"/>
        <v>#N/A</v>
      </c>
      <c r="OE86" s="169" t="e">
        <f t="shared" si="195"/>
        <v>#N/A</v>
      </c>
      <c r="OF86" s="169" t="e">
        <f t="shared" si="195"/>
        <v>#N/A</v>
      </c>
      <c r="OG86" s="169" t="e">
        <f t="shared" si="195"/>
        <v>#N/A</v>
      </c>
      <c r="OH86" s="169" t="e">
        <f t="shared" si="195"/>
        <v>#N/A</v>
      </c>
      <c r="OI86" s="169" t="e">
        <f t="shared" si="195"/>
        <v>#N/A</v>
      </c>
      <c r="OJ86" s="169" t="e">
        <f t="shared" si="195"/>
        <v>#N/A</v>
      </c>
      <c r="OK86" s="169" t="e">
        <f t="shared" si="195"/>
        <v>#N/A</v>
      </c>
      <c r="OL86" s="169" t="e">
        <f t="shared" si="195"/>
        <v>#N/A</v>
      </c>
      <c r="OM86" s="169" t="e">
        <f t="shared" si="195"/>
        <v>#N/A</v>
      </c>
      <c r="ON86" s="169" t="e">
        <f t="shared" si="195"/>
        <v>#N/A</v>
      </c>
      <c r="OO86" s="169" t="e">
        <f t="shared" si="195"/>
        <v>#N/A</v>
      </c>
      <c r="OP86" s="169" t="e">
        <f t="shared" si="195"/>
        <v>#N/A</v>
      </c>
      <c r="OQ86" s="169" t="e">
        <f t="shared" si="195"/>
        <v>#N/A</v>
      </c>
      <c r="OR86" s="169" t="e">
        <f t="shared" si="187"/>
        <v>#N/A</v>
      </c>
      <c r="OS86" s="169" t="e">
        <f t="shared" si="187"/>
        <v>#N/A</v>
      </c>
      <c r="OT86" s="169" t="e">
        <f t="shared" si="187"/>
        <v>#N/A</v>
      </c>
      <c r="OU86" s="169" t="e">
        <f t="shared" si="187"/>
        <v>#N/A</v>
      </c>
      <c r="OV86" s="169" t="e">
        <f t="shared" si="187"/>
        <v>#N/A</v>
      </c>
      <c r="OW86" s="169" t="e">
        <f t="shared" si="187"/>
        <v>#N/A</v>
      </c>
      <c r="OX86" s="169" t="e">
        <f t="shared" si="187"/>
        <v>#N/A</v>
      </c>
      <c r="OY86" s="169" t="e">
        <f t="shared" si="187"/>
        <v>#N/A</v>
      </c>
      <c r="OZ86" s="169" t="e">
        <f t="shared" si="187"/>
        <v>#N/A</v>
      </c>
      <c r="PA86" s="169" t="e">
        <f t="shared" si="187"/>
        <v>#N/A</v>
      </c>
      <c r="PB86" s="169" t="e">
        <f t="shared" si="187"/>
        <v>#N/A</v>
      </c>
      <c r="PC86" s="169" t="e">
        <f t="shared" si="187"/>
        <v>#N/A</v>
      </c>
      <c r="PD86" s="169" t="e">
        <f t="shared" si="187"/>
        <v>#N/A</v>
      </c>
      <c r="PE86" s="169" t="e">
        <f t="shared" si="187"/>
        <v>#N/A</v>
      </c>
      <c r="PF86" s="169" t="e">
        <f t="shared" si="187"/>
        <v>#N/A</v>
      </c>
      <c r="PG86" s="169" t="e">
        <f t="shared" si="187"/>
        <v>#N/A</v>
      </c>
      <c r="PH86" s="169" t="e">
        <f t="shared" si="196"/>
        <v>#N/A</v>
      </c>
      <c r="PI86" s="169" t="e">
        <f t="shared" si="196"/>
        <v>#N/A</v>
      </c>
      <c r="PJ86" s="169" t="e">
        <f t="shared" si="196"/>
        <v>#N/A</v>
      </c>
      <c r="PK86" s="169" t="e">
        <f t="shared" si="196"/>
        <v>#N/A</v>
      </c>
      <c r="PL86" s="169" t="e">
        <f t="shared" si="196"/>
        <v>#N/A</v>
      </c>
      <c r="PM86" s="169" t="e">
        <f t="shared" si="196"/>
        <v>#N/A</v>
      </c>
      <c r="PN86" s="169" t="e">
        <f t="shared" si="196"/>
        <v>#N/A</v>
      </c>
      <c r="PO86" s="169" t="e">
        <f t="shared" si="196"/>
        <v>#N/A</v>
      </c>
    </row>
    <row r="87" spans="1:431" hidden="1" x14ac:dyDescent="0.75">
      <c r="A87" s="370"/>
      <c r="B87" s="376" t="str">
        <f>IF($R87="","",ROUND(_xlfn.NORM.INV(ABS(VLOOKUP($T$1,VLookups!$A$43:$B$44,2,FALSE)-B$2),$N87,$R87),0))</f>
        <v/>
      </c>
      <c r="C87" s="382" t="str">
        <f t="shared" si="165"/>
        <v/>
      </c>
      <c r="D87" s="383" t="str">
        <f t="shared" si="166"/>
        <v/>
      </c>
      <c r="E87" s="109"/>
      <c r="F87" s="117"/>
      <c r="G87" s="122" t="str">
        <f t="shared" si="159"/>
        <v/>
      </c>
      <c r="H87" s="95"/>
      <c r="I87" s="122" t="str">
        <f t="shared" si="160"/>
        <v/>
      </c>
      <c r="J87" s="117"/>
      <c r="K87" s="110"/>
      <c r="L87" s="124" t="str">
        <f t="shared" si="147"/>
        <v/>
      </c>
      <c r="M87" s="124" t="str">
        <f t="shared" si="148"/>
        <v/>
      </c>
      <c r="N87" s="73" t="str">
        <f t="shared" si="161"/>
        <v/>
      </c>
      <c r="O87" s="23"/>
      <c r="P87" s="57"/>
      <c r="Q87" s="304"/>
      <c r="R87" s="74" t="str">
        <f>IF(AND(G87&gt;0,H87&gt;0,I87&gt;0),IF(ISBLANK(Q87),IF(ISBLANK(O87),"",(I87-G87)*VLOOKUP(O87,VLookups!$A$4:$B$13,2,FALSE)),Q87),"")</f>
        <v/>
      </c>
      <c r="S87" s="75" t="str">
        <f t="shared" si="149"/>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2"/>
        <v/>
      </c>
      <c r="AD87" s="49" t="str">
        <f t="shared" si="177"/>
        <v/>
      </c>
      <c r="AE87" s="49" t="str">
        <f t="shared" si="177"/>
        <v/>
      </c>
      <c r="AF87" s="49" t="str">
        <f t="shared" si="177"/>
        <v/>
      </c>
      <c r="AG87" s="49" t="str">
        <f t="shared" si="177"/>
        <v/>
      </c>
      <c r="AH87" s="49" t="str">
        <f t="shared" si="177"/>
        <v/>
      </c>
      <c r="AI87" s="49" t="str">
        <f t="shared" si="177"/>
        <v/>
      </c>
      <c r="AJ87" s="49" t="str">
        <f t="shared" si="177"/>
        <v/>
      </c>
      <c r="AK87" s="49" t="str">
        <f t="shared" si="177"/>
        <v/>
      </c>
      <c r="AL87" s="49" t="str">
        <f t="shared" si="177"/>
        <v/>
      </c>
      <c r="AM87" s="49" t="str">
        <f t="shared" si="177"/>
        <v/>
      </c>
      <c r="AN87" s="49" t="str">
        <f t="shared" si="177"/>
        <v/>
      </c>
      <c r="AO87" s="49" t="str">
        <f t="shared" si="177"/>
        <v/>
      </c>
      <c r="AP87" s="49" t="str">
        <f t="shared" si="177"/>
        <v/>
      </c>
      <c r="AQ87" s="49" t="str">
        <f t="shared" si="177"/>
        <v/>
      </c>
      <c r="AR87" s="49" t="str">
        <f t="shared" si="177"/>
        <v/>
      </c>
      <c r="AS87" s="49" t="str">
        <f t="shared" si="177"/>
        <v/>
      </c>
      <c r="AT87" s="49" t="str">
        <f t="shared" si="171"/>
        <v/>
      </c>
      <c r="AU87" s="49" t="str">
        <f t="shared" si="171"/>
        <v/>
      </c>
      <c r="AV87" s="49" t="str">
        <f t="shared" si="171"/>
        <v/>
      </c>
      <c r="AW87" s="49" t="str">
        <f t="shared" si="171"/>
        <v/>
      </c>
      <c r="AX87" s="49" t="str">
        <f t="shared" si="171"/>
        <v/>
      </c>
      <c r="AY87" s="49" t="str">
        <f t="shared" si="171"/>
        <v/>
      </c>
      <c r="AZ87" s="49" t="str">
        <f t="shared" si="171"/>
        <v/>
      </c>
      <c r="BA87" s="49" t="str">
        <f t="shared" si="171"/>
        <v/>
      </c>
      <c r="BB87" s="49" t="str">
        <f t="shared" si="171"/>
        <v/>
      </c>
      <c r="BC87" s="49" t="str">
        <f t="shared" si="171"/>
        <v/>
      </c>
      <c r="BD87" s="49" t="str">
        <f t="shared" si="171"/>
        <v/>
      </c>
      <c r="BE87" s="49" t="str">
        <f t="shared" si="171"/>
        <v/>
      </c>
      <c r="BF87" s="49" t="str">
        <f t="shared" si="171"/>
        <v/>
      </c>
      <c r="BG87" s="49" t="str">
        <f t="shared" si="171"/>
        <v/>
      </c>
      <c r="BH87" s="49" t="str">
        <f t="shared" si="171"/>
        <v/>
      </c>
      <c r="BI87" s="49" t="str">
        <f t="shared" si="172"/>
        <v/>
      </c>
      <c r="BJ87" s="49" t="str">
        <f t="shared" si="172"/>
        <v/>
      </c>
      <c r="BK87" s="49" t="str">
        <f t="shared" si="172"/>
        <v/>
      </c>
      <c r="BL87" s="49" t="str">
        <f t="shared" si="172"/>
        <v/>
      </c>
      <c r="BM87" s="49" t="str">
        <f t="shared" si="172"/>
        <v/>
      </c>
      <c r="BN87" s="49" t="str">
        <f t="shared" si="172"/>
        <v/>
      </c>
      <c r="BO87" s="49" t="str">
        <f t="shared" si="172"/>
        <v/>
      </c>
      <c r="BP87" s="49" t="str">
        <f t="shared" si="172"/>
        <v/>
      </c>
      <c r="BQ87" s="49" t="str">
        <f t="shared" si="172"/>
        <v/>
      </c>
      <c r="BR87" s="49" t="str">
        <f t="shared" si="172"/>
        <v/>
      </c>
      <c r="BS87" s="49" t="str">
        <f t="shared" si="172"/>
        <v/>
      </c>
      <c r="BT87" s="49" t="str">
        <f t="shared" si="172"/>
        <v/>
      </c>
      <c r="BU87" s="49" t="str">
        <f t="shared" si="172"/>
        <v/>
      </c>
      <c r="BV87" s="49" t="str">
        <f t="shared" si="172"/>
        <v/>
      </c>
      <c r="BW87" s="49" t="str">
        <f t="shared" si="172"/>
        <v/>
      </c>
      <c r="BX87" s="49" t="str">
        <f t="shared" ref="BX87:CM102" si="197">IF(ISNONTEXT($AC87),BY87-$AC87,"")</f>
        <v/>
      </c>
      <c r="BY87" s="49" t="str">
        <f t="shared" si="197"/>
        <v/>
      </c>
      <c r="BZ87" s="49" t="str">
        <f t="shared" si="197"/>
        <v/>
      </c>
      <c r="CA87" s="49" t="str">
        <f t="shared" si="197"/>
        <v/>
      </c>
      <c r="CB87" s="49" t="str">
        <f t="shared" si="197"/>
        <v/>
      </c>
      <c r="CC87" s="49" t="str">
        <f t="shared" si="197"/>
        <v/>
      </c>
      <c r="CD87" s="49" t="str">
        <f t="shared" si="197"/>
        <v/>
      </c>
      <c r="CE87" s="49" t="str">
        <f t="shared" si="197"/>
        <v/>
      </c>
      <c r="CF87" s="49" t="str">
        <f t="shared" si="197"/>
        <v/>
      </c>
      <c r="CG87" s="49" t="str">
        <f t="shared" si="197"/>
        <v/>
      </c>
      <c r="CH87" s="49" t="str">
        <f t="shared" si="197"/>
        <v/>
      </c>
      <c r="CI87" s="49" t="str">
        <f t="shared" si="197"/>
        <v/>
      </c>
      <c r="CJ87" s="49" t="str">
        <f t="shared" si="197"/>
        <v/>
      </c>
      <c r="CK87" s="49" t="str">
        <f t="shared" si="197"/>
        <v/>
      </c>
      <c r="CL87" s="49" t="str">
        <f t="shared" si="197"/>
        <v/>
      </c>
      <c r="CM87" s="49" t="str">
        <f t="shared" si="197"/>
        <v/>
      </c>
      <c r="CN87" s="49" t="str">
        <f t="shared" si="173"/>
        <v/>
      </c>
      <c r="CO87" s="49" t="str">
        <f t="shared" si="173"/>
        <v/>
      </c>
      <c r="CP87" s="49" t="str">
        <f t="shared" si="173"/>
        <v/>
      </c>
      <c r="CQ87" s="49" t="str">
        <f t="shared" si="173"/>
        <v/>
      </c>
      <c r="CR87" s="49" t="str">
        <f t="shared" si="173"/>
        <v/>
      </c>
      <c r="CS87" s="49" t="str">
        <f t="shared" si="173"/>
        <v/>
      </c>
      <c r="CT87" s="49" t="str">
        <f t="shared" si="173"/>
        <v/>
      </c>
      <c r="CU87" s="49" t="str">
        <f t="shared" si="173"/>
        <v/>
      </c>
      <c r="CV87" s="49" t="str">
        <f t="shared" si="173"/>
        <v/>
      </c>
      <c r="CW87" s="49" t="str">
        <f t="shared" si="173"/>
        <v/>
      </c>
      <c r="CX87" s="49" t="str">
        <f t="shared" si="173"/>
        <v/>
      </c>
      <c r="CY87" s="49" t="str">
        <f t="shared" si="173"/>
        <v/>
      </c>
      <c r="CZ87" s="49" t="str">
        <f t="shared" si="173"/>
        <v/>
      </c>
      <c r="DA87" s="49" t="str">
        <f t="shared" si="173"/>
        <v/>
      </c>
      <c r="DB87" s="49" t="str">
        <f t="shared" si="173"/>
        <v/>
      </c>
      <c r="DC87" s="49" t="str">
        <f t="shared" ref="DC87:DR102" si="198">IF(ISNONTEXT($AC87),DD87-$AC87,"")</f>
        <v/>
      </c>
      <c r="DD87" s="49" t="str">
        <f t="shared" si="198"/>
        <v/>
      </c>
      <c r="DE87" s="49" t="str">
        <f t="shared" si="198"/>
        <v/>
      </c>
      <c r="DF87" s="49" t="str">
        <f t="shared" si="198"/>
        <v/>
      </c>
      <c r="DG87" s="49" t="str">
        <f t="shared" si="198"/>
        <v/>
      </c>
      <c r="DH87" s="49" t="str">
        <f t="shared" si="198"/>
        <v/>
      </c>
      <c r="DI87" s="49" t="str">
        <f t="shared" si="198"/>
        <v/>
      </c>
      <c r="DJ87" s="49" t="str">
        <f t="shared" si="198"/>
        <v/>
      </c>
      <c r="DK87" s="49" t="str">
        <f t="shared" si="198"/>
        <v/>
      </c>
      <c r="DL87" s="49" t="str">
        <f t="shared" si="198"/>
        <v/>
      </c>
      <c r="DM87" s="49" t="str">
        <f t="shared" si="198"/>
        <v/>
      </c>
      <c r="DN87" s="49" t="str">
        <f t="shared" si="198"/>
        <v/>
      </c>
      <c r="DO87" s="49" t="str">
        <f t="shared" si="198"/>
        <v/>
      </c>
      <c r="DP87" s="49" t="str">
        <f t="shared" si="198"/>
        <v/>
      </c>
      <c r="DQ87" s="49" t="str">
        <f t="shared" si="198"/>
        <v/>
      </c>
      <c r="DR87" s="49" t="str">
        <f t="shared" si="198"/>
        <v/>
      </c>
      <c r="DS87" s="49" t="str">
        <f t="shared" si="174"/>
        <v/>
      </c>
      <c r="DT87" s="49" t="str">
        <f t="shared" si="174"/>
        <v/>
      </c>
      <c r="DU87" s="49" t="str">
        <f t="shared" si="174"/>
        <v/>
      </c>
      <c r="DV87" s="49" t="str">
        <f t="shared" si="174"/>
        <v/>
      </c>
      <c r="DW87" s="49" t="str">
        <f t="shared" si="174"/>
        <v/>
      </c>
      <c r="DX87" s="49" t="str">
        <f t="shared" si="174"/>
        <v/>
      </c>
      <c r="DY87" s="49" t="str">
        <f t="shared" si="174"/>
        <v/>
      </c>
      <c r="DZ87" s="183" t="str">
        <f t="shared" si="163"/>
        <v/>
      </c>
      <c r="EA87" s="49" t="str">
        <f t="shared" ref="EA87:EO103" si="199">IF(ISNONTEXT($AC87),DZ87+$AC87,"")</f>
        <v/>
      </c>
      <c r="EB87" s="49" t="str">
        <f t="shared" si="199"/>
        <v/>
      </c>
      <c r="EC87" s="49" t="str">
        <f t="shared" si="199"/>
        <v/>
      </c>
      <c r="ED87" s="49" t="str">
        <f t="shared" si="199"/>
        <v/>
      </c>
      <c r="EE87" s="49" t="str">
        <f t="shared" si="199"/>
        <v/>
      </c>
      <c r="EF87" s="49" t="str">
        <f t="shared" si="199"/>
        <v/>
      </c>
      <c r="EG87" s="49" t="str">
        <f t="shared" si="199"/>
        <v/>
      </c>
      <c r="EH87" s="49" t="str">
        <f t="shared" si="199"/>
        <v/>
      </c>
      <c r="EI87" s="49" t="str">
        <f t="shared" si="199"/>
        <v/>
      </c>
      <c r="EJ87" s="49" t="str">
        <f t="shared" si="199"/>
        <v/>
      </c>
      <c r="EK87" s="49" t="str">
        <f t="shared" si="199"/>
        <v/>
      </c>
      <c r="EL87" s="49" t="str">
        <f t="shared" si="199"/>
        <v/>
      </c>
      <c r="EM87" s="49" t="str">
        <f t="shared" si="199"/>
        <v/>
      </c>
      <c r="EN87" s="49" t="str">
        <f t="shared" si="199"/>
        <v/>
      </c>
      <c r="EO87" s="49" t="str">
        <f t="shared" si="199"/>
        <v/>
      </c>
      <c r="EP87" s="49" t="str">
        <f t="shared" si="164"/>
        <v/>
      </c>
      <c r="EQ87" s="49" t="str">
        <f t="shared" si="164"/>
        <v/>
      </c>
      <c r="ER87" s="49" t="str">
        <f t="shared" si="164"/>
        <v/>
      </c>
      <c r="ES87" s="49" t="str">
        <f t="shared" si="164"/>
        <v/>
      </c>
      <c r="ET87" s="49" t="str">
        <f t="shared" si="175"/>
        <v/>
      </c>
      <c r="EU87" s="49" t="str">
        <f t="shared" si="175"/>
        <v/>
      </c>
      <c r="EV87" s="49" t="str">
        <f t="shared" si="175"/>
        <v/>
      </c>
      <c r="EW87" s="49" t="str">
        <f t="shared" si="175"/>
        <v/>
      </c>
      <c r="EX87" s="49" t="str">
        <f t="shared" si="175"/>
        <v/>
      </c>
      <c r="EY87" s="49" t="str">
        <f t="shared" si="175"/>
        <v/>
      </c>
      <c r="EZ87" s="49" t="str">
        <f t="shared" si="175"/>
        <v/>
      </c>
      <c r="FA87" s="49" t="str">
        <f t="shared" si="175"/>
        <v/>
      </c>
      <c r="FB87" s="49" t="str">
        <f t="shared" si="175"/>
        <v/>
      </c>
      <c r="FC87" s="49" t="str">
        <f t="shared" si="175"/>
        <v/>
      </c>
      <c r="FD87" s="49" t="str">
        <f t="shared" si="175"/>
        <v/>
      </c>
      <c r="FE87" s="49" t="str">
        <f t="shared" si="126"/>
        <v/>
      </c>
      <c r="FF87" s="49" t="str">
        <f t="shared" si="126"/>
        <v/>
      </c>
      <c r="FG87" s="49" t="str">
        <f t="shared" si="126"/>
        <v/>
      </c>
      <c r="FH87" s="49" t="str">
        <f t="shared" si="126"/>
        <v/>
      </c>
      <c r="FI87" s="49" t="str">
        <f t="shared" si="126"/>
        <v/>
      </c>
      <c r="FJ87" s="49" t="str">
        <f t="shared" si="126"/>
        <v/>
      </c>
      <c r="FK87" s="49" t="str">
        <f t="shared" si="126"/>
        <v/>
      </c>
      <c r="FL87" s="49" t="str">
        <f t="shared" si="126"/>
        <v/>
      </c>
      <c r="FM87" s="49" t="str">
        <f t="shared" si="126"/>
        <v/>
      </c>
      <c r="FN87" s="49" t="str">
        <f t="shared" si="126"/>
        <v/>
      </c>
      <c r="FO87" s="49" t="str">
        <f t="shared" si="126"/>
        <v/>
      </c>
      <c r="FP87" s="49" t="str">
        <f t="shared" ref="FP87:FT103" si="200">IF(ISNONTEXT($AC87),FO87+$AC87,"")</f>
        <v/>
      </c>
      <c r="FQ87" s="49" t="str">
        <f t="shared" si="200"/>
        <v/>
      </c>
      <c r="FR87" s="49" t="str">
        <f t="shared" si="200"/>
        <v/>
      </c>
      <c r="FS87" s="49" t="str">
        <f t="shared" si="200"/>
        <v/>
      </c>
      <c r="FT87" s="49" t="str">
        <f t="shared" si="200"/>
        <v/>
      </c>
      <c r="FU87" s="49" t="str">
        <f t="shared" si="176"/>
        <v/>
      </c>
      <c r="FV87" s="49" t="str">
        <f t="shared" si="150"/>
        <v/>
      </c>
      <c r="FW87" s="49" t="str">
        <f t="shared" si="150"/>
        <v/>
      </c>
      <c r="FX87" s="49" t="str">
        <f t="shared" si="150"/>
        <v/>
      </c>
      <c r="FY87" s="49" t="str">
        <f t="shared" si="150"/>
        <v/>
      </c>
      <c r="FZ87" s="49" t="str">
        <f t="shared" si="150"/>
        <v/>
      </c>
      <c r="GA87" s="49" t="str">
        <f t="shared" si="150"/>
        <v/>
      </c>
      <c r="GB87" s="49" t="str">
        <f t="shared" si="150"/>
        <v/>
      </c>
      <c r="GC87" s="49" t="str">
        <f t="shared" si="150"/>
        <v/>
      </c>
      <c r="GD87" s="49" t="str">
        <f t="shared" si="150"/>
        <v/>
      </c>
      <c r="GE87" s="49" t="str">
        <f t="shared" si="150"/>
        <v/>
      </c>
      <c r="GF87" s="49" t="str">
        <f t="shared" si="150"/>
        <v/>
      </c>
      <c r="GG87" s="49" t="str">
        <f t="shared" si="150"/>
        <v/>
      </c>
      <c r="GH87" s="49" t="str">
        <f t="shared" si="150"/>
        <v/>
      </c>
      <c r="GI87" s="49" t="str">
        <f t="shared" si="150"/>
        <v/>
      </c>
      <c r="GJ87" s="49" t="str">
        <f t="shared" si="150"/>
        <v/>
      </c>
      <c r="GK87" s="49" t="str">
        <f t="shared" si="150"/>
        <v/>
      </c>
      <c r="GL87" s="49" t="str">
        <f t="shared" si="188"/>
        <v/>
      </c>
      <c r="GM87" s="49" t="str">
        <f t="shared" si="188"/>
        <v/>
      </c>
      <c r="GN87" s="49" t="str">
        <f t="shared" si="180"/>
        <v/>
      </c>
      <c r="GO87" s="49" t="str">
        <f t="shared" si="180"/>
        <v/>
      </c>
      <c r="GP87" s="49" t="str">
        <f t="shared" si="180"/>
        <v/>
      </c>
      <c r="GQ87" s="49" t="str">
        <f t="shared" si="180"/>
        <v/>
      </c>
      <c r="GR87" s="49" t="str">
        <f t="shared" si="180"/>
        <v/>
      </c>
      <c r="GS87" s="49" t="str">
        <f t="shared" si="180"/>
        <v/>
      </c>
      <c r="GT87" s="49" t="str">
        <f t="shared" si="180"/>
        <v/>
      </c>
      <c r="GU87" s="49" t="str">
        <f t="shared" si="180"/>
        <v/>
      </c>
      <c r="GV87" s="49" t="str">
        <f t="shared" si="180"/>
        <v/>
      </c>
      <c r="GW87" s="49" t="str">
        <f t="shared" si="180"/>
        <v/>
      </c>
      <c r="GX87" s="49" t="str">
        <f t="shared" si="180"/>
        <v/>
      </c>
      <c r="GY87" s="49" t="str">
        <f t="shared" si="180"/>
        <v/>
      </c>
      <c r="GZ87" s="49" t="str">
        <f t="shared" si="180"/>
        <v/>
      </c>
      <c r="HA87" s="49" t="str">
        <f t="shared" si="180"/>
        <v/>
      </c>
      <c r="HB87" s="49" t="str">
        <f t="shared" si="180"/>
        <v/>
      </c>
      <c r="HC87" s="49" t="str">
        <f t="shared" si="180"/>
        <v/>
      </c>
      <c r="HD87" s="49" t="str">
        <f t="shared" si="181"/>
        <v/>
      </c>
      <c r="HE87" s="49" t="str">
        <f t="shared" si="181"/>
        <v/>
      </c>
      <c r="HF87" s="49" t="str">
        <f t="shared" si="181"/>
        <v/>
      </c>
      <c r="HG87" s="49" t="str">
        <f t="shared" si="181"/>
        <v/>
      </c>
      <c r="HH87" s="49" t="str">
        <f t="shared" si="181"/>
        <v/>
      </c>
      <c r="HI87" s="49" t="str">
        <f t="shared" si="139"/>
        <v/>
      </c>
      <c r="HJ87" s="49" t="str">
        <f t="shared" si="139"/>
        <v/>
      </c>
      <c r="HK87" s="49" t="str">
        <f t="shared" si="139"/>
        <v/>
      </c>
      <c r="HL87" s="49" t="str">
        <f t="shared" si="139"/>
        <v/>
      </c>
      <c r="HM87" s="49" t="str">
        <f t="shared" si="109"/>
        <v/>
      </c>
      <c r="HN87" s="49" t="str">
        <f t="shared" si="109"/>
        <v/>
      </c>
      <c r="HO87" s="49" t="str">
        <f t="shared" si="109"/>
        <v/>
      </c>
      <c r="HP87" s="49" t="str">
        <f t="shared" si="77"/>
        <v/>
      </c>
      <c r="HQ87" s="49" t="str">
        <f t="shared" si="77"/>
        <v/>
      </c>
      <c r="HR87" s="49" t="str">
        <f t="shared" si="77"/>
        <v/>
      </c>
      <c r="HS87" s="49" t="str">
        <f t="shared" si="77"/>
        <v/>
      </c>
      <c r="HT87" s="49" t="str">
        <f t="shared" si="77"/>
        <v/>
      </c>
      <c r="HU87" s="49" t="str">
        <f t="shared" si="77"/>
        <v/>
      </c>
      <c r="HV87" s="49" t="str">
        <f t="shared" si="140"/>
        <v/>
      </c>
      <c r="HW87" s="169" t="e">
        <f t="shared" si="179"/>
        <v>#N/A</v>
      </c>
      <c r="HX87" s="169" t="e">
        <f t="shared" si="179"/>
        <v>#N/A</v>
      </c>
      <c r="HY87" s="169" t="e">
        <f t="shared" si="179"/>
        <v>#N/A</v>
      </c>
      <c r="HZ87" s="169" t="e">
        <f t="shared" si="179"/>
        <v>#N/A</v>
      </c>
      <c r="IA87" s="169" t="e">
        <f t="shared" si="178"/>
        <v>#N/A</v>
      </c>
      <c r="IB87" s="169" t="e">
        <f t="shared" si="178"/>
        <v>#N/A</v>
      </c>
      <c r="IC87" s="169" t="e">
        <f t="shared" si="178"/>
        <v>#N/A</v>
      </c>
      <c r="ID87" s="169" t="e">
        <f t="shared" si="178"/>
        <v>#N/A</v>
      </c>
      <c r="IE87" s="169" t="e">
        <f t="shared" si="178"/>
        <v>#N/A</v>
      </c>
      <c r="IF87" s="169" t="e">
        <f t="shared" si="178"/>
        <v>#N/A</v>
      </c>
      <c r="IG87" s="169" t="e">
        <f t="shared" si="178"/>
        <v>#N/A</v>
      </c>
      <c r="IH87" s="169" t="e">
        <f t="shared" si="178"/>
        <v>#N/A</v>
      </c>
      <c r="II87" s="169" t="e">
        <f t="shared" si="178"/>
        <v>#N/A</v>
      </c>
      <c r="IJ87" s="169" t="e">
        <f t="shared" si="178"/>
        <v>#N/A</v>
      </c>
      <c r="IK87" s="169" t="e">
        <f t="shared" si="178"/>
        <v>#N/A</v>
      </c>
      <c r="IL87" s="169" t="e">
        <f t="shared" si="178"/>
        <v>#N/A</v>
      </c>
      <c r="IM87" s="169" t="e">
        <f t="shared" si="178"/>
        <v>#N/A</v>
      </c>
      <c r="IN87" s="169" t="e">
        <f t="shared" si="178"/>
        <v>#N/A</v>
      </c>
      <c r="IO87" s="169" t="e">
        <f t="shared" si="178"/>
        <v>#N/A</v>
      </c>
      <c r="IP87" s="169" t="e">
        <f t="shared" si="182"/>
        <v>#N/A</v>
      </c>
      <c r="IQ87" s="169" t="e">
        <f t="shared" si="182"/>
        <v>#N/A</v>
      </c>
      <c r="IR87" s="169" t="e">
        <f t="shared" si="182"/>
        <v>#N/A</v>
      </c>
      <c r="IS87" s="169" t="e">
        <f t="shared" si="182"/>
        <v>#N/A</v>
      </c>
      <c r="IT87" s="169" t="e">
        <f t="shared" si="182"/>
        <v>#N/A</v>
      </c>
      <c r="IU87" s="169" t="e">
        <f t="shared" si="182"/>
        <v>#N/A</v>
      </c>
      <c r="IV87" s="169" t="e">
        <f t="shared" si="182"/>
        <v>#N/A</v>
      </c>
      <c r="IW87" s="169" t="e">
        <f t="shared" si="182"/>
        <v>#N/A</v>
      </c>
      <c r="IX87" s="169" t="e">
        <f t="shared" si="182"/>
        <v>#N/A</v>
      </c>
      <c r="IY87" s="169" t="e">
        <f t="shared" si="182"/>
        <v>#N/A</v>
      </c>
      <c r="IZ87" s="169" t="e">
        <f t="shared" si="182"/>
        <v>#N/A</v>
      </c>
      <c r="JA87" s="169" t="e">
        <f t="shared" si="182"/>
        <v>#N/A</v>
      </c>
      <c r="JB87" s="169" t="e">
        <f t="shared" si="182"/>
        <v>#N/A</v>
      </c>
      <c r="JC87" s="169" t="e">
        <f t="shared" si="182"/>
        <v>#N/A</v>
      </c>
      <c r="JD87" s="169" t="e">
        <f t="shared" si="182"/>
        <v>#N/A</v>
      </c>
      <c r="JE87" s="169" t="e">
        <f t="shared" si="189"/>
        <v>#N/A</v>
      </c>
      <c r="JF87" s="169" t="e">
        <f t="shared" si="189"/>
        <v>#N/A</v>
      </c>
      <c r="JG87" s="169" t="e">
        <f t="shared" si="189"/>
        <v>#N/A</v>
      </c>
      <c r="JH87" s="169" t="e">
        <f t="shared" si="189"/>
        <v>#N/A</v>
      </c>
      <c r="JI87" s="169" t="e">
        <f t="shared" si="189"/>
        <v>#N/A</v>
      </c>
      <c r="JJ87" s="169" t="e">
        <f t="shared" si="189"/>
        <v>#N/A</v>
      </c>
      <c r="JK87" s="169" t="e">
        <f t="shared" si="189"/>
        <v>#N/A</v>
      </c>
      <c r="JL87" s="169" t="e">
        <f t="shared" si="189"/>
        <v>#N/A</v>
      </c>
      <c r="JM87" s="169" t="e">
        <f t="shared" si="189"/>
        <v>#N/A</v>
      </c>
      <c r="JN87" s="169" t="e">
        <f t="shared" si="189"/>
        <v>#N/A</v>
      </c>
      <c r="JO87" s="169" t="e">
        <f t="shared" si="189"/>
        <v>#N/A</v>
      </c>
      <c r="JP87" s="169" t="e">
        <f t="shared" si="189"/>
        <v>#N/A</v>
      </c>
      <c r="JQ87" s="169" t="e">
        <f t="shared" si="189"/>
        <v>#N/A</v>
      </c>
      <c r="JR87" s="169" t="e">
        <f t="shared" si="189"/>
        <v>#N/A</v>
      </c>
      <c r="JS87" s="169" t="e">
        <f t="shared" si="189"/>
        <v>#N/A</v>
      </c>
      <c r="JT87" s="169" t="e">
        <f t="shared" si="183"/>
        <v>#N/A</v>
      </c>
      <c r="JU87" s="169" t="e">
        <f t="shared" si="183"/>
        <v>#N/A</v>
      </c>
      <c r="JV87" s="169" t="e">
        <f t="shared" si="183"/>
        <v>#N/A</v>
      </c>
      <c r="JW87" s="169" t="e">
        <f t="shared" si="183"/>
        <v>#N/A</v>
      </c>
      <c r="JX87" s="169" t="e">
        <f t="shared" si="183"/>
        <v>#N/A</v>
      </c>
      <c r="JY87" s="169" t="e">
        <f t="shared" si="183"/>
        <v>#N/A</v>
      </c>
      <c r="JZ87" s="169" t="e">
        <f t="shared" si="183"/>
        <v>#N/A</v>
      </c>
      <c r="KA87" s="169" t="e">
        <f t="shared" si="183"/>
        <v>#N/A</v>
      </c>
      <c r="KB87" s="169" t="e">
        <f t="shared" si="183"/>
        <v>#N/A</v>
      </c>
      <c r="KC87" s="169" t="e">
        <f t="shared" si="183"/>
        <v>#N/A</v>
      </c>
      <c r="KD87" s="169" t="e">
        <f t="shared" si="183"/>
        <v>#N/A</v>
      </c>
      <c r="KE87" s="169" t="e">
        <f t="shared" si="183"/>
        <v>#N/A</v>
      </c>
      <c r="KF87" s="169" t="e">
        <f t="shared" si="183"/>
        <v>#N/A</v>
      </c>
      <c r="KG87" s="169" t="e">
        <f t="shared" si="183"/>
        <v>#N/A</v>
      </c>
      <c r="KH87" s="169" t="e">
        <f t="shared" si="183"/>
        <v>#N/A</v>
      </c>
      <c r="KI87" s="169" t="e">
        <f t="shared" si="183"/>
        <v>#N/A</v>
      </c>
      <c r="KJ87" s="169" t="e">
        <f t="shared" si="190"/>
        <v>#N/A</v>
      </c>
      <c r="KK87" s="169" t="e">
        <f t="shared" si="190"/>
        <v>#N/A</v>
      </c>
      <c r="KL87" s="169" t="e">
        <f t="shared" si="190"/>
        <v>#N/A</v>
      </c>
      <c r="KM87" s="169" t="e">
        <f t="shared" si="190"/>
        <v>#N/A</v>
      </c>
      <c r="KN87" s="169" t="e">
        <f t="shared" si="190"/>
        <v>#N/A</v>
      </c>
      <c r="KO87" s="169" t="e">
        <f t="shared" si="190"/>
        <v>#N/A</v>
      </c>
      <c r="KP87" s="169" t="e">
        <f t="shared" si="190"/>
        <v>#N/A</v>
      </c>
      <c r="KQ87" s="169" t="e">
        <f t="shared" si="190"/>
        <v>#N/A</v>
      </c>
      <c r="KR87" s="169" t="e">
        <f t="shared" si="190"/>
        <v>#N/A</v>
      </c>
      <c r="KS87" s="169" t="e">
        <f t="shared" si="190"/>
        <v>#N/A</v>
      </c>
      <c r="KT87" s="169" t="e">
        <f t="shared" si="190"/>
        <v>#N/A</v>
      </c>
      <c r="KU87" s="169" t="e">
        <f t="shared" si="190"/>
        <v>#N/A</v>
      </c>
      <c r="KV87" s="169" t="e">
        <f t="shared" si="190"/>
        <v>#N/A</v>
      </c>
      <c r="KW87" s="169" t="e">
        <f t="shared" si="190"/>
        <v>#N/A</v>
      </c>
      <c r="KX87" s="169" t="e">
        <f t="shared" si="190"/>
        <v>#N/A</v>
      </c>
      <c r="KY87" s="169" t="e">
        <f t="shared" si="190"/>
        <v>#N/A</v>
      </c>
      <c r="KZ87" s="169" t="e">
        <f t="shared" si="184"/>
        <v>#N/A</v>
      </c>
      <c r="LA87" s="169" t="e">
        <f t="shared" si="184"/>
        <v>#N/A</v>
      </c>
      <c r="LB87" s="169" t="e">
        <f t="shared" si="184"/>
        <v>#N/A</v>
      </c>
      <c r="LC87" s="169" t="e">
        <f t="shared" si="184"/>
        <v>#N/A</v>
      </c>
      <c r="LD87" s="169" t="e">
        <f t="shared" si="184"/>
        <v>#N/A</v>
      </c>
      <c r="LE87" s="169" t="e">
        <f t="shared" si="184"/>
        <v>#N/A</v>
      </c>
      <c r="LF87" s="169" t="e">
        <f t="shared" si="184"/>
        <v>#N/A</v>
      </c>
      <c r="LG87" s="169" t="e">
        <f t="shared" si="184"/>
        <v>#N/A</v>
      </c>
      <c r="LH87" s="169" t="e">
        <f t="shared" si="184"/>
        <v>#N/A</v>
      </c>
      <c r="LI87" s="169" t="e">
        <f t="shared" si="184"/>
        <v>#N/A</v>
      </c>
      <c r="LJ87" s="169" t="e">
        <f t="shared" si="184"/>
        <v>#N/A</v>
      </c>
      <c r="LK87" s="169" t="e">
        <f t="shared" si="184"/>
        <v>#N/A</v>
      </c>
      <c r="LL87" s="169" t="e">
        <f t="shared" si="184"/>
        <v>#N/A</v>
      </c>
      <c r="LM87" s="169" t="e">
        <f t="shared" si="184"/>
        <v>#N/A</v>
      </c>
      <c r="LN87" s="169" t="e">
        <f t="shared" si="184"/>
        <v>#N/A</v>
      </c>
      <c r="LO87" s="169" t="e">
        <f t="shared" si="191"/>
        <v>#N/A</v>
      </c>
      <c r="LP87" s="169" t="e">
        <f t="shared" si="191"/>
        <v>#N/A</v>
      </c>
      <c r="LQ87" s="169" t="e">
        <f t="shared" si="192"/>
        <v>#N/A</v>
      </c>
      <c r="LR87" s="169" t="e">
        <f t="shared" si="192"/>
        <v>#N/A</v>
      </c>
      <c r="LS87" s="169" t="e">
        <f t="shared" si="192"/>
        <v>#N/A</v>
      </c>
      <c r="LT87" s="169" t="e">
        <f t="shared" si="192"/>
        <v>#N/A</v>
      </c>
      <c r="LU87" s="169" t="e">
        <f t="shared" si="192"/>
        <v>#N/A</v>
      </c>
      <c r="LV87" s="169" t="e">
        <f t="shared" si="192"/>
        <v>#N/A</v>
      </c>
      <c r="LW87" s="169" t="e">
        <f t="shared" si="192"/>
        <v>#N/A</v>
      </c>
      <c r="LX87" s="169" t="e">
        <f t="shared" si="192"/>
        <v>#N/A</v>
      </c>
      <c r="LY87" s="169" t="e">
        <f t="shared" si="192"/>
        <v>#N/A</v>
      </c>
      <c r="LZ87" s="169" t="e">
        <f t="shared" si="192"/>
        <v>#N/A</v>
      </c>
      <c r="MA87" s="169" t="e">
        <f t="shared" si="192"/>
        <v>#N/A</v>
      </c>
      <c r="MB87" s="169" t="e">
        <f t="shared" si="192"/>
        <v>#N/A</v>
      </c>
      <c r="MC87" s="169" t="e">
        <f t="shared" si="192"/>
        <v>#N/A</v>
      </c>
      <c r="MD87" s="169" t="e">
        <f t="shared" si="192"/>
        <v>#N/A</v>
      </c>
      <c r="ME87" s="169" t="e">
        <f t="shared" si="192"/>
        <v>#N/A</v>
      </c>
      <c r="MF87" s="169" t="e">
        <f t="shared" si="185"/>
        <v>#N/A</v>
      </c>
      <c r="MG87" s="169" t="e">
        <f t="shared" si="185"/>
        <v>#N/A</v>
      </c>
      <c r="MH87" s="169" t="e">
        <f t="shared" si="185"/>
        <v>#N/A</v>
      </c>
      <c r="MI87" s="169" t="e">
        <f t="shared" si="185"/>
        <v>#N/A</v>
      </c>
      <c r="MJ87" s="169" t="e">
        <f t="shared" si="185"/>
        <v>#N/A</v>
      </c>
      <c r="MK87" s="169" t="e">
        <f t="shared" si="185"/>
        <v>#N/A</v>
      </c>
      <c r="ML87" s="169" t="e">
        <f t="shared" si="185"/>
        <v>#N/A</v>
      </c>
      <c r="MM87" s="169" t="e">
        <f t="shared" si="185"/>
        <v>#N/A</v>
      </c>
      <c r="MN87" s="169" t="e">
        <f t="shared" si="185"/>
        <v>#N/A</v>
      </c>
      <c r="MO87" s="169" t="e">
        <f t="shared" si="185"/>
        <v>#N/A</v>
      </c>
      <c r="MP87" s="169" t="e">
        <f t="shared" si="185"/>
        <v>#N/A</v>
      </c>
      <c r="MQ87" s="169" t="e">
        <f t="shared" si="185"/>
        <v>#N/A</v>
      </c>
      <c r="MR87" s="169" t="e">
        <f t="shared" si="185"/>
        <v>#N/A</v>
      </c>
      <c r="MS87" s="169" t="e">
        <f t="shared" si="185"/>
        <v>#N/A</v>
      </c>
      <c r="MT87" s="169" t="e">
        <f t="shared" si="185"/>
        <v>#N/A</v>
      </c>
      <c r="MU87" s="169" t="e">
        <f t="shared" si="185"/>
        <v>#N/A</v>
      </c>
      <c r="MV87" s="169" t="e">
        <f t="shared" si="193"/>
        <v>#N/A</v>
      </c>
      <c r="MW87" s="169" t="e">
        <f t="shared" si="193"/>
        <v>#N/A</v>
      </c>
      <c r="MX87" s="169" t="e">
        <f t="shared" si="193"/>
        <v>#N/A</v>
      </c>
      <c r="MY87" s="169" t="e">
        <f t="shared" si="193"/>
        <v>#N/A</v>
      </c>
      <c r="MZ87" s="169" t="e">
        <f t="shared" si="193"/>
        <v>#N/A</v>
      </c>
      <c r="NA87" s="169" t="e">
        <f t="shared" si="193"/>
        <v>#N/A</v>
      </c>
      <c r="NB87" s="169" t="e">
        <f t="shared" si="193"/>
        <v>#N/A</v>
      </c>
      <c r="NC87" s="169" t="e">
        <f t="shared" si="193"/>
        <v>#N/A</v>
      </c>
      <c r="ND87" s="169" t="e">
        <f t="shared" si="193"/>
        <v>#N/A</v>
      </c>
      <c r="NE87" s="169" t="e">
        <f t="shared" si="193"/>
        <v>#N/A</v>
      </c>
      <c r="NF87" s="169" t="e">
        <f t="shared" si="193"/>
        <v>#N/A</v>
      </c>
      <c r="NG87" s="169" t="e">
        <f t="shared" si="193"/>
        <v>#N/A</v>
      </c>
      <c r="NH87" s="169" t="e">
        <f t="shared" si="193"/>
        <v>#N/A</v>
      </c>
      <c r="NI87" s="169" t="e">
        <f t="shared" si="193"/>
        <v>#N/A</v>
      </c>
      <c r="NJ87" s="169" t="e">
        <f t="shared" si="193"/>
        <v>#N/A</v>
      </c>
      <c r="NK87" s="169" t="e">
        <f t="shared" si="193"/>
        <v>#N/A</v>
      </c>
      <c r="NL87" s="169" t="e">
        <f t="shared" si="186"/>
        <v>#N/A</v>
      </c>
      <c r="NM87" s="169" t="e">
        <f t="shared" si="186"/>
        <v>#N/A</v>
      </c>
      <c r="NN87" s="169" t="e">
        <f t="shared" si="186"/>
        <v>#N/A</v>
      </c>
      <c r="NO87" s="169" t="e">
        <f t="shared" si="186"/>
        <v>#N/A</v>
      </c>
      <c r="NP87" s="169" t="e">
        <f t="shared" si="186"/>
        <v>#N/A</v>
      </c>
      <c r="NQ87" s="169" t="e">
        <f t="shared" si="186"/>
        <v>#N/A</v>
      </c>
      <c r="NR87" s="169" t="e">
        <f t="shared" si="186"/>
        <v>#N/A</v>
      </c>
      <c r="NS87" s="169" t="e">
        <f t="shared" si="186"/>
        <v>#N/A</v>
      </c>
      <c r="NT87" s="169" t="e">
        <f t="shared" si="186"/>
        <v>#N/A</v>
      </c>
      <c r="NU87" s="169" t="e">
        <f t="shared" si="186"/>
        <v>#N/A</v>
      </c>
      <c r="NV87" s="169" t="e">
        <f t="shared" si="186"/>
        <v>#N/A</v>
      </c>
      <c r="NW87" s="169" t="e">
        <f t="shared" si="186"/>
        <v>#N/A</v>
      </c>
      <c r="NX87" s="169" t="e">
        <f t="shared" si="186"/>
        <v>#N/A</v>
      </c>
      <c r="NY87" s="169" t="e">
        <f t="shared" si="186"/>
        <v>#N/A</v>
      </c>
      <c r="NZ87" s="169" t="e">
        <f t="shared" si="186"/>
        <v>#N/A</v>
      </c>
      <c r="OA87" s="169" t="e">
        <f t="shared" si="194"/>
        <v>#N/A</v>
      </c>
      <c r="OB87" s="169" t="e">
        <f t="shared" si="194"/>
        <v>#N/A</v>
      </c>
      <c r="OC87" s="169" t="e">
        <f t="shared" si="195"/>
        <v>#N/A</v>
      </c>
      <c r="OD87" s="169" t="e">
        <f t="shared" si="195"/>
        <v>#N/A</v>
      </c>
      <c r="OE87" s="169" t="e">
        <f t="shared" si="195"/>
        <v>#N/A</v>
      </c>
      <c r="OF87" s="169" t="e">
        <f t="shared" si="195"/>
        <v>#N/A</v>
      </c>
      <c r="OG87" s="169" t="e">
        <f t="shared" si="195"/>
        <v>#N/A</v>
      </c>
      <c r="OH87" s="169" t="e">
        <f t="shared" si="195"/>
        <v>#N/A</v>
      </c>
      <c r="OI87" s="169" t="e">
        <f t="shared" si="195"/>
        <v>#N/A</v>
      </c>
      <c r="OJ87" s="169" t="e">
        <f t="shared" si="195"/>
        <v>#N/A</v>
      </c>
      <c r="OK87" s="169" t="e">
        <f t="shared" si="195"/>
        <v>#N/A</v>
      </c>
      <c r="OL87" s="169" t="e">
        <f t="shared" si="195"/>
        <v>#N/A</v>
      </c>
      <c r="OM87" s="169" t="e">
        <f t="shared" si="195"/>
        <v>#N/A</v>
      </c>
      <c r="ON87" s="169" t="e">
        <f t="shared" si="195"/>
        <v>#N/A</v>
      </c>
      <c r="OO87" s="169" t="e">
        <f t="shared" si="195"/>
        <v>#N/A</v>
      </c>
      <c r="OP87" s="169" t="e">
        <f t="shared" si="195"/>
        <v>#N/A</v>
      </c>
      <c r="OQ87" s="169" t="e">
        <f t="shared" si="195"/>
        <v>#N/A</v>
      </c>
      <c r="OR87" s="169" t="e">
        <f t="shared" si="187"/>
        <v>#N/A</v>
      </c>
      <c r="OS87" s="169" t="e">
        <f t="shared" si="187"/>
        <v>#N/A</v>
      </c>
      <c r="OT87" s="169" t="e">
        <f t="shared" si="187"/>
        <v>#N/A</v>
      </c>
      <c r="OU87" s="169" t="e">
        <f t="shared" si="187"/>
        <v>#N/A</v>
      </c>
      <c r="OV87" s="169" t="e">
        <f t="shared" si="187"/>
        <v>#N/A</v>
      </c>
      <c r="OW87" s="169" t="e">
        <f t="shared" si="187"/>
        <v>#N/A</v>
      </c>
      <c r="OX87" s="169" t="e">
        <f t="shared" si="187"/>
        <v>#N/A</v>
      </c>
      <c r="OY87" s="169" t="e">
        <f t="shared" si="187"/>
        <v>#N/A</v>
      </c>
      <c r="OZ87" s="169" t="e">
        <f t="shared" si="187"/>
        <v>#N/A</v>
      </c>
      <c r="PA87" s="169" t="e">
        <f t="shared" si="187"/>
        <v>#N/A</v>
      </c>
      <c r="PB87" s="169" t="e">
        <f t="shared" si="187"/>
        <v>#N/A</v>
      </c>
      <c r="PC87" s="169" t="e">
        <f t="shared" si="187"/>
        <v>#N/A</v>
      </c>
      <c r="PD87" s="169" t="e">
        <f t="shared" si="187"/>
        <v>#N/A</v>
      </c>
      <c r="PE87" s="169" t="e">
        <f t="shared" si="187"/>
        <v>#N/A</v>
      </c>
      <c r="PF87" s="169" t="e">
        <f t="shared" si="187"/>
        <v>#N/A</v>
      </c>
      <c r="PG87" s="169" t="e">
        <f t="shared" si="187"/>
        <v>#N/A</v>
      </c>
      <c r="PH87" s="169" t="e">
        <f t="shared" si="196"/>
        <v>#N/A</v>
      </c>
      <c r="PI87" s="169" t="e">
        <f t="shared" si="196"/>
        <v>#N/A</v>
      </c>
      <c r="PJ87" s="169" t="e">
        <f t="shared" si="196"/>
        <v>#N/A</v>
      </c>
      <c r="PK87" s="169" t="e">
        <f t="shared" si="196"/>
        <v>#N/A</v>
      </c>
      <c r="PL87" s="169" t="e">
        <f t="shared" si="196"/>
        <v>#N/A</v>
      </c>
      <c r="PM87" s="169" t="e">
        <f t="shared" si="196"/>
        <v>#N/A</v>
      </c>
      <c r="PN87" s="169" t="e">
        <f t="shared" si="196"/>
        <v>#N/A</v>
      </c>
      <c r="PO87" s="169" t="e">
        <f t="shared" si="196"/>
        <v>#N/A</v>
      </c>
    </row>
    <row r="88" spans="1:431" hidden="1" x14ac:dyDescent="0.75">
      <c r="A88" s="370"/>
      <c r="B88" s="376" t="str">
        <f>IF($R88="","",ROUND(_xlfn.NORM.INV(ABS(VLOOKUP($T$1,VLookups!$A$43:$B$44,2,FALSE)-B$2),$N88,$R88),0))</f>
        <v/>
      </c>
      <c r="C88" s="382" t="str">
        <f t="shared" si="165"/>
        <v/>
      </c>
      <c r="D88" s="383" t="str">
        <f t="shared" si="166"/>
        <v/>
      </c>
      <c r="E88" s="109"/>
      <c r="F88" s="117"/>
      <c r="G88" s="122" t="str">
        <f t="shared" si="159"/>
        <v/>
      </c>
      <c r="H88" s="95"/>
      <c r="I88" s="122" t="str">
        <f t="shared" si="160"/>
        <v/>
      </c>
      <c r="J88" s="117"/>
      <c r="K88" s="110"/>
      <c r="L88" s="124" t="str">
        <f t="shared" si="147"/>
        <v/>
      </c>
      <c r="M88" s="124" t="str">
        <f t="shared" si="148"/>
        <v/>
      </c>
      <c r="N88" s="73" t="str">
        <f t="shared" si="161"/>
        <v/>
      </c>
      <c r="O88" s="23"/>
      <c r="P88" s="57"/>
      <c r="Q88" s="304"/>
      <c r="R88" s="74" t="str">
        <f>IF(AND(G88&gt;0,H88&gt;0,I88&gt;0),IF(ISBLANK(Q88),IF(ISBLANK(O88),"",(I88-G88)*VLOOKUP(O88,VLookups!$A$4:$B$13,2,FALSE)),Q88),"")</f>
        <v/>
      </c>
      <c r="S88" s="75" t="str">
        <f t="shared" si="149"/>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2"/>
        <v/>
      </c>
      <c r="AD88" s="49" t="str">
        <f t="shared" si="177"/>
        <v/>
      </c>
      <c r="AE88" s="49" t="str">
        <f t="shared" si="177"/>
        <v/>
      </c>
      <c r="AF88" s="49" t="str">
        <f t="shared" si="177"/>
        <v/>
      </c>
      <c r="AG88" s="49" t="str">
        <f t="shared" si="177"/>
        <v/>
      </c>
      <c r="AH88" s="49" t="str">
        <f t="shared" si="177"/>
        <v/>
      </c>
      <c r="AI88" s="49" t="str">
        <f t="shared" si="177"/>
        <v/>
      </c>
      <c r="AJ88" s="49" t="str">
        <f t="shared" si="177"/>
        <v/>
      </c>
      <c r="AK88" s="49" t="str">
        <f t="shared" si="177"/>
        <v/>
      </c>
      <c r="AL88" s="49" t="str">
        <f t="shared" si="177"/>
        <v/>
      </c>
      <c r="AM88" s="49" t="str">
        <f t="shared" si="177"/>
        <v/>
      </c>
      <c r="AN88" s="49" t="str">
        <f t="shared" si="177"/>
        <v/>
      </c>
      <c r="AO88" s="49" t="str">
        <f t="shared" si="177"/>
        <v/>
      </c>
      <c r="AP88" s="49" t="str">
        <f t="shared" si="177"/>
        <v/>
      </c>
      <c r="AQ88" s="49" t="str">
        <f t="shared" si="177"/>
        <v/>
      </c>
      <c r="AR88" s="49" t="str">
        <f t="shared" si="177"/>
        <v/>
      </c>
      <c r="AS88" s="49" t="str">
        <f t="shared" ref="AS88:BH103" si="201">IF(ISNONTEXT($AC88),AT88-$AC88,"")</f>
        <v/>
      </c>
      <c r="AT88" s="49" t="str">
        <f t="shared" si="201"/>
        <v/>
      </c>
      <c r="AU88" s="49" t="str">
        <f t="shared" si="201"/>
        <v/>
      </c>
      <c r="AV88" s="49" t="str">
        <f t="shared" si="201"/>
        <v/>
      </c>
      <c r="AW88" s="49" t="str">
        <f t="shared" si="201"/>
        <v/>
      </c>
      <c r="AX88" s="49" t="str">
        <f t="shared" si="201"/>
        <v/>
      </c>
      <c r="AY88" s="49" t="str">
        <f t="shared" si="201"/>
        <v/>
      </c>
      <c r="AZ88" s="49" t="str">
        <f t="shared" si="201"/>
        <v/>
      </c>
      <c r="BA88" s="49" t="str">
        <f t="shared" si="201"/>
        <v/>
      </c>
      <c r="BB88" s="49" t="str">
        <f t="shared" si="201"/>
        <v/>
      </c>
      <c r="BC88" s="49" t="str">
        <f t="shared" si="201"/>
        <v/>
      </c>
      <c r="BD88" s="49" t="str">
        <f t="shared" si="201"/>
        <v/>
      </c>
      <c r="BE88" s="49" t="str">
        <f t="shared" si="201"/>
        <v/>
      </c>
      <c r="BF88" s="49" t="str">
        <f t="shared" si="201"/>
        <v/>
      </c>
      <c r="BG88" s="49" t="str">
        <f t="shared" si="201"/>
        <v/>
      </c>
      <c r="BH88" s="49" t="str">
        <f t="shared" si="201"/>
        <v/>
      </c>
      <c r="BI88" s="49" t="str">
        <f t="shared" ref="BI88:BX103" si="202">IF(ISNONTEXT($AC88),BJ88-$AC88,"")</f>
        <v/>
      </c>
      <c r="BJ88" s="49" t="str">
        <f t="shared" si="202"/>
        <v/>
      </c>
      <c r="BK88" s="49" t="str">
        <f t="shared" si="202"/>
        <v/>
      </c>
      <c r="BL88" s="49" t="str">
        <f t="shared" si="202"/>
        <v/>
      </c>
      <c r="BM88" s="49" t="str">
        <f t="shared" si="202"/>
        <v/>
      </c>
      <c r="BN88" s="49" t="str">
        <f t="shared" si="202"/>
        <v/>
      </c>
      <c r="BO88" s="49" t="str">
        <f t="shared" si="202"/>
        <v/>
      </c>
      <c r="BP88" s="49" t="str">
        <f t="shared" si="202"/>
        <v/>
      </c>
      <c r="BQ88" s="49" t="str">
        <f t="shared" si="202"/>
        <v/>
      </c>
      <c r="BR88" s="49" t="str">
        <f t="shared" si="202"/>
        <v/>
      </c>
      <c r="BS88" s="49" t="str">
        <f t="shared" si="202"/>
        <v/>
      </c>
      <c r="BT88" s="49" t="str">
        <f t="shared" si="202"/>
        <v/>
      </c>
      <c r="BU88" s="49" t="str">
        <f t="shared" si="202"/>
        <v/>
      </c>
      <c r="BV88" s="49" t="str">
        <f t="shared" si="202"/>
        <v/>
      </c>
      <c r="BW88" s="49" t="str">
        <f t="shared" si="202"/>
        <v/>
      </c>
      <c r="BX88" s="49" t="str">
        <f t="shared" si="202"/>
        <v/>
      </c>
      <c r="BY88" s="49" t="str">
        <f t="shared" si="197"/>
        <v/>
      </c>
      <c r="BZ88" s="49" t="str">
        <f t="shared" si="197"/>
        <v/>
      </c>
      <c r="CA88" s="49" t="str">
        <f t="shared" si="197"/>
        <v/>
      </c>
      <c r="CB88" s="49" t="str">
        <f t="shared" si="197"/>
        <v/>
      </c>
      <c r="CC88" s="49" t="str">
        <f t="shared" si="197"/>
        <v/>
      </c>
      <c r="CD88" s="49" t="str">
        <f t="shared" si="197"/>
        <v/>
      </c>
      <c r="CE88" s="49" t="str">
        <f t="shared" si="197"/>
        <v/>
      </c>
      <c r="CF88" s="49" t="str">
        <f t="shared" si="197"/>
        <v/>
      </c>
      <c r="CG88" s="49" t="str">
        <f t="shared" si="197"/>
        <v/>
      </c>
      <c r="CH88" s="49" t="str">
        <f t="shared" si="197"/>
        <v/>
      </c>
      <c r="CI88" s="49" t="str">
        <f t="shared" si="197"/>
        <v/>
      </c>
      <c r="CJ88" s="49" t="str">
        <f t="shared" si="197"/>
        <v/>
      </c>
      <c r="CK88" s="49" t="str">
        <f t="shared" si="197"/>
        <v/>
      </c>
      <c r="CL88" s="49" t="str">
        <f t="shared" si="197"/>
        <v/>
      </c>
      <c r="CM88" s="49" t="str">
        <f t="shared" si="197"/>
        <v/>
      </c>
      <c r="CN88" s="49" t="str">
        <f t="shared" ref="CN88:DC103" si="203">IF(ISNONTEXT($AC88),CO88-$AC88,"")</f>
        <v/>
      </c>
      <c r="CO88" s="49" t="str">
        <f t="shared" si="203"/>
        <v/>
      </c>
      <c r="CP88" s="49" t="str">
        <f t="shared" si="203"/>
        <v/>
      </c>
      <c r="CQ88" s="49" t="str">
        <f t="shared" si="203"/>
        <v/>
      </c>
      <c r="CR88" s="49" t="str">
        <f t="shared" si="203"/>
        <v/>
      </c>
      <c r="CS88" s="49" t="str">
        <f t="shared" si="203"/>
        <v/>
      </c>
      <c r="CT88" s="49" t="str">
        <f t="shared" si="203"/>
        <v/>
      </c>
      <c r="CU88" s="49" t="str">
        <f t="shared" si="203"/>
        <v/>
      </c>
      <c r="CV88" s="49" t="str">
        <f t="shared" si="203"/>
        <v/>
      </c>
      <c r="CW88" s="49" t="str">
        <f t="shared" si="203"/>
        <v/>
      </c>
      <c r="CX88" s="49" t="str">
        <f t="shared" si="203"/>
        <v/>
      </c>
      <c r="CY88" s="49" t="str">
        <f t="shared" si="203"/>
        <v/>
      </c>
      <c r="CZ88" s="49" t="str">
        <f t="shared" si="203"/>
        <v/>
      </c>
      <c r="DA88" s="49" t="str">
        <f t="shared" si="203"/>
        <v/>
      </c>
      <c r="DB88" s="49" t="str">
        <f t="shared" si="203"/>
        <v/>
      </c>
      <c r="DC88" s="49" t="str">
        <f t="shared" si="203"/>
        <v/>
      </c>
      <c r="DD88" s="49" t="str">
        <f t="shared" si="198"/>
        <v/>
      </c>
      <c r="DE88" s="49" t="str">
        <f t="shared" si="198"/>
        <v/>
      </c>
      <c r="DF88" s="49" t="str">
        <f t="shared" si="198"/>
        <v/>
      </c>
      <c r="DG88" s="49" t="str">
        <f t="shared" si="198"/>
        <v/>
      </c>
      <c r="DH88" s="49" t="str">
        <f t="shared" si="198"/>
        <v/>
      </c>
      <c r="DI88" s="49" t="str">
        <f t="shared" si="198"/>
        <v/>
      </c>
      <c r="DJ88" s="49" t="str">
        <f t="shared" si="198"/>
        <v/>
      </c>
      <c r="DK88" s="49" t="str">
        <f t="shared" si="198"/>
        <v/>
      </c>
      <c r="DL88" s="49" t="str">
        <f t="shared" si="198"/>
        <v/>
      </c>
      <c r="DM88" s="49" t="str">
        <f t="shared" si="198"/>
        <v/>
      </c>
      <c r="DN88" s="49" t="str">
        <f t="shared" si="198"/>
        <v/>
      </c>
      <c r="DO88" s="49" t="str">
        <f t="shared" si="198"/>
        <v/>
      </c>
      <c r="DP88" s="49" t="str">
        <f t="shared" si="198"/>
        <v/>
      </c>
      <c r="DQ88" s="49" t="str">
        <f t="shared" si="198"/>
        <v/>
      </c>
      <c r="DR88" s="49" t="str">
        <f t="shared" si="198"/>
        <v/>
      </c>
      <c r="DS88" s="49" t="str">
        <f t="shared" ref="DS88:DY103" si="204">IF(ISNONTEXT($AC88),DT88-$AC88,"")</f>
        <v/>
      </c>
      <c r="DT88" s="49" t="str">
        <f t="shared" si="204"/>
        <v/>
      </c>
      <c r="DU88" s="49" t="str">
        <f t="shared" si="204"/>
        <v/>
      </c>
      <c r="DV88" s="49" t="str">
        <f t="shared" si="204"/>
        <v/>
      </c>
      <c r="DW88" s="49" t="str">
        <f t="shared" si="204"/>
        <v/>
      </c>
      <c r="DX88" s="49" t="str">
        <f t="shared" si="204"/>
        <v/>
      </c>
      <c r="DY88" s="49" t="str">
        <f t="shared" si="204"/>
        <v/>
      </c>
      <c r="DZ88" s="183" t="str">
        <f t="shared" si="163"/>
        <v/>
      </c>
      <c r="EA88" s="49" t="str">
        <f t="shared" si="199"/>
        <v/>
      </c>
      <c r="EB88" s="49" t="str">
        <f t="shared" si="199"/>
        <v/>
      </c>
      <c r="EC88" s="49" t="str">
        <f t="shared" si="199"/>
        <v/>
      </c>
      <c r="ED88" s="49" t="str">
        <f t="shared" si="199"/>
        <v/>
      </c>
      <c r="EE88" s="49" t="str">
        <f t="shared" si="199"/>
        <v/>
      </c>
      <c r="EF88" s="49" t="str">
        <f t="shared" si="199"/>
        <v/>
      </c>
      <c r="EG88" s="49" t="str">
        <f t="shared" si="199"/>
        <v/>
      </c>
      <c r="EH88" s="49" t="str">
        <f t="shared" si="199"/>
        <v/>
      </c>
      <c r="EI88" s="49" t="str">
        <f t="shared" si="199"/>
        <v/>
      </c>
      <c r="EJ88" s="49" t="str">
        <f t="shared" si="199"/>
        <v/>
      </c>
      <c r="EK88" s="49" t="str">
        <f t="shared" si="199"/>
        <v/>
      </c>
      <c r="EL88" s="49" t="str">
        <f t="shared" si="199"/>
        <v/>
      </c>
      <c r="EM88" s="49" t="str">
        <f t="shared" si="199"/>
        <v/>
      </c>
      <c r="EN88" s="49" t="str">
        <f t="shared" si="199"/>
        <v/>
      </c>
      <c r="EO88" s="49" t="str">
        <f t="shared" si="199"/>
        <v/>
      </c>
      <c r="EP88" s="49" t="str">
        <f t="shared" si="164"/>
        <v/>
      </c>
      <c r="EQ88" s="49" t="str">
        <f t="shared" si="164"/>
        <v/>
      </c>
      <c r="ER88" s="49" t="str">
        <f t="shared" si="164"/>
        <v/>
      </c>
      <c r="ES88" s="49" t="str">
        <f t="shared" si="164"/>
        <v/>
      </c>
      <c r="ET88" s="49" t="str">
        <f t="shared" si="175"/>
        <v/>
      </c>
      <c r="EU88" s="49" t="str">
        <f t="shared" si="175"/>
        <v/>
      </c>
      <c r="EV88" s="49" t="str">
        <f t="shared" si="175"/>
        <v/>
      </c>
      <c r="EW88" s="49" t="str">
        <f t="shared" si="175"/>
        <v/>
      </c>
      <c r="EX88" s="49" t="str">
        <f t="shared" si="175"/>
        <v/>
      </c>
      <c r="EY88" s="49" t="str">
        <f t="shared" si="175"/>
        <v/>
      </c>
      <c r="EZ88" s="49" t="str">
        <f t="shared" si="175"/>
        <v/>
      </c>
      <c r="FA88" s="49" t="str">
        <f t="shared" si="175"/>
        <v/>
      </c>
      <c r="FB88" s="49" t="str">
        <f t="shared" si="175"/>
        <v/>
      </c>
      <c r="FC88" s="49" t="str">
        <f t="shared" si="175"/>
        <v/>
      </c>
      <c r="FD88" s="49" t="str">
        <f t="shared" si="175"/>
        <v/>
      </c>
      <c r="FE88" s="49" t="str">
        <f t="shared" si="175"/>
        <v/>
      </c>
      <c r="FF88" s="49" t="str">
        <f t="shared" si="175"/>
        <v/>
      </c>
      <c r="FG88" s="49" t="str">
        <f t="shared" si="175"/>
        <v/>
      </c>
      <c r="FH88" s="49" t="str">
        <f t="shared" si="175"/>
        <v/>
      </c>
      <c r="FI88" s="49" t="str">
        <f t="shared" si="175"/>
        <v/>
      </c>
      <c r="FJ88" s="49" t="str">
        <f t="shared" ref="FJ88:FO103" si="205">IF(ISNONTEXT($AC88),FI88+$AC88,"")</f>
        <v/>
      </c>
      <c r="FK88" s="49" t="str">
        <f t="shared" si="205"/>
        <v/>
      </c>
      <c r="FL88" s="49" t="str">
        <f t="shared" si="205"/>
        <v/>
      </c>
      <c r="FM88" s="49" t="str">
        <f t="shared" si="205"/>
        <v/>
      </c>
      <c r="FN88" s="49" t="str">
        <f t="shared" si="205"/>
        <v/>
      </c>
      <c r="FO88" s="49" t="str">
        <f t="shared" si="205"/>
        <v/>
      </c>
      <c r="FP88" s="49" t="str">
        <f t="shared" si="200"/>
        <v/>
      </c>
      <c r="FQ88" s="49" t="str">
        <f t="shared" si="200"/>
        <v/>
      </c>
      <c r="FR88" s="49" t="str">
        <f t="shared" si="200"/>
        <v/>
      </c>
      <c r="FS88" s="49" t="str">
        <f t="shared" si="200"/>
        <v/>
      </c>
      <c r="FT88" s="49" t="str">
        <f t="shared" si="200"/>
        <v/>
      </c>
      <c r="FU88" s="49" t="str">
        <f t="shared" si="176"/>
        <v/>
      </c>
      <c r="FV88" s="49" t="str">
        <f t="shared" si="150"/>
        <v/>
      </c>
      <c r="FW88" s="49" t="str">
        <f t="shared" si="150"/>
        <v/>
      </c>
      <c r="FX88" s="49" t="str">
        <f t="shared" si="150"/>
        <v/>
      </c>
      <c r="FY88" s="49" t="str">
        <f t="shared" si="150"/>
        <v/>
      </c>
      <c r="FZ88" s="49" t="str">
        <f t="shared" si="150"/>
        <v/>
      </c>
      <c r="GA88" s="49" t="str">
        <f t="shared" si="150"/>
        <v/>
      </c>
      <c r="GB88" s="49" t="str">
        <f t="shared" si="150"/>
        <v/>
      </c>
      <c r="GC88" s="49" t="str">
        <f t="shared" si="150"/>
        <v/>
      </c>
      <c r="GD88" s="49" t="str">
        <f t="shared" si="150"/>
        <v/>
      </c>
      <c r="GE88" s="49" t="str">
        <f t="shared" si="150"/>
        <v/>
      </c>
      <c r="GF88" s="49" t="str">
        <f t="shared" si="150"/>
        <v/>
      </c>
      <c r="GG88" s="49" t="str">
        <f t="shared" si="150"/>
        <v/>
      </c>
      <c r="GH88" s="49" t="str">
        <f t="shared" si="150"/>
        <v/>
      </c>
      <c r="GI88" s="49" t="str">
        <f t="shared" si="150"/>
        <v/>
      </c>
      <c r="GJ88" s="49" t="str">
        <f t="shared" si="150"/>
        <v/>
      </c>
      <c r="GK88" s="49" t="str">
        <f t="shared" si="150"/>
        <v/>
      </c>
      <c r="GL88" s="49" t="str">
        <f t="shared" si="188"/>
        <v/>
      </c>
      <c r="GM88" s="49" t="str">
        <f t="shared" si="188"/>
        <v/>
      </c>
      <c r="GN88" s="49" t="str">
        <f t="shared" si="180"/>
        <v/>
      </c>
      <c r="GO88" s="49" t="str">
        <f t="shared" si="180"/>
        <v/>
      </c>
      <c r="GP88" s="49" t="str">
        <f t="shared" si="180"/>
        <v/>
      </c>
      <c r="GQ88" s="49" t="str">
        <f t="shared" si="180"/>
        <v/>
      </c>
      <c r="GR88" s="49" t="str">
        <f t="shared" si="180"/>
        <v/>
      </c>
      <c r="GS88" s="49" t="str">
        <f t="shared" si="180"/>
        <v/>
      </c>
      <c r="GT88" s="49" t="str">
        <f t="shared" si="180"/>
        <v/>
      </c>
      <c r="GU88" s="49" t="str">
        <f t="shared" si="180"/>
        <v/>
      </c>
      <c r="GV88" s="49" t="str">
        <f t="shared" si="180"/>
        <v/>
      </c>
      <c r="GW88" s="49" t="str">
        <f t="shared" si="180"/>
        <v/>
      </c>
      <c r="GX88" s="49" t="str">
        <f t="shared" si="180"/>
        <v/>
      </c>
      <c r="GY88" s="49" t="str">
        <f t="shared" si="180"/>
        <v/>
      </c>
      <c r="GZ88" s="49" t="str">
        <f t="shared" si="180"/>
        <v/>
      </c>
      <c r="HA88" s="49" t="str">
        <f t="shared" si="180"/>
        <v/>
      </c>
      <c r="HB88" s="49" t="str">
        <f t="shared" si="180"/>
        <v/>
      </c>
      <c r="HC88" s="49" t="str">
        <f t="shared" si="180"/>
        <v/>
      </c>
      <c r="HD88" s="49" t="str">
        <f t="shared" si="181"/>
        <v/>
      </c>
      <c r="HE88" s="49" t="str">
        <f t="shared" si="181"/>
        <v/>
      </c>
      <c r="HF88" s="49" t="str">
        <f t="shared" si="181"/>
        <v/>
      </c>
      <c r="HG88" s="49" t="str">
        <f t="shared" si="181"/>
        <v/>
      </c>
      <c r="HH88" s="49" t="str">
        <f t="shared" si="181"/>
        <v/>
      </c>
      <c r="HI88" s="49" t="str">
        <f t="shared" si="139"/>
        <v/>
      </c>
      <c r="HJ88" s="49" t="str">
        <f t="shared" si="139"/>
        <v/>
      </c>
      <c r="HK88" s="49" t="str">
        <f t="shared" si="139"/>
        <v/>
      </c>
      <c r="HL88" s="49" t="str">
        <f t="shared" si="139"/>
        <v/>
      </c>
      <c r="HM88" s="49" t="str">
        <f t="shared" si="109"/>
        <v/>
      </c>
      <c r="HN88" s="49" t="str">
        <f t="shared" si="109"/>
        <v/>
      </c>
      <c r="HO88" s="49" t="str">
        <f t="shared" si="109"/>
        <v/>
      </c>
      <c r="HP88" s="49" t="str">
        <f t="shared" si="77"/>
        <v/>
      </c>
      <c r="HQ88" s="49" t="str">
        <f t="shared" si="77"/>
        <v/>
      </c>
      <c r="HR88" s="49" t="str">
        <f t="shared" si="77"/>
        <v/>
      </c>
      <c r="HS88" s="49" t="str">
        <f t="shared" si="77"/>
        <v/>
      </c>
      <c r="HT88" s="49" t="str">
        <f t="shared" si="77"/>
        <v/>
      </c>
      <c r="HU88" s="49" t="str">
        <f t="shared" si="77"/>
        <v/>
      </c>
      <c r="HV88" s="49" t="str">
        <f t="shared" si="140"/>
        <v/>
      </c>
      <c r="HW88" s="169" t="e">
        <f t="shared" si="179"/>
        <v>#N/A</v>
      </c>
      <c r="HX88" s="169" t="e">
        <f t="shared" si="179"/>
        <v>#N/A</v>
      </c>
      <c r="HY88" s="169" t="e">
        <f t="shared" si="179"/>
        <v>#N/A</v>
      </c>
      <c r="HZ88" s="169" t="e">
        <f t="shared" si="179"/>
        <v>#N/A</v>
      </c>
      <c r="IA88" s="169" t="e">
        <f t="shared" si="178"/>
        <v>#N/A</v>
      </c>
      <c r="IB88" s="169" t="e">
        <f t="shared" si="178"/>
        <v>#N/A</v>
      </c>
      <c r="IC88" s="169" t="e">
        <f t="shared" si="178"/>
        <v>#N/A</v>
      </c>
      <c r="ID88" s="169" t="e">
        <f t="shared" si="178"/>
        <v>#N/A</v>
      </c>
      <c r="IE88" s="169" t="e">
        <f t="shared" si="178"/>
        <v>#N/A</v>
      </c>
      <c r="IF88" s="169" t="e">
        <f t="shared" si="178"/>
        <v>#N/A</v>
      </c>
      <c r="IG88" s="169" t="e">
        <f t="shared" si="178"/>
        <v>#N/A</v>
      </c>
      <c r="IH88" s="169" t="e">
        <f t="shared" si="178"/>
        <v>#N/A</v>
      </c>
      <c r="II88" s="169" t="e">
        <f t="shared" si="178"/>
        <v>#N/A</v>
      </c>
      <c r="IJ88" s="169" t="e">
        <f t="shared" si="178"/>
        <v>#N/A</v>
      </c>
      <c r="IK88" s="169" t="e">
        <f t="shared" si="178"/>
        <v>#N/A</v>
      </c>
      <c r="IL88" s="169" t="e">
        <f t="shared" si="178"/>
        <v>#N/A</v>
      </c>
      <c r="IM88" s="169" t="e">
        <f t="shared" si="178"/>
        <v>#N/A</v>
      </c>
      <c r="IN88" s="169" t="e">
        <f t="shared" si="178"/>
        <v>#N/A</v>
      </c>
      <c r="IO88" s="169" t="e">
        <f t="shared" si="178"/>
        <v>#N/A</v>
      </c>
      <c r="IP88" s="169" t="e">
        <f t="shared" si="182"/>
        <v>#N/A</v>
      </c>
      <c r="IQ88" s="169" t="e">
        <f t="shared" si="182"/>
        <v>#N/A</v>
      </c>
      <c r="IR88" s="169" t="e">
        <f t="shared" si="182"/>
        <v>#N/A</v>
      </c>
      <c r="IS88" s="169" t="e">
        <f t="shared" si="182"/>
        <v>#N/A</v>
      </c>
      <c r="IT88" s="169" t="e">
        <f t="shared" si="182"/>
        <v>#N/A</v>
      </c>
      <c r="IU88" s="169" t="e">
        <f t="shared" si="182"/>
        <v>#N/A</v>
      </c>
      <c r="IV88" s="169" t="e">
        <f t="shared" si="182"/>
        <v>#N/A</v>
      </c>
      <c r="IW88" s="169" t="e">
        <f t="shared" si="182"/>
        <v>#N/A</v>
      </c>
      <c r="IX88" s="169" t="e">
        <f t="shared" si="182"/>
        <v>#N/A</v>
      </c>
      <c r="IY88" s="169" t="e">
        <f t="shared" si="182"/>
        <v>#N/A</v>
      </c>
      <c r="IZ88" s="169" t="e">
        <f t="shared" si="182"/>
        <v>#N/A</v>
      </c>
      <c r="JA88" s="169" t="e">
        <f t="shared" si="182"/>
        <v>#N/A</v>
      </c>
      <c r="JB88" s="169" t="e">
        <f t="shared" si="182"/>
        <v>#N/A</v>
      </c>
      <c r="JC88" s="169" t="e">
        <f t="shared" si="182"/>
        <v>#N/A</v>
      </c>
      <c r="JD88" s="169" t="e">
        <f t="shared" si="182"/>
        <v>#N/A</v>
      </c>
      <c r="JE88" s="169" t="e">
        <f t="shared" si="189"/>
        <v>#N/A</v>
      </c>
      <c r="JF88" s="169" t="e">
        <f t="shared" si="189"/>
        <v>#N/A</v>
      </c>
      <c r="JG88" s="169" t="e">
        <f t="shared" si="189"/>
        <v>#N/A</v>
      </c>
      <c r="JH88" s="169" t="e">
        <f t="shared" si="189"/>
        <v>#N/A</v>
      </c>
      <c r="JI88" s="169" t="e">
        <f t="shared" si="189"/>
        <v>#N/A</v>
      </c>
      <c r="JJ88" s="169" t="e">
        <f t="shared" si="189"/>
        <v>#N/A</v>
      </c>
      <c r="JK88" s="169" t="e">
        <f t="shared" si="189"/>
        <v>#N/A</v>
      </c>
      <c r="JL88" s="169" t="e">
        <f t="shared" si="189"/>
        <v>#N/A</v>
      </c>
      <c r="JM88" s="169" t="e">
        <f t="shared" si="189"/>
        <v>#N/A</v>
      </c>
      <c r="JN88" s="169" t="e">
        <f t="shared" si="189"/>
        <v>#N/A</v>
      </c>
      <c r="JO88" s="169" t="e">
        <f t="shared" si="189"/>
        <v>#N/A</v>
      </c>
      <c r="JP88" s="169" t="e">
        <f t="shared" si="189"/>
        <v>#N/A</v>
      </c>
      <c r="JQ88" s="169" t="e">
        <f t="shared" si="189"/>
        <v>#N/A</v>
      </c>
      <c r="JR88" s="169" t="e">
        <f t="shared" si="189"/>
        <v>#N/A</v>
      </c>
      <c r="JS88" s="169" t="e">
        <f t="shared" si="189"/>
        <v>#N/A</v>
      </c>
      <c r="JT88" s="169" t="e">
        <f t="shared" si="183"/>
        <v>#N/A</v>
      </c>
      <c r="JU88" s="169" t="e">
        <f t="shared" si="183"/>
        <v>#N/A</v>
      </c>
      <c r="JV88" s="169" t="e">
        <f t="shared" si="183"/>
        <v>#N/A</v>
      </c>
      <c r="JW88" s="169" t="e">
        <f t="shared" si="183"/>
        <v>#N/A</v>
      </c>
      <c r="JX88" s="169" t="e">
        <f t="shared" si="183"/>
        <v>#N/A</v>
      </c>
      <c r="JY88" s="169" t="e">
        <f t="shared" si="183"/>
        <v>#N/A</v>
      </c>
      <c r="JZ88" s="169" t="e">
        <f t="shared" si="183"/>
        <v>#N/A</v>
      </c>
      <c r="KA88" s="169" t="e">
        <f t="shared" si="183"/>
        <v>#N/A</v>
      </c>
      <c r="KB88" s="169" t="e">
        <f t="shared" si="183"/>
        <v>#N/A</v>
      </c>
      <c r="KC88" s="169" t="e">
        <f t="shared" si="183"/>
        <v>#N/A</v>
      </c>
      <c r="KD88" s="169" t="e">
        <f t="shared" si="183"/>
        <v>#N/A</v>
      </c>
      <c r="KE88" s="169" t="e">
        <f t="shared" si="183"/>
        <v>#N/A</v>
      </c>
      <c r="KF88" s="169" t="e">
        <f t="shared" si="183"/>
        <v>#N/A</v>
      </c>
      <c r="KG88" s="169" t="e">
        <f t="shared" si="183"/>
        <v>#N/A</v>
      </c>
      <c r="KH88" s="169" t="e">
        <f t="shared" si="183"/>
        <v>#N/A</v>
      </c>
      <c r="KI88" s="169" t="e">
        <f t="shared" si="183"/>
        <v>#N/A</v>
      </c>
      <c r="KJ88" s="169" t="e">
        <f t="shared" si="190"/>
        <v>#N/A</v>
      </c>
      <c r="KK88" s="169" t="e">
        <f t="shared" si="190"/>
        <v>#N/A</v>
      </c>
      <c r="KL88" s="169" t="e">
        <f t="shared" si="190"/>
        <v>#N/A</v>
      </c>
      <c r="KM88" s="169" t="e">
        <f t="shared" si="190"/>
        <v>#N/A</v>
      </c>
      <c r="KN88" s="169" t="e">
        <f t="shared" si="190"/>
        <v>#N/A</v>
      </c>
      <c r="KO88" s="169" t="e">
        <f t="shared" si="190"/>
        <v>#N/A</v>
      </c>
      <c r="KP88" s="169" t="e">
        <f t="shared" si="190"/>
        <v>#N/A</v>
      </c>
      <c r="KQ88" s="169" t="e">
        <f t="shared" si="190"/>
        <v>#N/A</v>
      </c>
      <c r="KR88" s="169" t="e">
        <f t="shared" si="190"/>
        <v>#N/A</v>
      </c>
      <c r="KS88" s="169" t="e">
        <f t="shared" si="190"/>
        <v>#N/A</v>
      </c>
      <c r="KT88" s="169" t="e">
        <f t="shared" si="190"/>
        <v>#N/A</v>
      </c>
      <c r="KU88" s="169" t="e">
        <f t="shared" si="190"/>
        <v>#N/A</v>
      </c>
      <c r="KV88" s="169" t="e">
        <f t="shared" si="190"/>
        <v>#N/A</v>
      </c>
      <c r="KW88" s="169" t="e">
        <f t="shared" si="190"/>
        <v>#N/A</v>
      </c>
      <c r="KX88" s="169" t="e">
        <f t="shared" si="190"/>
        <v>#N/A</v>
      </c>
      <c r="KY88" s="169" t="e">
        <f t="shared" si="190"/>
        <v>#N/A</v>
      </c>
      <c r="KZ88" s="169" t="e">
        <f t="shared" si="184"/>
        <v>#N/A</v>
      </c>
      <c r="LA88" s="169" t="e">
        <f t="shared" si="184"/>
        <v>#N/A</v>
      </c>
      <c r="LB88" s="169" t="e">
        <f t="shared" si="184"/>
        <v>#N/A</v>
      </c>
      <c r="LC88" s="169" t="e">
        <f t="shared" si="184"/>
        <v>#N/A</v>
      </c>
      <c r="LD88" s="169" t="e">
        <f t="shared" si="184"/>
        <v>#N/A</v>
      </c>
      <c r="LE88" s="169" t="e">
        <f t="shared" si="184"/>
        <v>#N/A</v>
      </c>
      <c r="LF88" s="169" t="e">
        <f t="shared" si="184"/>
        <v>#N/A</v>
      </c>
      <c r="LG88" s="169" t="e">
        <f t="shared" si="184"/>
        <v>#N/A</v>
      </c>
      <c r="LH88" s="169" t="e">
        <f t="shared" si="184"/>
        <v>#N/A</v>
      </c>
      <c r="LI88" s="169" t="e">
        <f t="shared" si="184"/>
        <v>#N/A</v>
      </c>
      <c r="LJ88" s="169" t="e">
        <f t="shared" si="184"/>
        <v>#N/A</v>
      </c>
      <c r="LK88" s="169" t="e">
        <f t="shared" si="184"/>
        <v>#N/A</v>
      </c>
      <c r="LL88" s="169" t="e">
        <f t="shared" si="184"/>
        <v>#N/A</v>
      </c>
      <c r="LM88" s="169" t="e">
        <f t="shared" si="184"/>
        <v>#N/A</v>
      </c>
      <c r="LN88" s="169" t="e">
        <f t="shared" si="184"/>
        <v>#N/A</v>
      </c>
      <c r="LO88" s="169" t="e">
        <f t="shared" si="191"/>
        <v>#N/A</v>
      </c>
      <c r="LP88" s="169" t="e">
        <f t="shared" si="191"/>
        <v>#N/A</v>
      </c>
      <c r="LQ88" s="169" t="e">
        <f t="shared" si="192"/>
        <v>#N/A</v>
      </c>
      <c r="LR88" s="169" t="e">
        <f t="shared" si="192"/>
        <v>#N/A</v>
      </c>
      <c r="LS88" s="169" t="e">
        <f t="shared" si="192"/>
        <v>#N/A</v>
      </c>
      <c r="LT88" s="169" t="e">
        <f t="shared" si="192"/>
        <v>#N/A</v>
      </c>
      <c r="LU88" s="169" t="e">
        <f t="shared" si="192"/>
        <v>#N/A</v>
      </c>
      <c r="LV88" s="169" t="e">
        <f t="shared" si="192"/>
        <v>#N/A</v>
      </c>
      <c r="LW88" s="169" t="e">
        <f t="shared" si="192"/>
        <v>#N/A</v>
      </c>
      <c r="LX88" s="169" t="e">
        <f t="shared" si="192"/>
        <v>#N/A</v>
      </c>
      <c r="LY88" s="169" t="e">
        <f t="shared" si="192"/>
        <v>#N/A</v>
      </c>
      <c r="LZ88" s="169" t="e">
        <f t="shared" si="192"/>
        <v>#N/A</v>
      </c>
      <c r="MA88" s="169" t="e">
        <f t="shared" si="192"/>
        <v>#N/A</v>
      </c>
      <c r="MB88" s="169" t="e">
        <f t="shared" si="192"/>
        <v>#N/A</v>
      </c>
      <c r="MC88" s="169" t="e">
        <f t="shared" si="192"/>
        <v>#N/A</v>
      </c>
      <c r="MD88" s="169" t="e">
        <f t="shared" si="192"/>
        <v>#N/A</v>
      </c>
      <c r="ME88" s="169" t="e">
        <f t="shared" si="192"/>
        <v>#N/A</v>
      </c>
      <c r="MF88" s="169" t="e">
        <f t="shared" si="185"/>
        <v>#N/A</v>
      </c>
      <c r="MG88" s="169" t="e">
        <f t="shared" si="185"/>
        <v>#N/A</v>
      </c>
      <c r="MH88" s="169" t="e">
        <f t="shared" si="185"/>
        <v>#N/A</v>
      </c>
      <c r="MI88" s="169" t="e">
        <f t="shared" si="185"/>
        <v>#N/A</v>
      </c>
      <c r="MJ88" s="169" t="e">
        <f t="shared" si="185"/>
        <v>#N/A</v>
      </c>
      <c r="MK88" s="169" t="e">
        <f t="shared" si="185"/>
        <v>#N/A</v>
      </c>
      <c r="ML88" s="169" t="e">
        <f t="shared" si="185"/>
        <v>#N/A</v>
      </c>
      <c r="MM88" s="169" t="e">
        <f t="shared" si="185"/>
        <v>#N/A</v>
      </c>
      <c r="MN88" s="169" t="e">
        <f t="shared" si="185"/>
        <v>#N/A</v>
      </c>
      <c r="MO88" s="169" t="e">
        <f t="shared" si="185"/>
        <v>#N/A</v>
      </c>
      <c r="MP88" s="169" t="e">
        <f t="shared" si="185"/>
        <v>#N/A</v>
      </c>
      <c r="MQ88" s="169" t="e">
        <f t="shared" si="185"/>
        <v>#N/A</v>
      </c>
      <c r="MR88" s="169" t="e">
        <f t="shared" si="185"/>
        <v>#N/A</v>
      </c>
      <c r="MS88" s="169" t="e">
        <f t="shared" si="185"/>
        <v>#N/A</v>
      </c>
      <c r="MT88" s="169" t="e">
        <f t="shared" si="185"/>
        <v>#N/A</v>
      </c>
      <c r="MU88" s="169" t="e">
        <f t="shared" si="185"/>
        <v>#N/A</v>
      </c>
      <c r="MV88" s="169" t="e">
        <f t="shared" si="193"/>
        <v>#N/A</v>
      </c>
      <c r="MW88" s="169" t="e">
        <f t="shared" si="193"/>
        <v>#N/A</v>
      </c>
      <c r="MX88" s="169" t="e">
        <f t="shared" si="193"/>
        <v>#N/A</v>
      </c>
      <c r="MY88" s="169" t="e">
        <f t="shared" si="193"/>
        <v>#N/A</v>
      </c>
      <c r="MZ88" s="169" t="e">
        <f t="shared" si="193"/>
        <v>#N/A</v>
      </c>
      <c r="NA88" s="169" t="e">
        <f t="shared" si="193"/>
        <v>#N/A</v>
      </c>
      <c r="NB88" s="169" t="e">
        <f t="shared" si="193"/>
        <v>#N/A</v>
      </c>
      <c r="NC88" s="169" t="e">
        <f t="shared" si="193"/>
        <v>#N/A</v>
      </c>
      <c r="ND88" s="169" t="e">
        <f t="shared" si="193"/>
        <v>#N/A</v>
      </c>
      <c r="NE88" s="169" t="e">
        <f t="shared" si="193"/>
        <v>#N/A</v>
      </c>
      <c r="NF88" s="169" t="e">
        <f t="shared" si="193"/>
        <v>#N/A</v>
      </c>
      <c r="NG88" s="169" t="e">
        <f t="shared" si="193"/>
        <v>#N/A</v>
      </c>
      <c r="NH88" s="169" t="e">
        <f t="shared" si="193"/>
        <v>#N/A</v>
      </c>
      <c r="NI88" s="169" t="e">
        <f t="shared" si="193"/>
        <v>#N/A</v>
      </c>
      <c r="NJ88" s="169" t="e">
        <f t="shared" si="193"/>
        <v>#N/A</v>
      </c>
      <c r="NK88" s="169" t="e">
        <f t="shared" si="193"/>
        <v>#N/A</v>
      </c>
      <c r="NL88" s="169" t="e">
        <f t="shared" si="186"/>
        <v>#N/A</v>
      </c>
      <c r="NM88" s="169" t="e">
        <f t="shared" si="186"/>
        <v>#N/A</v>
      </c>
      <c r="NN88" s="169" t="e">
        <f t="shared" si="186"/>
        <v>#N/A</v>
      </c>
      <c r="NO88" s="169" t="e">
        <f t="shared" si="186"/>
        <v>#N/A</v>
      </c>
      <c r="NP88" s="169" t="e">
        <f t="shared" si="186"/>
        <v>#N/A</v>
      </c>
      <c r="NQ88" s="169" t="e">
        <f t="shared" si="186"/>
        <v>#N/A</v>
      </c>
      <c r="NR88" s="169" t="e">
        <f t="shared" si="186"/>
        <v>#N/A</v>
      </c>
      <c r="NS88" s="169" t="e">
        <f t="shared" si="186"/>
        <v>#N/A</v>
      </c>
      <c r="NT88" s="169" t="e">
        <f t="shared" si="186"/>
        <v>#N/A</v>
      </c>
      <c r="NU88" s="169" t="e">
        <f t="shared" si="186"/>
        <v>#N/A</v>
      </c>
      <c r="NV88" s="169" t="e">
        <f t="shared" si="186"/>
        <v>#N/A</v>
      </c>
      <c r="NW88" s="169" t="e">
        <f t="shared" si="186"/>
        <v>#N/A</v>
      </c>
      <c r="NX88" s="169" t="e">
        <f t="shared" si="186"/>
        <v>#N/A</v>
      </c>
      <c r="NY88" s="169" t="e">
        <f t="shared" si="186"/>
        <v>#N/A</v>
      </c>
      <c r="NZ88" s="169" t="e">
        <f t="shared" si="186"/>
        <v>#N/A</v>
      </c>
      <c r="OA88" s="169" t="e">
        <f t="shared" si="194"/>
        <v>#N/A</v>
      </c>
      <c r="OB88" s="169" t="e">
        <f t="shared" si="194"/>
        <v>#N/A</v>
      </c>
      <c r="OC88" s="169" t="e">
        <f t="shared" si="195"/>
        <v>#N/A</v>
      </c>
      <c r="OD88" s="169" t="e">
        <f t="shared" si="195"/>
        <v>#N/A</v>
      </c>
      <c r="OE88" s="169" t="e">
        <f t="shared" si="195"/>
        <v>#N/A</v>
      </c>
      <c r="OF88" s="169" t="e">
        <f t="shared" si="195"/>
        <v>#N/A</v>
      </c>
      <c r="OG88" s="169" t="e">
        <f t="shared" si="195"/>
        <v>#N/A</v>
      </c>
      <c r="OH88" s="169" t="e">
        <f t="shared" si="195"/>
        <v>#N/A</v>
      </c>
      <c r="OI88" s="169" t="e">
        <f t="shared" si="195"/>
        <v>#N/A</v>
      </c>
      <c r="OJ88" s="169" t="e">
        <f t="shared" si="195"/>
        <v>#N/A</v>
      </c>
      <c r="OK88" s="169" t="e">
        <f t="shared" si="195"/>
        <v>#N/A</v>
      </c>
      <c r="OL88" s="169" t="e">
        <f t="shared" si="195"/>
        <v>#N/A</v>
      </c>
      <c r="OM88" s="169" t="e">
        <f t="shared" si="195"/>
        <v>#N/A</v>
      </c>
      <c r="ON88" s="169" t="e">
        <f t="shared" si="195"/>
        <v>#N/A</v>
      </c>
      <c r="OO88" s="169" t="e">
        <f t="shared" si="195"/>
        <v>#N/A</v>
      </c>
      <c r="OP88" s="169" t="e">
        <f t="shared" si="195"/>
        <v>#N/A</v>
      </c>
      <c r="OQ88" s="169" t="e">
        <f t="shared" si="195"/>
        <v>#N/A</v>
      </c>
      <c r="OR88" s="169" t="e">
        <f t="shared" si="187"/>
        <v>#N/A</v>
      </c>
      <c r="OS88" s="169" t="e">
        <f t="shared" si="187"/>
        <v>#N/A</v>
      </c>
      <c r="OT88" s="169" t="e">
        <f t="shared" si="187"/>
        <v>#N/A</v>
      </c>
      <c r="OU88" s="169" t="e">
        <f t="shared" si="187"/>
        <v>#N/A</v>
      </c>
      <c r="OV88" s="169" t="e">
        <f t="shared" si="187"/>
        <v>#N/A</v>
      </c>
      <c r="OW88" s="169" t="e">
        <f t="shared" si="187"/>
        <v>#N/A</v>
      </c>
      <c r="OX88" s="169" t="e">
        <f t="shared" si="187"/>
        <v>#N/A</v>
      </c>
      <c r="OY88" s="169" t="e">
        <f t="shared" si="187"/>
        <v>#N/A</v>
      </c>
      <c r="OZ88" s="169" t="e">
        <f t="shared" si="187"/>
        <v>#N/A</v>
      </c>
      <c r="PA88" s="169" t="e">
        <f t="shared" si="187"/>
        <v>#N/A</v>
      </c>
      <c r="PB88" s="169" t="e">
        <f t="shared" si="187"/>
        <v>#N/A</v>
      </c>
      <c r="PC88" s="169" t="e">
        <f t="shared" si="187"/>
        <v>#N/A</v>
      </c>
      <c r="PD88" s="169" t="e">
        <f t="shared" si="187"/>
        <v>#N/A</v>
      </c>
      <c r="PE88" s="169" t="e">
        <f t="shared" si="187"/>
        <v>#N/A</v>
      </c>
      <c r="PF88" s="169" t="e">
        <f t="shared" si="187"/>
        <v>#N/A</v>
      </c>
      <c r="PG88" s="169" t="e">
        <f t="shared" si="187"/>
        <v>#N/A</v>
      </c>
      <c r="PH88" s="169" t="e">
        <f t="shared" si="196"/>
        <v>#N/A</v>
      </c>
      <c r="PI88" s="169" t="e">
        <f t="shared" si="196"/>
        <v>#N/A</v>
      </c>
      <c r="PJ88" s="169" t="e">
        <f t="shared" si="196"/>
        <v>#N/A</v>
      </c>
      <c r="PK88" s="169" t="e">
        <f t="shared" si="196"/>
        <v>#N/A</v>
      </c>
      <c r="PL88" s="169" t="e">
        <f t="shared" si="196"/>
        <v>#N/A</v>
      </c>
      <c r="PM88" s="169" t="e">
        <f t="shared" si="196"/>
        <v>#N/A</v>
      </c>
      <c r="PN88" s="169" t="e">
        <f t="shared" si="196"/>
        <v>#N/A</v>
      </c>
      <c r="PO88" s="169" t="e">
        <f t="shared" si="196"/>
        <v>#N/A</v>
      </c>
    </row>
    <row r="89" spans="1:431" hidden="1" x14ac:dyDescent="0.75">
      <c r="A89" s="370"/>
      <c r="B89" s="376" t="str">
        <f>IF($R89="","",ROUND(_xlfn.NORM.INV(ABS(VLOOKUP($T$1,VLookups!$A$43:$B$44,2,FALSE)-B$2),$N89,$R89),0))</f>
        <v/>
      </c>
      <c r="C89" s="382" t="str">
        <f t="shared" si="165"/>
        <v/>
      </c>
      <c r="D89" s="383" t="str">
        <f t="shared" si="166"/>
        <v/>
      </c>
      <c r="E89" s="109"/>
      <c r="F89" s="117"/>
      <c r="G89" s="122" t="str">
        <f t="shared" si="159"/>
        <v/>
      </c>
      <c r="H89" s="95"/>
      <c r="I89" s="122" t="str">
        <f t="shared" si="160"/>
        <v/>
      </c>
      <c r="J89" s="117"/>
      <c r="K89" s="110"/>
      <c r="L89" s="124" t="str">
        <f t="shared" si="147"/>
        <v/>
      </c>
      <c r="M89" s="124" t="str">
        <f t="shared" si="148"/>
        <v/>
      </c>
      <c r="N89" s="73" t="str">
        <f t="shared" si="161"/>
        <v/>
      </c>
      <c r="O89" s="23"/>
      <c r="P89" s="57"/>
      <c r="Q89" s="304"/>
      <c r="R89" s="74" t="str">
        <f>IF(AND(G89&gt;0,H89&gt;0,I89&gt;0),IF(ISBLANK(Q89),IF(ISBLANK(O89),"",(I89-G89)*VLOOKUP(O89,VLookups!$A$4:$B$13,2,FALSE)),Q89),"")</f>
        <v/>
      </c>
      <c r="S89" s="75" t="str">
        <f t="shared" si="149"/>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2"/>
        <v/>
      </c>
      <c r="AD89" s="49" t="str">
        <f t="shared" ref="AD89:AS103" si="206">IF(ISNONTEXT($AC89),AE89-$AC89,"")</f>
        <v/>
      </c>
      <c r="AE89" s="49" t="str">
        <f t="shared" si="206"/>
        <v/>
      </c>
      <c r="AF89" s="49" t="str">
        <f t="shared" si="206"/>
        <v/>
      </c>
      <c r="AG89" s="49" t="str">
        <f t="shared" si="206"/>
        <v/>
      </c>
      <c r="AH89" s="49" t="str">
        <f t="shared" si="206"/>
        <v/>
      </c>
      <c r="AI89" s="49" t="str">
        <f t="shared" si="206"/>
        <v/>
      </c>
      <c r="AJ89" s="49" t="str">
        <f t="shared" si="206"/>
        <v/>
      </c>
      <c r="AK89" s="49" t="str">
        <f t="shared" si="206"/>
        <v/>
      </c>
      <c r="AL89" s="49" t="str">
        <f t="shared" si="206"/>
        <v/>
      </c>
      <c r="AM89" s="49" t="str">
        <f t="shared" si="206"/>
        <v/>
      </c>
      <c r="AN89" s="49" t="str">
        <f t="shared" si="206"/>
        <v/>
      </c>
      <c r="AO89" s="49" t="str">
        <f t="shared" si="206"/>
        <v/>
      </c>
      <c r="AP89" s="49" t="str">
        <f t="shared" si="206"/>
        <v/>
      </c>
      <c r="AQ89" s="49" t="str">
        <f t="shared" si="206"/>
        <v/>
      </c>
      <c r="AR89" s="49" t="str">
        <f t="shared" si="206"/>
        <v/>
      </c>
      <c r="AS89" s="49" t="str">
        <f t="shared" si="206"/>
        <v/>
      </c>
      <c r="AT89" s="49" t="str">
        <f t="shared" si="201"/>
        <v/>
      </c>
      <c r="AU89" s="49" t="str">
        <f t="shared" si="201"/>
        <v/>
      </c>
      <c r="AV89" s="49" t="str">
        <f t="shared" si="201"/>
        <v/>
      </c>
      <c r="AW89" s="49" t="str">
        <f t="shared" si="201"/>
        <v/>
      </c>
      <c r="AX89" s="49" t="str">
        <f t="shared" si="201"/>
        <v/>
      </c>
      <c r="AY89" s="49" t="str">
        <f t="shared" si="201"/>
        <v/>
      </c>
      <c r="AZ89" s="49" t="str">
        <f t="shared" si="201"/>
        <v/>
      </c>
      <c r="BA89" s="49" t="str">
        <f t="shared" si="201"/>
        <v/>
      </c>
      <c r="BB89" s="49" t="str">
        <f t="shared" si="201"/>
        <v/>
      </c>
      <c r="BC89" s="49" t="str">
        <f t="shared" si="201"/>
        <v/>
      </c>
      <c r="BD89" s="49" t="str">
        <f t="shared" si="201"/>
        <v/>
      </c>
      <c r="BE89" s="49" t="str">
        <f t="shared" si="201"/>
        <v/>
      </c>
      <c r="BF89" s="49" t="str">
        <f t="shared" si="201"/>
        <v/>
      </c>
      <c r="BG89" s="49" t="str">
        <f t="shared" si="201"/>
        <v/>
      </c>
      <c r="BH89" s="49" t="str">
        <f t="shared" si="201"/>
        <v/>
      </c>
      <c r="BI89" s="49" t="str">
        <f t="shared" si="202"/>
        <v/>
      </c>
      <c r="BJ89" s="49" t="str">
        <f t="shared" si="202"/>
        <v/>
      </c>
      <c r="BK89" s="49" t="str">
        <f t="shared" si="202"/>
        <v/>
      </c>
      <c r="BL89" s="49" t="str">
        <f t="shared" si="202"/>
        <v/>
      </c>
      <c r="BM89" s="49" t="str">
        <f t="shared" si="202"/>
        <v/>
      </c>
      <c r="BN89" s="49" t="str">
        <f t="shared" si="202"/>
        <v/>
      </c>
      <c r="BO89" s="49" t="str">
        <f t="shared" si="202"/>
        <v/>
      </c>
      <c r="BP89" s="49" t="str">
        <f t="shared" si="202"/>
        <v/>
      </c>
      <c r="BQ89" s="49" t="str">
        <f t="shared" si="202"/>
        <v/>
      </c>
      <c r="BR89" s="49" t="str">
        <f t="shared" si="202"/>
        <v/>
      </c>
      <c r="BS89" s="49" t="str">
        <f t="shared" si="202"/>
        <v/>
      </c>
      <c r="BT89" s="49" t="str">
        <f t="shared" si="202"/>
        <v/>
      </c>
      <c r="BU89" s="49" t="str">
        <f t="shared" si="202"/>
        <v/>
      </c>
      <c r="BV89" s="49" t="str">
        <f t="shared" si="202"/>
        <v/>
      </c>
      <c r="BW89" s="49" t="str">
        <f t="shared" si="202"/>
        <v/>
      </c>
      <c r="BX89" s="49" t="str">
        <f t="shared" si="202"/>
        <v/>
      </c>
      <c r="BY89" s="49" t="str">
        <f t="shared" si="197"/>
        <v/>
      </c>
      <c r="BZ89" s="49" t="str">
        <f t="shared" si="197"/>
        <v/>
      </c>
      <c r="CA89" s="49" t="str">
        <f t="shared" si="197"/>
        <v/>
      </c>
      <c r="CB89" s="49" t="str">
        <f t="shared" si="197"/>
        <v/>
      </c>
      <c r="CC89" s="49" t="str">
        <f t="shared" si="197"/>
        <v/>
      </c>
      <c r="CD89" s="49" t="str">
        <f t="shared" si="197"/>
        <v/>
      </c>
      <c r="CE89" s="49" t="str">
        <f t="shared" si="197"/>
        <v/>
      </c>
      <c r="CF89" s="49" t="str">
        <f t="shared" si="197"/>
        <v/>
      </c>
      <c r="CG89" s="49" t="str">
        <f t="shared" si="197"/>
        <v/>
      </c>
      <c r="CH89" s="49" t="str">
        <f t="shared" si="197"/>
        <v/>
      </c>
      <c r="CI89" s="49" t="str">
        <f t="shared" si="197"/>
        <v/>
      </c>
      <c r="CJ89" s="49" t="str">
        <f t="shared" si="197"/>
        <v/>
      </c>
      <c r="CK89" s="49" t="str">
        <f t="shared" si="197"/>
        <v/>
      </c>
      <c r="CL89" s="49" t="str">
        <f t="shared" si="197"/>
        <v/>
      </c>
      <c r="CM89" s="49" t="str">
        <f t="shared" si="197"/>
        <v/>
      </c>
      <c r="CN89" s="49" t="str">
        <f t="shared" si="203"/>
        <v/>
      </c>
      <c r="CO89" s="49" t="str">
        <f t="shared" si="203"/>
        <v/>
      </c>
      <c r="CP89" s="49" t="str">
        <f t="shared" si="203"/>
        <v/>
      </c>
      <c r="CQ89" s="49" t="str">
        <f t="shared" si="203"/>
        <v/>
      </c>
      <c r="CR89" s="49" t="str">
        <f t="shared" si="203"/>
        <v/>
      </c>
      <c r="CS89" s="49" t="str">
        <f t="shared" si="203"/>
        <v/>
      </c>
      <c r="CT89" s="49" t="str">
        <f t="shared" si="203"/>
        <v/>
      </c>
      <c r="CU89" s="49" t="str">
        <f t="shared" si="203"/>
        <v/>
      </c>
      <c r="CV89" s="49" t="str">
        <f t="shared" si="203"/>
        <v/>
      </c>
      <c r="CW89" s="49" t="str">
        <f t="shared" si="203"/>
        <v/>
      </c>
      <c r="CX89" s="49" t="str">
        <f t="shared" si="203"/>
        <v/>
      </c>
      <c r="CY89" s="49" t="str">
        <f t="shared" si="203"/>
        <v/>
      </c>
      <c r="CZ89" s="49" t="str">
        <f t="shared" si="203"/>
        <v/>
      </c>
      <c r="DA89" s="49" t="str">
        <f t="shared" si="203"/>
        <v/>
      </c>
      <c r="DB89" s="49" t="str">
        <f t="shared" si="203"/>
        <v/>
      </c>
      <c r="DC89" s="49" t="str">
        <f t="shared" si="203"/>
        <v/>
      </c>
      <c r="DD89" s="49" t="str">
        <f t="shared" si="198"/>
        <v/>
      </c>
      <c r="DE89" s="49" t="str">
        <f t="shared" si="198"/>
        <v/>
      </c>
      <c r="DF89" s="49" t="str">
        <f t="shared" si="198"/>
        <v/>
      </c>
      <c r="DG89" s="49" t="str">
        <f t="shared" si="198"/>
        <v/>
      </c>
      <c r="DH89" s="49" t="str">
        <f t="shared" si="198"/>
        <v/>
      </c>
      <c r="DI89" s="49" t="str">
        <f t="shared" si="198"/>
        <v/>
      </c>
      <c r="DJ89" s="49" t="str">
        <f t="shared" si="198"/>
        <v/>
      </c>
      <c r="DK89" s="49" t="str">
        <f t="shared" si="198"/>
        <v/>
      </c>
      <c r="DL89" s="49" t="str">
        <f t="shared" si="198"/>
        <v/>
      </c>
      <c r="DM89" s="49" t="str">
        <f t="shared" si="198"/>
        <v/>
      </c>
      <c r="DN89" s="49" t="str">
        <f t="shared" si="198"/>
        <v/>
      </c>
      <c r="DO89" s="49" t="str">
        <f t="shared" si="198"/>
        <v/>
      </c>
      <c r="DP89" s="49" t="str">
        <f t="shared" si="198"/>
        <v/>
      </c>
      <c r="DQ89" s="49" t="str">
        <f t="shared" si="198"/>
        <v/>
      </c>
      <c r="DR89" s="49" t="str">
        <f t="shared" si="198"/>
        <v/>
      </c>
      <c r="DS89" s="49" t="str">
        <f t="shared" si="204"/>
        <v/>
      </c>
      <c r="DT89" s="49" t="str">
        <f t="shared" si="204"/>
        <v/>
      </c>
      <c r="DU89" s="49" t="str">
        <f t="shared" si="204"/>
        <v/>
      </c>
      <c r="DV89" s="49" t="str">
        <f t="shared" si="204"/>
        <v/>
      </c>
      <c r="DW89" s="49" t="str">
        <f t="shared" si="204"/>
        <v/>
      </c>
      <c r="DX89" s="49" t="str">
        <f t="shared" si="204"/>
        <v/>
      </c>
      <c r="DY89" s="49" t="str">
        <f t="shared" si="204"/>
        <v/>
      </c>
      <c r="DZ89" s="183" t="str">
        <f t="shared" si="163"/>
        <v/>
      </c>
      <c r="EA89" s="49" t="str">
        <f t="shared" si="199"/>
        <v/>
      </c>
      <c r="EB89" s="49" t="str">
        <f t="shared" si="199"/>
        <v/>
      </c>
      <c r="EC89" s="49" t="str">
        <f t="shared" si="199"/>
        <v/>
      </c>
      <c r="ED89" s="49" t="str">
        <f t="shared" si="199"/>
        <v/>
      </c>
      <c r="EE89" s="49" t="str">
        <f t="shared" si="199"/>
        <v/>
      </c>
      <c r="EF89" s="49" t="str">
        <f t="shared" si="199"/>
        <v/>
      </c>
      <c r="EG89" s="49" t="str">
        <f t="shared" si="199"/>
        <v/>
      </c>
      <c r="EH89" s="49" t="str">
        <f t="shared" si="199"/>
        <v/>
      </c>
      <c r="EI89" s="49" t="str">
        <f t="shared" si="199"/>
        <v/>
      </c>
      <c r="EJ89" s="49" t="str">
        <f t="shared" si="199"/>
        <v/>
      </c>
      <c r="EK89" s="49" t="str">
        <f t="shared" si="199"/>
        <v/>
      </c>
      <c r="EL89" s="49" t="str">
        <f t="shared" si="199"/>
        <v/>
      </c>
      <c r="EM89" s="49" t="str">
        <f t="shared" si="199"/>
        <v/>
      </c>
      <c r="EN89" s="49" t="str">
        <f t="shared" si="199"/>
        <v/>
      </c>
      <c r="EO89" s="49" t="str">
        <f t="shared" si="199"/>
        <v/>
      </c>
      <c r="EP89" s="49" t="str">
        <f t="shared" si="164"/>
        <v/>
      </c>
      <c r="EQ89" s="49" t="str">
        <f t="shared" si="164"/>
        <v/>
      </c>
      <c r="ER89" s="49" t="str">
        <f t="shared" si="164"/>
        <v/>
      </c>
      <c r="ES89" s="49" t="str">
        <f t="shared" si="164"/>
        <v/>
      </c>
      <c r="ET89" s="49" t="str">
        <f t="shared" si="175"/>
        <v/>
      </c>
      <c r="EU89" s="49" t="str">
        <f t="shared" si="175"/>
        <v/>
      </c>
      <c r="EV89" s="49" t="str">
        <f t="shared" si="175"/>
        <v/>
      </c>
      <c r="EW89" s="49" t="str">
        <f t="shared" si="175"/>
        <v/>
      </c>
      <c r="EX89" s="49" t="str">
        <f t="shared" si="175"/>
        <v/>
      </c>
      <c r="EY89" s="49" t="str">
        <f t="shared" si="175"/>
        <v/>
      </c>
      <c r="EZ89" s="49" t="str">
        <f t="shared" si="175"/>
        <v/>
      </c>
      <c r="FA89" s="49" t="str">
        <f t="shared" si="175"/>
        <v/>
      </c>
      <c r="FB89" s="49" t="str">
        <f t="shared" si="175"/>
        <v/>
      </c>
      <c r="FC89" s="49" t="str">
        <f t="shared" si="175"/>
        <v/>
      </c>
      <c r="FD89" s="49" t="str">
        <f t="shared" si="175"/>
        <v/>
      </c>
      <c r="FE89" s="49" t="str">
        <f t="shared" si="175"/>
        <v/>
      </c>
      <c r="FF89" s="49" t="str">
        <f t="shared" si="175"/>
        <v/>
      </c>
      <c r="FG89" s="49" t="str">
        <f t="shared" si="175"/>
        <v/>
      </c>
      <c r="FH89" s="49" t="str">
        <f t="shared" si="175"/>
        <v/>
      </c>
      <c r="FI89" s="49" t="str">
        <f t="shared" si="175"/>
        <v/>
      </c>
      <c r="FJ89" s="49" t="str">
        <f t="shared" si="205"/>
        <v/>
      </c>
      <c r="FK89" s="49" t="str">
        <f t="shared" si="205"/>
        <v/>
      </c>
      <c r="FL89" s="49" t="str">
        <f t="shared" si="205"/>
        <v/>
      </c>
      <c r="FM89" s="49" t="str">
        <f t="shared" si="205"/>
        <v/>
      </c>
      <c r="FN89" s="49" t="str">
        <f t="shared" si="205"/>
        <v/>
      </c>
      <c r="FO89" s="49" t="str">
        <f t="shared" si="205"/>
        <v/>
      </c>
      <c r="FP89" s="49" t="str">
        <f t="shared" si="200"/>
        <v/>
      </c>
      <c r="FQ89" s="49" t="str">
        <f t="shared" si="200"/>
        <v/>
      </c>
      <c r="FR89" s="49" t="str">
        <f t="shared" si="200"/>
        <v/>
      </c>
      <c r="FS89" s="49" t="str">
        <f t="shared" si="200"/>
        <v/>
      </c>
      <c r="FT89" s="49" t="str">
        <f t="shared" si="200"/>
        <v/>
      </c>
      <c r="FU89" s="49" t="str">
        <f t="shared" si="176"/>
        <v/>
      </c>
      <c r="FV89" s="49" t="str">
        <f t="shared" si="150"/>
        <v/>
      </c>
      <c r="FW89" s="49" t="str">
        <f t="shared" si="150"/>
        <v/>
      </c>
      <c r="FX89" s="49" t="str">
        <f t="shared" si="150"/>
        <v/>
      </c>
      <c r="FY89" s="49" t="str">
        <f t="shared" si="150"/>
        <v/>
      </c>
      <c r="FZ89" s="49" t="str">
        <f t="shared" si="150"/>
        <v/>
      </c>
      <c r="GA89" s="49" t="str">
        <f t="shared" si="150"/>
        <v/>
      </c>
      <c r="GB89" s="49" t="str">
        <f t="shared" si="150"/>
        <v/>
      </c>
      <c r="GC89" s="49" t="str">
        <f t="shared" si="150"/>
        <v/>
      </c>
      <c r="GD89" s="49" t="str">
        <f t="shared" si="150"/>
        <v/>
      </c>
      <c r="GE89" s="49" t="str">
        <f t="shared" si="150"/>
        <v/>
      </c>
      <c r="GF89" s="49" t="str">
        <f t="shared" si="150"/>
        <v/>
      </c>
      <c r="GG89" s="49" t="str">
        <f t="shared" si="150"/>
        <v/>
      </c>
      <c r="GH89" s="49" t="str">
        <f t="shared" si="150"/>
        <v/>
      </c>
      <c r="GI89" s="49" t="str">
        <f t="shared" si="150"/>
        <v/>
      </c>
      <c r="GJ89" s="49" t="str">
        <f t="shared" si="150"/>
        <v/>
      </c>
      <c r="GK89" s="49" t="str">
        <f t="shared" si="150"/>
        <v/>
      </c>
      <c r="GL89" s="49" t="str">
        <f t="shared" si="188"/>
        <v/>
      </c>
      <c r="GM89" s="49" t="str">
        <f t="shared" si="188"/>
        <v/>
      </c>
      <c r="GN89" s="49" t="str">
        <f t="shared" si="180"/>
        <v/>
      </c>
      <c r="GO89" s="49" t="str">
        <f t="shared" si="180"/>
        <v/>
      </c>
      <c r="GP89" s="49" t="str">
        <f t="shared" si="180"/>
        <v/>
      </c>
      <c r="GQ89" s="49" t="str">
        <f t="shared" si="180"/>
        <v/>
      </c>
      <c r="GR89" s="49" t="str">
        <f t="shared" si="180"/>
        <v/>
      </c>
      <c r="GS89" s="49" t="str">
        <f t="shared" si="180"/>
        <v/>
      </c>
      <c r="GT89" s="49" t="str">
        <f t="shared" si="180"/>
        <v/>
      </c>
      <c r="GU89" s="49" t="str">
        <f t="shared" si="180"/>
        <v/>
      </c>
      <c r="GV89" s="49" t="str">
        <f t="shared" si="180"/>
        <v/>
      </c>
      <c r="GW89" s="49" t="str">
        <f t="shared" si="180"/>
        <v/>
      </c>
      <c r="GX89" s="49" t="str">
        <f t="shared" si="180"/>
        <v/>
      </c>
      <c r="GY89" s="49" t="str">
        <f t="shared" si="180"/>
        <v/>
      </c>
      <c r="GZ89" s="49" t="str">
        <f t="shared" si="180"/>
        <v/>
      </c>
      <c r="HA89" s="49" t="str">
        <f t="shared" si="180"/>
        <v/>
      </c>
      <c r="HB89" s="49" t="str">
        <f t="shared" si="180"/>
        <v/>
      </c>
      <c r="HC89" s="49" t="str">
        <f t="shared" si="180"/>
        <v/>
      </c>
      <c r="HD89" s="49" t="str">
        <f t="shared" si="181"/>
        <v/>
      </c>
      <c r="HE89" s="49" t="str">
        <f t="shared" si="181"/>
        <v/>
      </c>
      <c r="HF89" s="49" t="str">
        <f t="shared" si="181"/>
        <v/>
      </c>
      <c r="HG89" s="49" t="str">
        <f t="shared" si="181"/>
        <v/>
      </c>
      <c r="HH89" s="49" t="str">
        <f t="shared" si="181"/>
        <v/>
      </c>
      <c r="HI89" s="49" t="str">
        <f t="shared" si="139"/>
        <v/>
      </c>
      <c r="HJ89" s="49" t="str">
        <f t="shared" si="139"/>
        <v/>
      </c>
      <c r="HK89" s="49" t="str">
        <f t="shared" si="139"/>
        <v/>
      </c>
      <c r="HL89" s="49" t="str">
        <f t="shared" si="139"/>
        <v/>
      </c>
      <c r="HM89" s="49" t="str">
        <f t="shared" si="109"/>
        <v/>
      </c>
      <c r="HN89" s="49" t="str">
        <f t="shared" si="109"/>
        <v/>
      </c>
      <c r="HO89" s="49" t="str">
        <f t="shared" si="109"/>
        <v/>
      </c>
      <c r="HP89" s="49" t="str">
        <f t="shared" si="77"/>
        <v/>
      </c>
      <c r="HQ89" s="49" t="str">
        <f t="shared" si="77"/>
        <v/>
      </c>
      <c r="HR89" s="49" t="str">
        <f t="shared" si="77"/>
        <v/>
      </c>
      <c r="HS89" s="49" t="str">
        <f t="shared" si="77"/>
        <v/>
      </c>
      <c r="HT89" s="49" t="str">
        <f t="shared" si="77"/>
        <v/>
      </c>
      <c r="HU89" s="49" t="str">
        <f t="shared" si="77"/>
        <v/>
      </c>
      <c r="HV89" s="49" t="str">
        <f t="shared" si="140"/>
        <v/>
      </c>
      <c r="HW89" s="169" t="e">
        <f t="shared" si="179"/>
        <v>#N/A</v>
      </c>
      <c r="HX89" s="169" t="e">
        <f t="shared" si="179"/>
        <v>#N/A</v>
      </c>
      <c r="HY89" s="169" t="e">
        <f t="shared" si="179"/>
        <v>#N/A</v>
      </c>
      <c r="HZ89" s="169" t="e">
        <f t="shared" si="179"/>
        <v>#N/A</v>
      </c>
      <c r="IA89" s="169" t="e">
        <f t="shared" si="178"/>
        <v>#N/A</v>
      </c>
      <c r="IB89" s="169" t="e">
        <f t="shared" si="178"/>
        <v>#N/A</v>
      </c>
      <c r="IC89" s="169" t="e">
        <f t="shared" si="178"/>
        <v>#N/A</v>
      </c>
      <c r="ID89" s="169" t="e">
        <f t="shared" si="178"/>
        <v>#N/A</v>
      </c>
      <c r="IE89" s="169" t="e">
        <f t="shared" si="178"/>
        <v>#N/A</v>
      </c>
      <c r="IF89" s="169" t="e">
        <f t="shared" si="178"/>
        <v>#N/A</v>
      </c>
      <c r="IG89" s="169" t="e">
        <f t="shared" si="178"/>
        <v>#N/A</v>
      </c>
      <c r="IH89" s="169" t="e">
        <f t="shared" si="178"/>
        <v>#N/A</v>
      </c>
      <c r="II89" s="169" t="e">
        <f t="shared" si="178"/>
        <v>#N/A</v>
      </c>
      <c r="IJ89" s="169" t="e">
        <f t="shared" si="178"/>
        <v>#N/A</v>
      </c>
      <c r="IK89" s="169" t="e">
        <f t="shared" si="178"/>
        <v>#N/A</v>
      </c>
      <c r="IL89" s="169" t="e">
        <f t="shared" si="178"/>
        <v>#N/A</v>
      </c>
      <c r="IM89" s="169" t="e">
        <f t="shared" si="178"/>
        <v>#N/A</v>
      </c>
      <c r="IN89" s="169" t="e">
        <f t="shared" si="178"/>
        <v>#N/A</v>
      </c>
      <c r="IO89" s="169" t="e">
        <f t="shared" si="178"/>
        <v>#N/A</v>
      </c>
      <c r="IP89" s="169" t="e">
        <f t="shared" si="182"/>
        <v>#N/A</v>
      </c>
      <c r="IQ89" s="169" t="e">
        <f t="shared" si="182"/>
        <v>#N/A</v>
      </c>
      <c r="IR89" s="169" t="e">
        <f t="shared" si="182"/>
        <v>#N/A</v>
      </c>
      <c r="IS89" s="169" t="e">
        <f t="shared" si="182"/>
        <v>#N/A</v>
      </c>
      <c r="IT89" s="169" t="e">
        <f t="shared" si="182"/>
        <v>#N/A</v>
      </c>
      <c r="IU89" s="169" t="e">
        <f t="shared" si="182"/>
        <v>#N/A</v>
      </c>
      <c r="IV89" s="169" t="e">
        <f t="shared" si="182"/>
        <v>#N/A</v>
      </c>
      <c r="IW89" s="169" t="e">
        <f t="shared" si="182"/>
        <v>#N/A</v>
      </c>
      <c r="IX89" s="169" t="e">
        <f t="shared" si="182"/>
        <v>#N/A</v>
      </c>
      <c r="IY89" s="169" t="e">
        <f t="shared" si="182"/>
        <v>#N/A</v>
      </c>
      <c r="IZ89" s="169" t="e">
        <f t="shared" si="182"/>
        <v>#N/A</v>
      </c>
      <c r="JA89" s="169" t="e">
        <f t="shared" si="182"/>
        <v>#N/A</v>
      </c>
      <c r="JB89" s="169" t="e">
        <f t="shared" si="182"/>
        <v>#N/A</v>
      </c>
      <c r="JC89" s="169" t="e">
        <f t="shared" si="182"/>
        <v>#N/A</v>
      </c>
      <c r="JD89" s="169" t="e">
        <f t="shared" si="182"/>
        <v>#N/A</v>
      </c>
      <c r="JE89" s="169" t="e">
        <f t="shared" si="189"/>
        <v>#N/A</v>
      </c>
      <c r="JF89" s="169" t="e">
        <f t="shared" si="189"/>
        <v>#N/A</v>
      </c>
      <c r="JG89" s="169" t="e">
        <f t="shared" si="189"/>
        <v>#N/A</v>
      </c>
      <c r="JH89" s="169" t="e">
        <f t="shared" si="189"/>
        <v>#N/A</v>
      </c>
      <c r="JI89" s="169" t="e">
        <f t="shared" si="189"/>
        <v>#N/A</v>
      </c>
      <c r="JJ89" s="169" t="e">
        <f t="shared" si="189"/>
        <v>#N/A</v>
      </c>
      <c r="JK89" s="169" t="e">
        <f t="shared" si="189"/>
        <v>#N/A</v>
      </c>
      <c r="JL89" s="169" t="e">
        <f t="shared" si="189"/>
        <v>#N/A</v>
      </c>
      <c r="JM89" s="169" t="e">
        <f t="shared" si="189"/>
        <v>#N/A</v>
      </c>
      <c r="JN89" s="169" t="e">
        <f t="shared" si="189"/>
        <v>#N/A</v>
      </c>
      <c r="JO89" s="169" t="e">
        <f t="shared" si="189"/>
        <v>#N/A</v>
      </c>
      <c r="JP89" s="169" t="e">
        <f t="shared" si="189"/>
        <v>#N/A</v>
      </c>
      <c r="JQ89" s="169" t="e">
        <f t="shared" si="189"/>
        <v>#N/A</v>
      </c>
      <c r="JR89" s="169" t="e">
        <f t="shared" si="189"/>
        <v>#N/A</v>
      </c>
      <c r="JS89" s="169" t="e">
        <f t="shared" si="189"/>
        <v>#N/A</v>
      </c>
      <c r="JT89" s="169" t="e">
        <f t="shared" si="183"/>
        <v>#N/A</v>
      </c>
      <c r="JU89" s="169" t="e">
        <f t="shared" si="183"/>
        <v>#N/A</v>
      </c>
      <c r="JV89" s="169" t="e">
        <f t="shared" si="183"/>
        <v>#N/A</v>
      </c>
      <c r="JW89" s="169" t="e">
        <f t="shared" si="183"/>
        <v>#N/A</v>
      </c>
      <c r="JX89" s="169" t="e">
        <f t="shared" si="183"/>
        <v>#N/A</v>
      </c>
      <c r="JY89" s="169" t="e">
        <f t="shared" si="183"/>
        <v>#N/A</v>
      </c>
      <c r="JZ89" s="169" t="e">
        <f t="shared" si="183"/>
        <v>#N/A</v>
      </c>
      <c r="KA89" s="169" t="e">
        <f t="shared" si="183"/>
        <v>#N/A</v>
      </c>
      <c r="KB89" s="169" t="e">
        <f t="shared" si="183"/>
        <v>#N/A</v>
      </c>
      <c r="KC89" s="169" t="e">
        <f t="shared" si="183"/>
        <v>#N/A</v>
      </c>
      <c r="KD89" s="169" t="e">
        <f t="shared" si="183"/>
        <v>#N/A</v>
      </c>
      <c r="KE89" s="169" t="e">
        <f t="shared" si="183"/>
        <v>#N/A</v>
      </c>
      <c r="KF89" s="169" t="e">
        <f t="shared" si="183"/>
        <v>#N/A</v>
      </c>
      <c r="KG89" s="169" t="e">
        <f t="shared" si="183"/>
        <v>#N/A</v>
      </c>
      <c r="KH89" s="169" t="e">
        <f t="shared" si="183"/>
        <v>#N/A</v>
      </c>
      <c r="KI89" s="169" t="e">
        <f t="shared" si="183"/>
        <v>#N/A</v>
      </c>
      <c r="KJ89" s="169" t="e">
        <f t="shared" si="190"/>
        <v>#N/A</v>
      </c>
      <c r="KK89" s="169" t="e">
        <f t="shared" si="190"/>
        <v>#N/A</v>
      </c>
      <c r="KL89" s="169" t="e">
        <f t="shared" si="190"/>
        <v>#N/A</v>
      </c>
      <c r="KM89" s="169" t="e">
        <f t="shared" si="190"/>
        <v>#N/A</v>
      </c>
      <c r="KN89" s="169" t="e">
        <f t="shared" si="190"/>
        <v>#N/A</v>
      </c>
      <c r="KO89" s="169" t="e">
        <f t="shared" si="190"/>
        <v>#N/A</v>
      </c>
      <c r="KP89" s="169" t="e">
        <f t="shared" si="190"/>
        <v>#N/A</v>
      </c>
      <c r="KQ89" s="169" t="e">
        <f t="shared" si="190"/>
        <v>#N/A</v>
      </c>
      <c r="KR89" s="169" t="e">
        <f t="shared" si="190"/>
        <v>#N/A</v>
      </c>
      <c r="KS89" s="169" t="e">
        <f t="shared" si="190"/>
        <v>#N/A</v>
      </c>
      <c r="KT89" s="169" t="e">
        <f t="shared" si="190"/>
        <v>#N/A</v>
      </c>
      <c r="KU89" s="169" t="e">
        <f t="shared" si="190"/>
        <v>#N/A</v>
      </c>
      <c r="KV89" s="169" t="e">
        <f t="shared" si="190"/>
        <v>#N/A</v>
      </c>
      <c r="KW89" s="169" t="e">
        <f t="shared" si="190"/>
        <v>#N/A</v>
      </c>
      <c r="KX89" s="169" t="e">
        <f t="shared" si="190"/>
        <v>#N/A</v>
      </c>
      <c r="KY89" s="169" t="e">
        <f t="shared" si="190"/>
        <v>#N/A</v>
      </c>
      <c r="KZ89" s="169" t="e">
        <f t="shared" si="184"/>
        <v>#N/A</v>
      </c>
      <c r="LA89" s="169" t="e">
        <f t="shared" si="184"/>
        <v>#N/A</v>
      </c>
      <c r="LB89" s="169" t="e">
        <f t="shared" si="184"/>
        <v>#N/A</v>
      </c>
      <c r="LC89" s="169" t="e">
        <f t="shared" si="184"/>
        <v>#N/A</v>
      </c>
      <c r="LD89" s="169" t="e">
        <f t="shared" si="184"/>
        <v>#N/A</v>
      </c>
      <c r="LE89" s="169" t="e">
        <f t="shared" si="184"/>
        <v>#N/A</v>
      </c>
      <c r="LF89" s="169" t="e">
        <f t="shared" si="184"/>
        <v>#N/A</v>
      </c>
      <c r="LG89" s="169" t="e">
        <f t="shared" si="184"/>
        <v>#N/A</v>
      </c>
      <c r="LH89" s="169" t="e">
        <f t="shared" si="184"/>
        <v>#N/A</v>
      </c>
      <c r="LI89" s="169" t="e">
        <f t="shared" si="184"/>
        <v>#N/A</v>
      </c>
      <c r="LJ89" s="169" t="e">
        <f t="shared" si="184"/>
        <v>#N/A</v>
      </c>
      <c r="LK89" s="169" t="e">
        <f t="shared" si="184"/>
        <v>#N/A</v>
      </c>
      <c r="LL89" s="169" t="e">
        <f t="shared" si="184"/>
        <v>#N/A</v>
      </c>
      <c r="LM89" s="169" t="e">
        <f t="shared" si="184"/>
        <v>#N/A</v>
      </c>
      <c r="LN89" s="169" t="e">
        <f t="shared" si="184"/>
        <v>#N/A</v>
      </c>
      <c r="LO89" s="169" t="e">
        <f t="shared" si="191"/>
        <v>#N/A</v>
      </c>
      <c r="LP89" s="169" t="e">
        <f t="shared" si="191"/>
        <v>#N/A</v>
      </c>
      <c r="LQ89" s="169" t="e">
        <f t="shared" si="192"/>
        <v>#N/A</v>
      </c>
      <c r="LR89" s="169" t="e">
        <f t="shared" si="192"/>
        <v>#N/A</v>
      </c>
      <c r="LS89" s="169" t="e">
        <f t="shared" si="192"/>
        <v>#N/A</v>
      </c>
      <c r="LT89" s="169" t="e">
        <f t="shared" si="192"/>
        <v>#N/A</v>
      </c>
      <c r="LU89" s="169" t="e">
        <f t="shared" si="192"/>
        <v>#N/A</v>
      </c>
      <c r="LV89" s="169" t="e">
        <f t="shared" si="192"/>
        <v>#N/A</v>
      </c>
      <c r="LW89" s="169" t="e">
        <f t="shared" si="192"/>
        <v>#N/A</v>
      </c>
      <c r="LX89" s="169" t="e">
        <f t="shared" si="192"/>
        <v>#N/A</v>
      </c>
      <c r="LY89" s="169" t="e">
        <f t="shared" si="192"/>
        <v>#N/A</v>
      </c>
      <c r="LZ89" s="169" t="e">
        <f t="shared" si="192"/>
        <v>#N/A</v>
      </c>
      <c r="MA89" s="169" t="e">
        <f t="shared" si="192"/>
        <v>#N/A</v>
      </c>
      <c r="MB89" s="169" t="e">
        <f t="shared" si="192"/>
        <v>#N/A</v>
      </c>
      <c r="MC89" s="169" t="e">
        <f t="shared" si="192"/>
        <v>#N/A</v>
      </c>
      <c r="MD89" s="169" t="e">
        <f t="shared" si="192"/>
        <v>#N/A</v>
      </c>
      <c r="ME89" s="169" t="e">
        <f t="shared" si="192"/>
        <v>#N/A</v>
      </c>
      <c r="MF89" s="169" t="e">
        <f t="shared" si="185"/>
        <v>#N/A</v>
      </c>
      <c r="MG89" s="169" t="e">
        <f t="shared" si="185"/>
        <v>#N/A</v>
      </c>
      <c r="MH89" s="169" t="e">
        <f t="shared" si="185"/>
        <v>#N/A</v>
      </c>
      <c r="MI89" s="169" t="e">
        <f t="shared" si="185"/>
        <v>#N/A</v>
      </c>
      <c r="MJ89" s="169" t="e">
        <f t="shared" si="185"/>
        <v>#N/A</v>
      </c>
      <c r="MK89" s="169" t="e">
        <f t="shared" si="185"/>
        <v>#N/A</v>
      </c>
      <c r="ML89" s="169" t="e">
        <f t="shared" si="185"/>
        <v>#N/A</v>
      </c>
      <c r="MM89" s="169" t="e">
        <f t="shared" si="185"/>
        <v>#N/A</v>
      </c>
      <c r="MN89" s="169" t="e">
        <f t="shared" si="185"/>
        <v>#N/A</v>
      </c>
      <c r="MO89" s="169" t="e">
        <f t="shared" si="185"/>
        <v>#N/A</v>
      </c>
      <c r="MP89" s="169" t="e">
        <f t="shared" si="185"/>
        <v>#N/A</v>
      </c>
      <c r="MQ89" s="169" t="e">
        <f t="shared" si="185"/>
        <v>#N/A</v>
      </c>
      <c r="MR89" s="169" t="e">
        <f t="shared" si="185"/>
        <v>#N/A</v>
      </c>
      <c r="MS89" s="169" t="e">
        <f t="shared" si="185"/>
        <v>#N/A</v>
      </c>
      <c r="MT89" s="169" t="e">
        <f t="shared" si="185"/>
        <v>#N/A</v>
      </c>
      <c r="MU89" s="169" t="e">
        <f t="shared" si="185"/>
        <v>#N/A</v>
      </c>
      <c r="MV89" s="169" t="e">
        <f t="shared" si="193"/>
        <v>#N/A</v>
      </c>
      <c r="MW89" s="169" t="e">
        <f t="shared" si="193"/>
        <v>#N/A</v>
      </c>
      <c r="MX89" s="169" t="e">
        <f t="shared" si="193"/>
        <v>#N/A</v>
      </c>
      <c r="MY89" s="169" t="e">
        <f t="shared" si="193"/>
        <v>#N/A</v>
      </c>
      <c r="MZ89" s="169" t="e">
        <f t="shared" si="193"/>
        <v>#N/A</v>
      </c>
      <c r="NA89" s="169" t="e">
        <f t="shared" si="193"/>
        <v>#N/A</v>
      </c>
      <c r="NB89" s="169" t="e">
        <f t="shared" si="193"/>
        <v>#N/A</v>
      </c>
      <c r="NC89" s="169" t="e">
        <f t="shared" si="193"/>
        <v>#N/A</v>
      </c>
      <c r="ND89" s="169" t="e">
        <f t="shared" si="193"/>
        <v>#N/A</v>
      </c>
      <c r="NE89" s="169" t="e">
        <f t="shared" si="193"/>
        <v>#N/A</v>
      </c>
      <c r="NF89" s="169" t="e">
        <f t="shared" si="193"/>
        <v>#N/A</v>
      </c>
      <c r="NG89" s="169" t="e">
        <f t="shared" si="193"/>
        <v>#N/A</v>
      </c>
      <c r="NH89" s="169" t="e">
        <f t="shared" si="193"/>
        <v>#N/A</v>
      </c>
      <c r="NI89" s="169" t="e">
        <f t="shared" si="193"/>
        <v>#N/A</v>
      </c>
      <c r="NJ89" s="169" t="e">
        <f t="shared" si="193"/>
        <v>#N/A</v>
      </c>
      <c r="NK89" s="169" t="e">
        <f t="shared" si="193"/>
        <v>#N/A</v>
      </c>
      <c r="NL89" s="169" t="e">
        <f t="shared" si="186"/>
        <v>#N/A</v>
      </c>
      <c r="NM89" s="169" t="e">
        <f t="shared" si="186"/>
        <v>#N/A</v>
      </c>
      <c r="NN89" s="169" t="e">
        <f t="shared" si="186"/>
        <v>#N/A</v>
      </c>
      <c r="NO89" s="169" t="e">
        <f t="shared" si="186"/>
        <v>#N/A</v>
      </c>
      <c r="NP89" s="169" t="e">
        <f t="shared" si="186"/>
        <v>#N/A</v>
      </c>
      <c r="NQ89" s="169" t="e">
        <f t="shared" si="186"/>
        <v>#N/A</v>
      </c>
      <c r="NR89" s="169" t="e">
        <f t="shared" si="186"/>
        <v>#N/A</v>
      </c>
      <c r="NS89" s="169" t="e">
        <f t="shared" si="186"/>
        <v>#N/A</v>
      </c>
      <c r="NT89" s="169" t="e">
        <f t="shared" si="186"/>
        <v>#N/A</v>
      </c>
      <c r="NU89" s="169" t="e">
        <f t="shared" si="186"/>
        <v>#N/A</v>
      </c>
      <c r="NV89" s="169" t="e">
        <f t="shared" si="186"/>
        <v>#N/A</v>
      </c>
      <c r="NW89" s="169" t="e">
        <f t="shared" si="186"/>
        <v>#N/A</v>
      </c>
      <c r="NX89" s="169" t="e">
        <f t="shared" si="186"/>
        <v>#N/A</v>
      </c>
      <c r="NY89" s="169" t="e">
        <f t="shared" si="186"/>
        <v>#N/A</v>
      </c>
      <c r="NZ89" s="169" t="e">
        <f t="shared" si="186"/>
        <v>#N/A</v>
      </c>
      <c r="OA89" s="169" t="e">
        <f t="shared" si="194"/>
        <v>#N/A</v>
      </c>
      <c r="OB89" s="169" t="e">
        <f t="shared" si="194"/>
        <v>#N/A</v>
      </c>
      <c r="OC89" s="169" t="e">
        <f t="shared" si="195"/>
        <v>#N/A</v>
      </c>
      <c r="OD89" s="169" t="e">
        <f t="shared" si="195"/>
        <v>#N/A</v>
      </c>
      <c r="OE89" s="169" t="e">
        <f t="shared" si="195"/>
        <v>#N/A</v>
      </c>
      <c r="OF89" s="169" t="e">
        <f t="shared" si="195"/>
        <v>#N/A</v>
      </c>
      <c r="OG89" s="169" t="e">
        <f t="shared" si="195"/>
        <v>#N/A</v>
      </c>
      <c r="OH89" s="169" t="e">
        <f t="shared" si="195"/>
        <v>#N/A</v>
      </c>
      <c r="OI89" s="169" t="e">
        <f t="shared" si="195"/>
        <v>#N/A</v>
      </c>
      <c r="OJ89" s="169" t="e">
        <f t="shared" si="195"/>
        <v>#N/A</v>
      </c>
      <c r="OK89" s="169" t="e">
        <f t="shared" si="195"/>
        <v>#N/A</v>
      </c>
      <c r="OL89" s="169" t="e">
        <f t="shared" si="195"/>
        <v>#N/A</v>
      </c>
      <c r="OM89" s="169" t="e">
        <f t="shared" si="195"/>
        <v>#N/A</v>
      </c>
      <c r="ON89" s="169" t="e">
        <f t="shared" si="195"/>
        <v>#N/A</v>
      </c>
      <c r="OO89" s="169" t="e">
        <f t="shared" si="195"/>
        <v>#N/A</v>
      </c>
      <c r="OP89" s="169" t="e">
        <f t="shared" si="195"/>
        <v>#N/A</v>
      </c>
      <c r="OQ89" s="169" t="e">
        <f t="shared" si="195"/>
        <v>#N/A</v>
      </c>
      <c r="OR89" s="169" t="e">
        <f t="shared" si="187"/>
        <v>#N/A</v>
      </c>
      <c r="OS89" s="169" t="e">
        <f t="shared" si="187"/>
        <v>#N/A</v>
      </c>
      <c r="OT89" s="169" t="e">
        <f t="shared" si="187"/>
        <v>#N/A</v>
      </c>
      <c r="OU89" s="169" t="e">
        <f t="shared" si="187"/>
        <v>#N/A</v>
      </c>
      <c r="OV89" s="169" t="e">
        <f t="shared" si="187"/>
        <v>#N/A</v>
      </c>
      <c r="OW89" s="169" t="e">
        <f t="shared" si="187"/>
        <v>#N/A</v>
      </c>
      <c r="OX89" s="169" t="e">
        <f t="shared" si="187"/>
        <v>#N/A</v>
      </c>
      <c r="OY89" s="169" t="e">
        <f t="shared" si="187"/>
        <v>#N/A</v>
      </c>
      <c r="OZ89" s="169" t="e">
        <f t="shared" si="187"/>
        <v>#N/A</v>
      </c>
      <c r="PA89" s="169" t="e">
        <f t="shared" si="187"/>
        <v>#N/A</v>
      </c>
      <c r="PB89" s="169" t="e">
        <f t="shared" si="187"/>
        <v>#N/A</v>
      </c>
      <c r="PC89" s="169" t="e">
        <f t="shared" si="187"/>
        <v>#N/A</v>
      </c>
      <c r="PD89" s="169" t="e">
        <f t="shared" si="187"/>
        <v>#N/A</v>
      </c>
      <c r="PE89" s="169" t="e">
        <f t="shared" si="187"/>
        <v>#N/A</v>
      </c>
      <c r="PF89" s="169" t="e">
        <f t="shared" si="187"/>
        <v>#N/A</v>
      </c>
      <c r="PG89" s="169" t="e">
        <f t="shared" si="187"/>
        <v>#N/A</v>
      </c>
      <c r="PH89" s="169" t="e">
        <f t="shared" si="196"/>
        <v>#N/A</v>
      </c>
      <c r="PI89" s="169" t="e">
        <f t="shared" si="196"/>
        <v>#N/A</v>
      </c>
      <c r="PJ89" s="169" t="e">
        <f t="shared" si="196"/>
        <v>#N/A</v>
      </c>
      <c r="PK89" s="169" t="e">
        <f t="shared" si="196"/>
        <v>#N/A</v>
      </c>
      <c r="PL89" s="169" t="e">
        <f t="shared" si="196"/>
        <v>#N/A</v>
      </c>
      <c r="PM89" s="169" t="e">
        <f t="shared" si="196"/>
        <v>#N/A</v>
      </c>
      <c r="PN89" s="169" t="e">
        <f t="shared" si="196"/>
        <v>#N/A</v>
      </c>
      <c r="PO89" s="169" t="e">
        <f t="shared" si="196"/>
        <v>#N/A</v>
      </c>
    </row>
    <row r="90" spans="1:431" hidden="1" x14ac:dyDescent="0.75">
      <c r="A90" s="370"/>
      <c r="B90" s="376" t="str">
        <f>IF($R90="","",ROUND(_xlfn.NORM.INV(ABS(VLOOKUP($T$1,VLookups!$A$43:$B$44,2,FALSE)-B$2),$N90,$R90),0))</f>
        <v/>
      </c>
      <c r="C90" s="382" t="str">
        <f t="shared" si="165"/>
        <v/>
      </c>
      <c r="D90" s="383" t="str">
        <f t="shared" si="166"/>
        <v/>
      </c>
      <c r="E90" s="109"/>
      <c r="F90" s="117"/>
      <c r="G90" s="122" t="str">
        <f t="shared" si="159"/>
        <v/>
      </c>
      <c r="H90" s="95"/>
      <c r="I90" s="122" t="str">
        <f t="shared" si="160"/>
        <v/>
      </c>
      <c r="J90" s="117"/>
      <c r="K90" s="110"/>
      <c r="L90" s="124" t="str">
        <f t="shared" si="147"/>
        <v/>
      </c>
      <c r="M90" s="124" t="str">
        <f t="shared" si="148"/>
        <v/>
      </c>
      <c r="N90" s="73" t="str">
        <f t="shared" si="161"/>
        <v/>
      </c>
      <c r="O90" s="23"/>
      <c r="P90" s="57"/>
      <c r="Q90" s="304"/>
      <c r="R90" s="74" t="str">
        <f>IF(AND(G90&gt;0,H90&gt;0,I90&gt;0),IF(ISBLANK(Q90),IF(ISBLANK(O90),"",(I90-G90)*VLOOKUP(O90,VLookups!$A$4:$B$13,2,FALSE)),Q90),"")</f>
        <v/>
      </c>
      <c r="S90" s="75" t="str">
        <f t="shared" si="149"/>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2"/>
        <v/>
      </c>
      <c r="AD90" s="49" t="str">
        <f t="shared" si="206"/>
        <v/>
      </c>
      <c r="AE90" s="49" t="str">
        <f t="shared" si="206"/>
        <v/>
      </c>
      <c r="AF90" s="49" t="str">
        <f t="shared" si="206"/>
        <v/>
      </c>
      <c r="AG90" s="49" t="str">
        <f t="shared" si="206"/>
        <v/>
      </c>
      <c r="AH90" s="49" t="str">
        <f t="shared" si="206"/>
        <v/>
      </c>
      <c r="AI90" s="49" t="str">
        <f t="shared" si="206"/>
        <v/>
      </c>
      <c r="AJ90" s="49" t="str">
        <f t="shared" si="206"/>
        <v/>
      </c>
      <c r="AK90" s="49" t="str">
        <f t="shared" si="206"/>
        <v/>
      </c>
      <c r="AL90" s="49" t="str">
        <f t="shared" si="206"/>
        <v/>
      </c>
      <c r="AM90" s="49" t="str">
        <f t="shared" si="206"/>
        <v/>
      </c>
      <c r="AN90" s="49" t="str">
        <f t="shared" si="206"/>
        <v/>
      </c>
      <c r="AO90" s="49" t="str">
        <f t="shared" si="206"/>
        <v/>
      </c>
      <c r="AP90" s="49" t="str">
        <f t="shared" si="206"/>
        <v/>
      </c>
      <c r="AQ90" s="49" t="str">
        <f t="shared" si="206"/>
        <v/>
      </c>
      <c r="AR90" s="49" t="str">
        <f t="shared" si="206"/>
        <v/>
      </c>
      <c r="AS90" s="49" t="str">
        <f t="shared" si="206"/>
        <v/>
      </c>
      <c r="AT90" s="49" t="str">
        <f t="shared" si="201"/>
        <v/>
      </c>
      <c r="AU90" s="49" t="str">
        <f t="shared" si="201"/>
        <v/>
      </c>
      <c r="AV90" s="49" t="str">
        <f t="shared" si="201"/>
        <v/>
      </c>
      <c r="AW90" s="49" t="str">
        <f t="shared" si="201"/>
        <v/>
      </c>
      <c r="AX90" s="49" t="str">
        <f t="shared" si="201"/>
        <v/>
      </c>
      <c r="AY90" s="49" t="str">
        <f t="shared" si="201"/>
        <v/>
      </c>
      <c r="AZ90" s="49" t="str">
        <f t="shared" si="201"/>
        <v/>
      </c>
      <c r="BA90" s="49" t="str">
        <f t="shared" si="201"/>
        <v/>
      </c>
      <c r="BB90" s="49" t="str">
        <f t="shared" si="201"/>
        <v/>
      </c>
      <c r="BC90" s="49" t="str">
        <f t="shared" si="201"/>
        <v/>
      </c>
      <c r="BD90" s="49" t="str">
        <f t="shared" si="201"/>
        <v/>
      </c>
      <c r="BE90" s="49" t="str">
        <f t="shared" si="201"/>
        <v/>
      </c>
      <c r="BF90" s="49" t="str">
        <f t="shared" si="201"/>
        <v/>
      </c>
      <c r="BG90" s="49" t="str">
        <f t="shared" si="201"/>
        <v/>
      </c>
      <c r="BH90" s="49" t="str">
        <f t="shared" si="201"/>
        <v/>
      </c>
      <c r="BI90" s="49" t="str">
        <f t="shared" si="202"/>
        <v/>
      </c>
      <c r="BJ90" s="49" t="str">
        <f t="shared" si="202"/>
        <v/>
      </c>
      <c r="BK90" s="49" t="str">
        <f t="shared" si="202"/>
        <v/>
      </c>
      <c r="BL90" s="49" t="str">
        <f t="shared" si="202"/>
        <v/>
      </c>
      <c r="BM90" s="49" t="str">
        <f t="shared" si="202"/>
        <v/>
      </c>
      <c r="BN90" s="49" t="str">
        <f t="shared" si="202"/>
        <v/>
      </c>
      <c r="BO90" s="49" t="str">
        <f t="shared" si="202"/>
        <v/>
      </c>
      <c r="BP90" s="49" t="str">
        <f t="shared" si="202"/>
        <v/>
      </c>
      <c r="BQ90" s="49" t="str">
        <f t="shared" si="202"/>
        <v/>
      </c>
      <c r="BR90" s="49" t="str">
        <f t="shared" si="202"/>
        <v/>
      </c>
      <c r="BS90" s="49" t="str">
        <f t="shared" si="202"/>
        <v/>
      </c>
      <c r="BT90" s="49" t="str">
        <f t="shared" si="202"/>
        <v/>
      </c>
      <c r="BU90" s="49" t="str">
        <f t="shared" si="202"/>
        <v/>
      </c>
      <c r="BV90" s="49" t="str">
        <f t="shared" si="202"/>
        <v/>
      </c>
      <c r="BW90" s="49" t="str">
        <f t="shared" si="202"/>
        <v/>
      </c>
      <c r="BX90" s="49" t="str">
        <f t="shared" si="202"/>
        <v/>
      </c>
      <c r="BY90" s="49" t="str">
        <f t="shared" si="197"/>
        <v/>
      </c>
      <c r="BZ90" s="49" t="str">
        <f t="shared" si="197"/>
        <v/>
      </c>
      <c r="CA90" s="49" t="str">
        <f t="shared" si="197"/>
        <v/>
      </c>
      <c r="CB90" s="49" t="str">
        <f t="shared" si="197"/>
        <v/>
      </c>
      <c r="CC90" s="49" t="str">
        <f t="shared" si="197"/>
        <v/>
      </c>
      <c r="CD90" s="49" t="str">
        <f t="shared" si="197"/>
        <v/>
      </c>
      <c r="CE90" s="49" t="str">
        <f t="shared" si="197"/>
        <v/>
      </c>
      <c r="CF90" s="49" t="str">
        <f t="shared" si="197"/>
        <v/>
      </c>
      <c r="CG90" s="49" t="str">
        <f t="shared" si="197"/>
        <v/>
      </c>
      <c r="CH90" s="49" t="str">
        <f t="shared" si="197"/>
        <v/>
      </c>
      <c r="CI90" s="49" t="str">
        <f t="shared" si="197"/>
        <v/>
      </c>
      <c r="CJ90" s="49" t="str">
        <f t="shared" si="197"/>
        <v/>
      </c>
      <c r="CK90" s="49" t="str">
        <f t="shared" si="197"/>
        <v/>
      </c>
      <c r="CL90" s="49" t="str">
        <f t="shared" si="197"/>
        <v/>
      </c>
      <c r="CM90" s="49" t="str">
        <f t="shared" si="197"/>
        <v/>
      </c>
      <c r="CN90" s="49" t="str">
        <f t="shared" si="203"/>
        <v/>
      </c>
      <c r="CO90" s="49" t="str">
        <f t="shared" si="203"/>
        <v/>
      </c>
      <c r="CP90" s="49" t="str">
        <f t="shared" si="203"/>
        <v/>
      </c>
      <c r="CQ90" s="49" t="str">
        <f t="shared" si="203"/>
        <v/>
      </c>
      <c r="CR90" s="49" t="str">
        <f t="shared" si="203"/>
        <v/>
      </c>
      <c r="CS90" s="49" t="str">
        <f t="shared" si="203"/>
        <v/>
      </c>
      <c r="CT90" s="49" t="str">
        <f t="shared" si="203"/>
        <v/>
      </c>
      <c r="CU90" s="49" t="str">
        <f t="shared" si="203"/>
        <v/>
      </c>
      <c r="CV90" s="49" t="str">
        <f t="shared" si="203"/>
        <v/>
      </c>
      <c r="CW90" s="49" t="str">
        <f t="shared" si="203"/>
        <v/>
      </c>
      <c r="CX90" s="49" t="str">
        <f t="shared" si="203"/>
        <v/>
      </c>
      <c r="CY90" s="49" t="str">
        <f t="shared" si="203"/>
        <v/>
      </c>
      <c r="CZ90" s="49" t="str">
        <f t="shared" si="203"/>
        <v/>
      </c>
      <c r="DA90" s="49" t="str">
        <f t="shared" si="203"/>
        <v/>
      </c>
      <c r="DB90" s="49" t="str">
        <f t="shared" si="203"/>
        <v/>
      </c>
      <c r="DC90" s="49" t="str">
        <f t="shared" si="203"/>
        <v/>
      </c>
      <c r="DD90" s="49" t="str">
        <f t="shared" si="198"/>
        <v/>
      </c>
      <c r="DE90" s="49" t="str">
        <f t="shared" si="198"/>
        <v/>
      </c>
      <c r="DF90" s="49" t="str">
        <f t="shared" si="198"/>
        <v/>
      </c>
      <c r="DG90" s="49" t="str">
        <f t="shared" si="198"/>
        <v/>
      </c>
      <c r="DH90" s="49" t="str">
        <f t="shared" si="198"/>
        <v/>
      </c>
      <c r="DI90" s="49" t="str">
        <f t="shared" si="198"/>
        <v/>
      </c>
      <c r="DJ90" s="49" t="str">
        <f t="shared" si="198"/>
        <v/>
      </c>
      <c r="DK90" s="49" t="str">
        <f t="shared" si="198"/>
        <v/>
      </c>
      <c r="DL90" s="49" t="str">
        <f t="shared" si="198"/>
        <v/>
      </c>
      <c r="DM90" s="49" t="str">
        <f t="shared" si="198"/>
        <v/>
      </c>
      <c r="DN90" s="49" t="str">
        <f t="shared" si="198"/>
        <v/>
      </c>
      <c r="DO90" s="49" t="str">
        <f t="shared" si="198"/>
        <v/>
      </c>
      <c r="DP90" s="49" t="str">
        <f t="shared" si="198"/>
        <v/>
      </c>
      <c r="DQ90" s="49" t="str">
        <f t="shared" si="198"/>
        <v/>
      </c>
      <c r="DR90" s="49" t="str">
        <f t="shared" si="198"/>
        <v/>
      </c>
      <c r="DS90" s="49" t="str">
        <f t="shared" si="204"/>
        <v/>
      </c>
      <c r="DT90" s="49" t="str">
        <f t="shared" si="204"/>
        <v/>
      </c>
      <c r="DU90" s="49" t="str">
        <f t="shared" si="204"/>
        <v/>
      </c>
      <c r="DV90" s="49" t="str">
        <f t="shared" si="204"/>
        <v/>
      </c>
      <c r="DW90" s="49" t="str">
        <f t="shared" si="204"/>
        <v/>
      </c>
      <c r="DX90" s="49" t="str">
        <f t="shared" si="204"/>
        <v/>
      </c>
      <c r="DY90" s="49" t="str">
        <f t="shared" si="204"/>
        <v/>
      </c>
      <c r="DZ90" s="183" t="str">
        <f t="shared" si="163"/>
        <v/>
      </c>
      <c r="EA90" s="49" t="str">
        <f t="shared" si="199"/>
        <v/>
      </c>
      <c r="EB90" s="49" t="str">
        <f t="shared" si="199"/>
        <v/>
      </c>
      <c r="EC90" s="49" t="str">
        <f t="shared" si="199"/>
        <v/>
      </c>
      <c r="ED90" s="49" t="str">
        <f t="shared" si="199"/>
        <v/>
      </c>
      <c r="EE90" s="49" t="str">
        <f t="shared" si="199"/>
        <v/>
      </c>
      <c r="EF90" s="49" t="str">
        <f t="shared" si="199"/>
        <v/>
      </c>
      <c r="EG90" s="49" t="str">
        <f t="shared" si="199"/>
        <v/>
      </c>
      <c r="EH90" s="49" t="str">
        <f t="shared" si="199"/>
        <v/>
      </c>
      <c r="EI90" s="49" t="str">
        <f t="shared" si="199"/>
        <v/>
      </c>
      <c r="EJ90" s="49" t="str">
        <f t="shared" si="199"/>
        <v/>
      </c>
      <c r="EK90" s="49" t="str">
        <f t="shared" si="199"/>
        <v/>
      </c>
      <c r="EL90" s="49" t="str">
        <f t="shared" si="199"/>
        <v/>
      </c>
      <c r="EM90" s="49" t="str">
        <f t="shared" si="199"/>
        <v/>
      </c>
      <c r="EN90" s="49" t="str">
        <f t="shared" si="199"/>
        <v/>
      </c>
      <c r="EO90" s="49" t="str">
        <f t="shared" si="199"/>
        <v/>
      </c>
      <c r="EP90" s="49" t="str">
        <f t="shared" si="164"/>
        <v/>
      </c>
      <c r="EQ90" s="49" t="str">
        <f t="shared" si="164"/>
        <v/>
      </c>
      <c r="ER90" s="49" t="str">
        <f t="shared" si="164"/>
        <v/>
      </c>
      <c r="ES90" s="49" t="str">
        <f t="shared" si="164"/>
        <v/>
      </c>
      <c r="ET90" s="49" t="str">
        <f t="shared" si="175"/>
        <v/>
      </c>
      <c r="EU90" s="49" t="str">
        <f t="shared" si="175"/>
        <v/>
      </c>
      <c r="EV90" s="49" t="str">
        <f t="shared" si="175"/>
        <v/>
      </c>
      <c r="EW90" s="49" t="str">
        <f t="shared" si="175"/>
        <v/>
      </c>
      <c r="EX90" s="49" t="str">
        <f t="shared" si="175"/>
        <v/>
      </c>
      <c r="EY90" s="49" t="str">
        <f t="shared" si="175"/>
        <v/>
      </c>
      <c r="EZ90" s="49" t="str">
        <f t="shared" si="175"/>
        <v/>
      </c>
      <c r="FA90" s="49" t="str">
        <f t="shared" si="175"/>
        <v/>
      </c>
      <c r="FB90" s="49" t="str">
        <f t="shared" si="175"/>
        <v/>
      </c>
      <c r="FC90" s="49" t="str">
        <f t="shared" si="175"/>
        <v/>
      </c>
      <c r="FD90" s="49" t="str">
        <f t="shared" si="175"/>
        <v/>
      </c>
      <c r="FE90" s="49" t="str">
        <f t="shared" si="175"/>
        <v/>
      </c>
      <c r="FF90" s="49" t="str">
        <f t="shared" si="175"/>
        <v/>
      </c>
      <c r="FG90" s="49" t="str">
        <f t="shared" si="175"/>
        <v/>
      </c>
      <c r="FH90" s="49" t="str">
        <f t="shared" si="175"/>
        <v/>
      </c>
      <c r="FI90" s="49" t="str">
        <f t="shared" si="175"/>
        <v/>
      </c>
      <c r="FJ90" s="49" t="str">
        <f t="shared" si="205"/>
        <v/>
      </c>
      <c r="FK90" s="49" t="str">
        <f t="shared" si="205"/>
        <v/>
      </c>
      <c r="FL90" s="49" t="str">
        <f t="shared" si="205"/>
        <v/>
      </c>
      <c r="FM90" s="49" t="str">
        <f t="shared" si="205"/>
        <v/>
      </c>
      <c r="FN90" s="49" t="str">
        <f t="shared" si="205"/>
        <v/>
      </c>
      <c r="FO90" s="49" t="str">
        <f t="shared" si="205"/>
        <v/>
      </c>
      <c r="FP90" s="49" t="str">
        <f t="shared" si="200"/>
        <v/>
      </c>
      <c r="FQ90" s="49" t="str">
        <f t="shared" si="200"/>
        <v/>
      </c>
      <c r="FR90" s="49" t="str">
        <f t="shared" si="200"/>
        <v/>
      </c>
      <c r="FS90" s="49" t="str">
        <f t="shared" si="200"/>
        <v/>
      </c>
      <c r="FT90" s="49" t="str">
        <f t="shared" si="200"/>
        <v/>
      </c>
      <c r="FU90" s="49" t="str">
        <f t="shared" si="176"/>
        <v/>
      </c>
      <c r="FV90" s="49" t="str">
        <f t="shared" si="150"/>
        <v/>
      </c>
      <c r="FW90" s="49" t="str">
        <f t="shared" si="150"/>
        <v/>
      </c>
      <c r="FX90" s="49" t="str">
        <f t="shared" si="150"/>
        <v/>
      </c>
      <c r="FY90" s="49" t="str">
        <f t="shared" si="150"/>
        <v/>
      </c>
      <c r="FZ90" s="49" t="str">
        <f t="shared" si="150"/>
        <v/>
      </c>
      <c r="GA90" s="49" t="str">
        <f t="shared" si="150"/>
        <v/>
      </c>
      <c r="GB90" s="49" t="str">
        <f t="shared" si="150"/>
        <v/>
      </c>
      <c r="GC90" s="49" t="str">
        <f t="shared" si="150"/>
        <v/>
      </c>
      <c r="GD90" s="49" t="str">
        <f t="shared" si="150"/>
        <v/>
      </c>
      <c r="GE90" s="49" t="str">
        <f t="shared" si="150"/>
        <v/>
      </c>
      <c r="GF90" s="49" t="str">
        <f t="shared" si="150"/>
        <v/>
      </c>
      <c r="GG90" s="49" t="str">
        <f t="shared" si="150"/>
        <v/>
      </c>
      <c r="GH90" s="49" t="str">
        <f t="shared" si="150"/>
        <v/>
      </c>
      <c r="GI90" s="49" t="str">
        <f t="shared" si="150"/>
        <v/>
      </c>
      <c r="GJ90" s="49" t="str">
        <f t="shared" si="150"/>
        <v/>
      </c>
      <c r="GK90" s="49" t="str">
        <f t="shared" si="150"/>
        <v/>
      </c>
      <c r="GL90" s="49" t="str">
        <f t="shared" si="188"/>
        <v/>
      </c>
      <c r="GM90" s="49" t="str">
        <f t="shared" si="188"/>
        <v/>
      </c>
      <c r="GN90" s="49" t="str">
        <f t="shared" si="180"/>
        <v/>
      </c>
      <c r="GO90" s="49" t="str">
        <f t="shared" si="180"/>
        <v/>
      </c>
      <c r="GP90" s="49" t="str">
        <f t="shared" si="180"/>
        <v/>
      </c>
      <c r="GQ90" s="49" t="str">
        <f t="shared" si="180"/>
        <v/>
      </c>
      <c r="GR90" s="49" t="str">
        <f t="shared" si="180"/>
        <v/>
      </c>
      <c r="GS90" s="49" t="str">
        <f t="shared" si="180"/>
        <v/>
      </c>
      <c r="GT90" s="49" t="str">
        <f t="shared" si="180"/>
        <v/>
      </c>
      <c r="GU90" s="49" t="str">
        <f t="shared" si="180"/>
        <v/>
      </c>
      <c r="GV90" s="49" t="str">
        <f t="shared" si="180"/>
        <v/>
      </c>
      <c r="GW90" s="49" t="str">
        <f t="shared" si="180"/>
        <v/>
      </c>
      <c r="GX90" s="49" t="str">
        <f t="shared" si="180"/>
        <v/>
      </c>
      <c r="GY90" s="49" t="str">
        <f t="shared" si="180"/>
        <v/>
      </c>
      <c r="GZ90" s="49" t="str">
        <f t="shared" si="180"/>
        <v/>
      </c>
      <c r="HA90" s="49" t="str">
        <f t="shared" si="180"/>
        <v/>
      </c>
      <c r="HB90" s="49" t="str">
        <f t="shared" si="180"/>
        <v/>
      </c>
      <c r="HC90" s="49" t="str">
        <f t="shared" si="180"/>
        <v/>
      </c>
      <c r="HD90" s="49" t="str">
        <f t="shared" si="181"/>
        <v/>
      </c>
      <c r="HE90" s="49" t="str">
        <f t="shared" si="181"/>
        <v/>
      </c>
      <c r="HF90" s="49" t="str">
        <f t="shared" si="181"/>
        <v/>
      </c>
      <c r="HG90" s="49" t="str">
        <f t="shared" si="181"/>
        <v/>
      </c>
      <c r="HH90" s="49" t="str">
        <f t="shared" si="181"/>
        <v/>
      </c>
      <c r="HI90" s="49" t="str">
        <f t="shared" si="139"/>
        <v/>
      </c>
      <c r="HJ90" s="49" t="str">
        <f t="shared" si="139"/>
        <v/>
      </c>
      <c r="HK90" s="49" t="str">
        <f t="shared" si="139"/>
        <v/>
      </c>
      <c r="HL90" s="49" t="str">
        <f t="shared" si="139"/>
        <v/>
      </c>
      <c r="HM90" s="49" t="str">
        <f t="shared" si="109"/>
        <v/>
      </c>
      <c r="HN90" s="49" t="str">
        <f t="shared" si="109"/>
        <v/>
      </c>
      <c r="HO90" s="49" t="str">
        <f t="shared" si="109"/>
        <v/>
      </c>
      <c r="HP90" s="49" t="str">
        <f t="shared" si="77"/>
        <v/>
      </c>
      <c r="HQ90" s="49" t="str">
        <f t="shared" si="77"/>
        <v/>
      </c>
      <c r="HR90" s="49" t="str">
        <f t="shared" si="77"/>
        <v/>
      </c>
      <c r="HS90" s="49" t="str">
        <f t="shared" si="77"/>
        <v/>
      </c>
      <c r="HT90" s="49" t="str">
        <f t="shared" si="77"/>
        <v/>
      </c>
      <c r="HU90" s="49" t="str">
        <f t="shared" si="77"/>
        <v/>
      </c>
      <c r="HV90" s="49" t="str">
        <f t="shared" si="140"/>
        <v/>
      </c>
      <c r="HW90" s="169" t="e">
        <f t="shared" si="179"/>
        <v>#N/A</v>
      </c>
      <c r="HX90" s="169" t="e">
        <f t="shared" si="179"/>
        <v>#N/A</v>
      </c>
      <c r="HY90" s="169" t="e">
        <f t="shared" si="179"/>
        <v>#N/A</v>
      </c>
      <c r="HZ90" s="169" t="e">
        <f t="shared" si="179"/>
        <v>#N/A</v>
      </c>
      <c r="IA90" s="169" t="e">
        <f t="shared" si="178"/>
        <v>#N/A</v>
      </c>
      <c r="IB90" s="169" t="e">
        <f t="shared" si="178"/>
        <v>#N/A</v>
      </c>
      <c r="IC90" s="169" t="e">
        <f t="shared" si="178"/>
        <v>#N/A</v>
      </c>
      <c r="ID90" s="169" t="e">
        <f t="shared" si="178"/>
        <v>#N/A</v>
      </c>
      <c r="IE90" s="169" t="e">
        <f t="shared" si="178"/>
        <v>#N/A</v>
      </c>
      <c r="IF90" s="169" t="e">
        <f t="shared" si="178"/>
        <v>#N/A</v>
      </c>
      <c r="IG90" s="169" t="e">
        <f t="shared" si="178"/>
        <v>#N/A</v>
      </c>
      <c r="IH90" s="169" t="e">
        <f t="shared" si="178"/>
        <v>#N/A</v>
      </c>
      <c r="II90" s="169" t="e">
        <f t="shared" si="178"/>
        <v>#N/A</v>
      </c>
      <c r="IJ90" s="169" t="e">
        <f t="shared" si="178"/>
        <v>#N/A</v>
      </c>
      <c r="IK90" s="169" t="e">
        <f t="shared" si="178"/>
        <v>#N/A</v>
      </c>
      <c r="IL90" s="169" t="e">
        <f t="shared" si="178"/>
        <v>#N/A</v>
      </c>
      <c r="IM90" s="169" t="e">
        <f t="shared" si="178"/>
        <v>#N/A</v>
      </c>
      <c r="IN90" s="169" t="e">
        <f t="shared" si="178"/>
        <v>#N/A</v>
      </c>
      <c r="IO90" s="169" t="e">
        <f t="shared" si="178"/>
        <v>#N/A</v>
      </c>
      <c r="IP90" s="169" t="e">
        <f t="shared" si="182"/>
        <v>#N/A</v>
      </c>
      <c r="IQ90" s="169" t="e">
        <f t="shared" si="182"/>
        <v>#N/A</v>
      </c>
      <c r="IR90" s="169" t="e">
        <f t="shared" si="182"/>
        <v>#N/A</v>
      </c>
      <c r="IS90" s="169" t="e">
        <f t="shared" si="182"/>
        <v>#N/A</v>
      </c>
      <c r="IT90" s="169" t="e">
        <f t="shared" si="182"/>
        <v>#N/A</v>
      </c>
      <c r="IU90" s="169" t="e">
        <f t="shared" si="182"/>
        <v>#N/A</v>
      </c>
      <c r="IV90" s="169" t="e">
        <f t="shared" si="182"/>
        <v>#N/A</v>
      </c>
      <c r="IW90" s="169" t="e">
        <f t="shared" si="182"/>
        <v>#N/A</v>
      </c>
      <c r="IX90" s="169" t="e">
        <f t="shared" si="182"/>
        <v>#N/A</v>
      </c>
      <c r="IY90" s="169" t="e">
        <f t="shared" si="182"/>
        <v>#N/A</v>
      </c>
      <c r="IZ90" s="169" t="e">
        <f t="shared" si="182"/>
        <v>#N/A</v>
      </c>
      <c r="JA90" s="169" t="e">
        <f t="shared" si="182"/>
        <v>#N/A</v>
      </c>
      <c r="JB90" s="169" t="e">
        <f t="shared" si="182"/>
        <v>#N/A</v>
      </c>
      <c r="JC90" s="169" t="e">
        <f t="shared" si="182"/>
        <v>#N/A</v>
      </c>
      <c r="JD90" s="169" t="e">
        <f t="shared" si="182"/>
        <v>#N/A</v>
      </c>
      <c r="JE90" s="169" t="e">
        <f t="shared" si="189"/>
        <v>#N/A</v>
      </c>
      <c r="JF90" s="169" t="e">
        <f t="shared" si="189"/>
        <v>#N/A</v>
      </c>
      <c r="JG90" s="169" t="e">
        <f t="shared" si="189"/>
        <v>#N/A</v>
      </c>
      <c r="JH90" s="169" t="e">
        <f t="shared" si="189"/>
        <v>#N/A</v>
      </c>
      <c r="JI90" s="169" t="e">
        <f t="shared" si="189"/>
        <v>#N/A</v>
      </c>
      <c r="JJ90" s="169" t="e">
        <f t="shared" si="189"/>
        <v>#N/A</v>
      </c>
      <c r="JK90" s="169" t="e">
        <f t="shared" si="189"/>
        <v>#N/A</v>
      </c>
      <c r="JL90" s="169" t="e">
        <f t="shared" si="189"/>
        <v>#N/A</v>
      </c>
      <c r="JM90" s="169" t="e">
        <f t="shared" si="189"/>
        <v>#N/A</v>
      </c>
      <c r="JN90" s="169" t="e">
        <f t="shared" si="189"/>
        <v>#N/A</v>
      </c>
      <c r="JO90" s="169" t="e">
        <f t="shared" si="189"/>
        <v>#N/A</v>
      </c>
      <c r="JP90" s="169" t="e">
        <f t="shared" si="189"/>
        <v>#N/A</v>
      </c>
      <c r="JQ90" s="169" t="e">
        <f t="shared" si="189"/>
        <v>#N/A</v>
      </c>
      <c r="JR90" s="169" t="e">
        <f t="shared" si="189"/>
        <v>#N/A</v>
      </c>
      <c r="JS90" s="169" t="e">
        <f t="shared" si="189"/>
        <v>#N/A</v>
      </c>
      <c r="JT90" s="169" t="e">
        <f t="shared" si="183"/>
        <v>#N/A</v>
      </c>
      <c r="JU90" s="169" t="e">
        <f t="shared" si="183"/>
        <v>#N/A</v>
      </c>
      <c r="JV90" s="169" t="e">
        <f t="shared" si="183"/>
        <v>#N/A</v>
      </c>
      <c r="JW90" s="169" t="e">
        <f t="shared" si="183"/>
        <v>#N/A</v>
      </c>
      <c r="JX90" s="169" t="e">
        <f t="shared" si="183"/>
        <v>#N/A</v>
      </c>
      <c r="JY90" s="169" t="e">
        <f t="shared" si="183"/>
        <v>#N/A</v>
      </c>
      <c r="JZ90" s="169" t="e">
        <f t="shared" si="183"/>
        <v>#N/A</v>
      </c>
      <c r="KA90" s="169" t="e">
        <f t="shared" si="183"/>
        <v>#N/A</v>
      </c>
      <c r="KB90" s="169" t="e">
        <f t="shared" si="183"/>
        <v>#N/A</v>
      </c>
      <c r="KC90" s="169" t="e">
        <f t="shared" si="183"/>
        <v>#N/A</v>
      </c>
      <c r="KD90" s="169" t="e">
        <f t="shared" si="183"/>
        <v>#N/A</v>
      </c>
      <c r="KE90" s="169" t="e">
        <f t="shared" si="183"/>
        <v>#N/A</v>
      </c>
      <c r="KF90" s="169" t="e">
        <f t="shared" si="183"/>
        <v>#N/A</v>
      </c>
      <c r="KG90" s="169" t="e">
        <f t="shared" si="183"/>
        <v>#N/A</v>
      </c>
      <c r="KH90" s="169" t="e">
        <f t="shared" si="183"/>
        <v>#N/A</v>
      </c>
      <c r="KI90" s="169" t="e">
        <f t="shared" si="183"/>
        <v>#N/A</v>
      </c>
      <c r="KJ90" s="169" t="e">
        <f t="shared" si="190"/>
        <v>#N/A</v>
      </c>
      <c r="KK90" s="169" t="e">
        <f t="shared" si="190"/>
        <v>#N/A</v>
      </c>
      <c r="KL90" s="169" t="e">
        <f t="shared" si="190"/>
        <v>#N/A</v>
      </c>
      <c r="KM90" s="169" t="e">
        <f t="shared" si="190"/>
        <v>#N/A</v>
      </c>
      <c r="KN90" s="169" t="e">
        <f t="shared" si="190"/>
        <v>#N/A</v>
      </c>
      <c r="KO90" s="169" t="e">
        <f t="shared" si="190"/>
        <v>#N/A</v>
      </c>
      <c r="KP90" s="169" t="e">
        <f t="shared" si="190"/>
        <v>#N/A</v>
      </c>
      <c r="KQ90" s="169" t="e">
        <f t="shared" si="190"/>
        <v>#N/A</v>
      </c>
      <c r="KR90" s="169" t="e">
        <f t="shared" si="190"/>
        <v>#N/A</v>
      </c>
      <c r="KS90" s="169" t="e">
        <f t="shared" si="190"/>
        <v>#N/A</v>
      </c>
      <c r="KT90" s="169" t="e">
        <f t="shared" si="190"/>
        <v>#N/A</v>
      </c>
      <c r="KU90" s="169" t="e">
        <f t="shared" si="190"/>
        <v>#N/A</v>
      </c>
      <c r="KV90" s="169" t="e">
        <f t="shared" si="190"/>
        <v>#N/A</v>
      </c>
      <c r="KW90" s="169" t="e">
        <f t="shared" si="190"/>
        <v>#N/A</v>
      </c>
      <c r="KX90" s="169" t="e">
        <f t="shared" si="190"/>
        <v>#N/A</v>
      </c>
      <c r="KY90" s="169" t="e">
        <f t="shared" si="190"/>
        <v>#N/A</v>
      </c>
      <c r="KZ90" s="169" t="e">
        <f t="shared" si="184"/>
        <v>#N/A</v>
      </c>
      <c r="LA90" s="169" t="e">
        <f t="shared" si="184"/>
        <v>#N/A</v>
      </c>
      <c r="LB90" s="169" t="e">
        <f t="shared" si="184"/>
        <v>#N/A</v>
      </c>
      <c r="LC90" s="169" t="e">
        <f t="shared" si="184"/>
        <v>#N/A</v>
      </c>
      <c r="LD90" s="169" t="e">
        <f t="shared" si="184"/>
        <v>#N/A</v>
      </c>
      <c r="LE90" s="169" t="e">
        <f t="shared" si="184"/>
        <v>#N/A</v>
      </c>
      <c r="LF90" s="169" t="e">
        <f t="shared" si="184"/>
        <v>#N/A</v>
      </c>
      <c r="LG90" s="169" t="e">
        <f t="shared" si="184"/>
        <v>#N/A</v>
      </c>
      <c r="LH90" s="169" t="e">
        <f t="shared" si="184"/>
        <v>#N/A</v>
      </c>
      <c r="LI90" s="169" t="e">
        <f t="shared" si="184"/>
        <v>#N/A</v>
      </c>
      <c r="LJ90" s="169" t="e">
        <f t="shared" si="184"/>
        <v>#N/A</v>
      </c>
      <c r="LK90" s="169" t="e">
        <f t="shared" si="184"/>
        <v>#N/A</v>
      </c>
      <c r="LL90" s="169" t="e">
        <f t="shared" si="184"/>
        <v>#N/A</v>
      </c>
      <c r="LM90" s="169" t="e">
        <f t="shared" si="184"/>
        <v>#N/A</v>
      </c>
      <c r="LN90" s="169" t="e">
        <f t="shared" si="184"/>
        <v>#N/A</v>
      </c>
      <c r="LO90" s="169" t="e">
        <f t="shared" si="191"/>
        <v>#N/A</v>
      </c>
      <c r="LP90" s="169" t="e">
        <f t="shared" si="191"/>
        <v>#N/A</v>
      </c>
      <c r="LQ90" s="169" t="e">
        <f t="shared" si="192"/>
        <v>#N/A</v>
      </c>
      <c r="LR90" s="169" t="e">
        <f t="shared" si="192"/>
        <v>#N/A</v>
      </c>
      <c r="LS90" s="169" t="e">
        <f t="shared" si="192"/>
        <v>#N/A</v>
      </c>
      <c r="LT90" s="169" t="e">
        <f t="shared" si="192"/>
        <v>#N/A</v>
      </c>
      <c r="LU90" s="169" t="e">
        <f t="shared" si="192"/>
        <v>#N/A</v>
      </c>
      <c r="LV90" s="169" t="e">
        <f t="shared" si="192"/>
        <v>#N/A</v>
      </c>
      <c r="LW90" s="169" t="e">
        <f t="shared" si="192"/>
        <v>#N/A</v>
      </c>
      <c r="LX90" s="169" t="e">
        <f t="shared" si="192"/>
        <v>#N/A</v>
      </c>
      <c r="LY90" s="169" t="e">
        <f t="shared" si="192"/>
        <v>#N/A</v>
      </c>
      <c r="LZ90" s="169" t="e">
        <f t="shared" si="192"/>
        <v>#N/A</v>
      </c>
      <c r="MA90" s="169" t="e">
        <f t="shared" si="192"/>
        <v>#N/A</v>
      </c>
      <c r="MB90" s="169" t="e">
        <f t="shared" si="192"/>
        <v>#N/A</v>
      </c>
      <c r="MC90" s="169" t="e">
        <f t="shared" si="192"/>
        <v>#N/A</v>
      </c>
      <c r="MD90" s="169" t="e">
        <f t="shared" si="192"/>
        <v>#N/A</v>
      </c>
      <c r="ME90" s="169" t="e">
        <f t="shared" si="192"/>
        <v>#N/A</v>
      </c>
      <c r="MF90" s="169" t="e">
        <f t="shared" si="185"/>
        <v>#N/A</v>
      </c>
      <c r="MG90" s="169" t="e">
        <f t="shared" si="185"/>
        <v>#N/A</v>
      </c>
      <c r="MH90" s="169" t="e">
        <f t="shared" si="185"/>
        <v>#N/A</v>
      </c>
      <c r="MI90" s="169" t="e">
        <f t="shared" si="185"/>
        <v>#N/A</v>
      </c>
      <c r="MJ90" s="169" t="e">
        <f t="shared" si="185"/>
        <v>#N/A</v>
      </c>
      <c r="MK90" s="169" t="e">
        <f t="shared" si="185"/>
        <v>#N/A</v>
      </c>
      <c r="ML90" s="169" t="e">
        <f t="shared" si="185"/>
        <v>#N/A</v>
      </c>
      <c r="MM90" s="169" t="e">
        <f t="shared" si="185"/>
        <v>#N/A</v>
      </c>
      <c r="MN90" s="169" t="e">
        <f t="shared" si="185"/>
        <v>#N/A</v>
      </c>
      <c r="MO90" s="169" t="e">
        <f t="shared" si="185"/>
        <v>#N/A</v>
      </c>
      <c r="MP90" s="169" t="e">
        <f t="shared" si="185"/>
        <v>#N/A</v>
      </c>
      <c r="MQ90" s="169" t="e">
        <f t="shared" si="185"/>
        <v>#N/A</v>
      </c>
      <c r="MR90" s="169" t="e">
        <f t="shared" si="185"/>
        <v>#N/A</v>
      </c>
      <c r="MS90" s="169" t="e">
        <f t="shared" si="185"/>
        <v>#N/A</v>
      </c>
      <c r="MT90" s="169" t="e">
        <f t="shared" si="185"/>
        <v>#N/A</v>
      </c>
      <c r="MU90" s="169" t="e">
        <f t="shared" si="185"/>
        <v>#N/A</v>
      </c>
      <c r="MV90" s="169" t="e">
        <f t="shared" si="193"/>
        <v>#N/A</v>
      </c>
      <c r="MW90" s="169" t="e">
        <f t="shared" si="193"/>
        <v>#N/A</v>
      </c>
      <c r="MX90" s="169" t="e">
        <f t="shared" si="193"/>
        <v>#N/A</v>
      </c>
      <c r="MY90" s="169" t="e">
        <f t="shared" si="193"/>
        <v>#N/A</v>
      </c>
      <c r="MZ90" s="169" t="e">
        <f t="shared" si="193"/>
        <v>#N/A</v>
      </c>
      <c r="NA90" s="169" t="e">
        <f t="shared" si="193"/>
        <v>#N/A</v>
      </c>
      <c r="NB90" s="169" t="e">
        <f t="shared" si="193"/>
        <v>#N/A</v>
      </c>
      <c r="NC90" s="169" t="e">
        <f t="shared" si="193"/>
        <v>#N/A</v>
      </c>
      <c r="ND90" s="169" t="e">
        <f t="shared" si="193"/>
        <v>#N/A</v>
      </c>
      <c r="NE90" s="169" t="e">
        <f t="shared" si="193"/>
        <v>#N/A</v>
      </c>
      <c r="NF90" s="169" t="e">
        <f t="shared" si="193"/>
        <v>#N/A</v>
      </c>
      <c r="NG90" s="169" t="e">
        <f t="shared" si="193"/>
        <v>#N/A</v>
      </c>
      <c r="NH90" s="169" t="e">
        <f t="shared" si="193"/>
        <v>#N/A</v>
      </c>
      <c r="NI90" s="169" t="e">
        <f t="shared" si="193"/>
        <v>#N/A</v>
      </c>
      <c r="NJ90" s="169" t="e">
        <f t="shared" si="193"/>
        <v>#N/A</v>
      </c>
      <c r="NK90" s="169" t="e">
        <f t="shared" si="193"/>
        <v>#N/A</v>
      </c>
      <c r="NL90" s="169" t="e">
        <f t="shared" si="186"/>
        <v>#N/A</v>
      </c>
      <c r="NM90" s="169" t="e">
        <f t="shared" si="186"/>
        <v>#N/A</v>
      </c>
      <c r="NN90" s="169" t="e">
        <f t="shared" si="186"/>
        <v>#N/A</v>
      </c>
      <c r="NO90" s="169" t="e">
        <f t="shared" si="186"/>
        <v>#N/A</v>
      </c>
      <c r="NP90" s="169" t="e">
        <f t="shared" si="186"/>
        <v>#N/A</v>
      </c>
      <c r="NQ90" s="169" t="e">
        <f t="shared" si="186"/>
        <v>#N/A</v>
      </c>
      <c r="NR90" s="169" t="e">
        <f t="shared" si="186"/>
        <v>#N/A</v>
      </c>
      <c r="NS90" s="169" t="e">
        <f t="shared" si="186"/>
        <v>#N/A</v>
      </c>
      <c r="NT90" s="169" t="e">
        <f t="shared" si="186"/>
        <v>#N/A</v>
      </c>
      <c r="NU90" s="169" t="e">
        <f t="shared" si="186"/>
        <v>#N/A</v>
      </c>
      <c r="NV90" s="169" t="e">
        <f t="shared" si="186"/>
        <v>#N/A</v>
      </c>
      <c r="NW90" s="169" t="e">
        <f t="shared" si="186"/>
        <v>#N/A</v>
      </c>
      <c r="NX90" s="169" t="e">
        <f t="shared" si="186"/>
        <v>#N/A</v>
      </c>
      <c r="NY90" s="169" t="e">
        <f t="shared" si="186"/>
        <v>#N/A</v>
      </c>
      <c r="NZ90" s="169" t="e">
        <f t="shared" si="186"/>
        <v>#N/A</v>
      </c>
      <c r="OA90" s="169" t="e">
        <f t="shared" si="194"/>
        <v>#N/A</v>
      </c>
      <c r="OB90" s="169" t="e">
        <f t="shared" si="194"/>
        <v>#N/A</v>
      </c>
      <c r="OC90" s="169" t="e">
        <f t="shared" si="195"/>
        <v>#N/A</v>
      </c>
      <c r="OD90" s="169" t="e">
        <f t="shared" si="195"/>
        <v>#N/A</v>
      </c>
      <c r="OE90" s="169" t="e">
        <f t="shared" si="195"/>
        <v>#N/A</v>
      </c>
      <c r="OF90" s="169" t="e">
        <f t="shared" si="195"/>
        <v>#N/A</v>
      </c>
      <c r="OG90" s="169" t="e">
        <f t="shared" si="195"/>
        <v>#N/A</v>
      </c>
      <c r="OH90" s="169" t="e">
        <f t="shared" si="195"/>
        <v>#N/A</v>
      </c>
      <c r="OI90" s="169" t="e">
        <f t="shared" si="195"/>
        <v>#N/A</v>
      </c>
      <c r="OJ90" s="169" t="e">
        <f t="shared" si="195"/>
        <v>#N/A</v>
      </c>
      <c r="OK90" s="169" t="e">
        <f t="shared" si="195"/>
        <v>#N/A</v>
      </c>
      <c r="OL90" s="169" t="e">
        <f t="shared" si="195"/>
        <v>#N/A</v>
      </c>
      <c r="OM90" s="169" t="e">
        <f t="shared" si="195"/>
        <v>#N/A</v>
      </c>
      <c r="ON90" s="169" t="e">
        <f t="shared" si="195"/>
        <v>#N/A</v>
      </c>
      <c r="OO90" s="169" t="e">
        <f t="shared" si="195"/>
        <v>#N/A</v>
      </c>
      <c r="OP90" s="169" t="e">
        <f t="shared" si="195"/>
        <v>#N/A</v>
      </c>
      <c r="OQ90" s="169" t="e">
        <f t="shared" si="195"/>
        <v>#N/A</v>
      </c>
      <c r="OR90" s="169" t="e">
        <f t="shared" si="187"/>
        <v>#N/A</v>
      </c>
      <c r="OS90" s="169" t="e">
        <f t="shared" si="187"/>
        <v>#N/A</v>
      </c>
      <c r="OT90" s="169" t="e">
        <f t="shared" si="187"/>
        <v>#N/A</v>
      </c>
      <c r="OU90" s="169" t="e">
        <f t="shared" si="187"/>
        <v>#N/A</v>
      </c>
      <c r="OV90" s="169" t="e">
        <f t="shared" si="187"/>
        <v>#N/A</v>
      </c>
      <c r="OW90" s="169" t="e">
        <f t="shared" si="187"/>
        <v>#N/A</v>
      </c>
      <c r="OX90" s="169" t="e">
        <f t="shared" si="187"/>
        <v>#N/A</v>
      </c>
      <c r="OY90" s="169" t="e">
        <f t="shared" si="187"/>
        <v>#N/A</v>
      </c>
      <c r="OZ90" s="169" t="e">
        <f t="shared" si="187"/>
        <v>#N/A</v>
      </c>
      <c r="PA90" s="169" t="e">
        <f t="shared" si="187"/>
        <v>#N/A</v>
      </c>
      <c r="PB90" s="169" t="e">
        <f t="shared" si="187"/>
        <v>#N/A</v>
      </c>
      <c r="PC90" s="169" t="e">
        <f t="shared" si="187"/>
        <v>#N/A</v>
      </c>
      <c r="PD90" s="169" t="e">
        <f t="shared" si="187"/>
        <v>#N/A</v>
      </c>
      <c r="PE90" s="169" t="e">
        <f t="shared" si="187"/>
        <v>#N/A</v>
      </c>
      <c r="PF90" s="169" t="e">
        <f t="shared" si="187"/>
        <v>#N/A</v>
      </c>
      <c r="PG90" s="169" t="e">
        <f t="shared" si="187"/>
        <v>#N/A</v>
      </c>
      <c r="PH90" s="169" t="e">
        <f t="shared" si="196"/>
        <v>#N/A</v>
      </c>
      <c r="PI90" s="169" t="e">
        <f t="shared" si="196"/>
        <v>#N/A</v>
      </c>
      <c r="PJ90" s="169" t="e">
        <f t="shared" si="196"/>
        <v>#N/A</v>
      </c>
      <c r="PK90" s="169" t="e">
        <f t="shared" si="196"/>
        <v>#N/A</v>
      </c>
      <c r="PL90" s="169" t="e">
        <f t="shared" si="196"/>
        <v>#N/A</v>
      </c>
      <c r="PM90" s="169" t="e">
        <f t="shared" si="196"/>
        <v>#N/A</v>
      </c>
      <c r="PN90" s="169" t="e">
        <f t="shared" si="196"/>
        <v>#N/A</v>
      </c>
      <c r="PO90" s="169" t="e">
        <f t="shared" si="196"/>
        <v>#N/A</v>
      </c>
    </row>
    <row r="91" spans="1:431" hidden="1" x14ac:dyDescent="0.75">
      <c r="A91" s="370"/>
      <c r="B91" s="376" t="str">
        <f>IF($R91="","",ROUND(_xlfn.NORM.INV(ABS(VLOOKUP($T$1,VLookups!$A$43:$B$44,2,FALSE)-B$2),$N91,$R91),0))</f>
        <v/>
      </c>
      <c r="C91" s="382" t="str">
        <f t="shared" si="165"/>
        <v/>
      </c>
      <c r="D91" s="383" t="str">
        <f t="shared" si="166"/>
        <v/>
      </c>
      <c r="E91" s="109"/>
      <c r="F91" s="117"/>
      <c r="G91" s="122" t="str">
        <f t="shared" si="159"/>
        <v/>
      </c>
      <c r="H91" s="95"/>
      <c r="I91" s="122" t="str">
        <f t="shared" si="160"/>
        <v/>
      </c>
      <c r="J91" s="117"/>
      <c r="K91" s="110"/>
      <c r="L91" s="124" t="str">
        <f t="shared" si="147"/>
        <v/>
      </c>
      <c r="M91" s="124" t="str">
        <f t="shared" si="148"/>
        <v/>
      </c>
      <c r="N91" s="73" t="str">
        <f t="shared" si="161"/>
        <v/>
      </c>
      <c r="O91" s="23"/>
      <c r="P91" s="57"/>
      <c r="Q91" s="304"/>
      <c r="R91" s="74" t="str">
        <f>IF(AND(G91&gt;0,H91&gt;0,I91&gt;0),IF(ISBLANK(Q91),IF(ISBLANK(O91),"",(I91-G91)*VLOOKUP(O91,VLookups!$A$4:$B$13,2,FALSE)),Q91),"")</f>
        <v/>
      </c>
      <c r="S91" s="75" t="str">
        <f t="shared" si="149"/>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2"/>
        <v/>
      </c>
      <c r="AD91" s="49" t="str">
        <f t="shared" si="206"/>
        <v/>
      </c>
      <c r="AE91" s="49" t="str">
        <f t="shared" si="206"/>
        <v/>
      </c>
      <c r="AF91" s="49" t="str">
        <f t="shared" si="206"/>
        <v/>
      </c>
      <c r="AG91" s="49" t="str">
        <f t="shared" si="206"/>
        <v/>
      </c>
      <c r="AH91" s="49" t="str">
        <f t="shared" si="206"/>
        <v/>
      </c>
      <c r="AI91" s="49" t="str">
        <f t="shared" si="206"/>
        <v/>
      </c>
      <c r="AJ91" s="49" t="str">
        <f t="shared" si="206"/>
        <v/>
      </c>
      <c r="AK91" s="49" t="str">
        <f t="shared" si="206"/>
        <v/>
      </c>
      <c r="AL91" s="49" t="str">
        <f t="shared" si="206"/>
        <v/>
      </c>
      <c r="AM91" s="49" t="str">
        <f t="shared" si="206"/>
        <v/>
      </c>
      <c r="AN91" s="49" t="str">
        <f t="shared" si="206"/>
        <v/>
      </c>
      <c r="AO91" s="49" t="str">
        <f t="shared" si="206"/>
        <v/>
      </c>
      <c r="AP91" s="49" t="str">
        <f t="shared" si="206"/>
        <v/>
      </c>
      <c r="AQ91" s="49" t="str">
        <f t="shared" si="206"/>
        <v/>
      </c>
      <c r="AR91" s="49" t="str">
        <f t="shared" si="206"/>
        <v/>
      </c>
      <c r="AS91" s="49" t="str">
        <f t="shared" si="206"/>
        <v/>
      </c>
      <c r="AT91" s="49" t="str">
        <f t="shared" si="201"/>
        <v/>
      </c>
      <c r="AU91" s="49" t="str">
        <f t="shared" si="201"/>
        <v/>
      </c>
      <c r="AV91" s="49" t="str">
        <f t="shared" si="201"/>
        <v/>
      </c>
      <c r="AW91" s="49" t="str">
        <f t="shared" si="201"/>
        <v/>
      </c>
      <c r="AX91" s="49" t="str">
        <f t="shared" si="201"/>
        <v/>
      </c>
      <c r="AY91" s="49" t="str">
        <f t="shared" si="201"/>
        <v/>
      </c>
      <c r="AZ91" s="49" t="str">
        <f t="shared" si="201"/>
        <v/>
      </c>
      <c r="BA91" s="49" t="str">
        <f t="shared" si="201"/>
        <v/>
      </c>
      <c r="BB91" s="49" t="str">
        <f t="shared" si="201"/>
        <v/>
      </c>
      <c r="BC91" s="49" t="str">
        <f t="shared" si="201"/>
        <v/>
      </c>
      <c r="BD91" s="49" t="str">
        <f t="shared" si="201"/>
        <v/>
      </c>
      <c r="BE91" s="49" t="str">
        <f t="shared" si="201"/>
        <v/>
      </c>
      <c r="BF91" s="49" t="str">
        <f t="shared" si="201"/>
        <v/>
      </c>
      <c r="BG91" s="49" t="str">
        <f t="shared" si="201"/>
        <v/>
      </c>
      <c r="BH91" s="49" t="str">
        <f t="shared" si="201"/>
        <v/>
      </c>
      <c r="BI91" s="49" t="str">
        <f t="shared" si="202"/>
        <v/>
      </c>
      <c r="BJ91" s="49" t="str">
        <f t="shared" si="202"/>
        <v/>
      </c>
      <c r="BK91" s="49" t="str">
        <f t="shared" si="202"/>
        <v/>
      </c>
      <c r="BL91" s="49" t="str">
        <f t="shared" si="202"/>
        <v/>
      </c>
      <c r="BM91" s="49" t="str">
        <f t="shared" si="202"/>
        <v/>
      </c>
      <c r="BN91" s="49" t="str">
        <f t="shared" si="202"/>
        <v/>
      </c>
      <c r="BO91" s="49" t="str">
        <f t="shared" si="202"/>
        <v/>
      </c>
      <c r="BP91" s="49" t="str">
        <f t="shared" si="202"/>
        <v/>
      </c>
      <c r="BQ91" s="49" t="str">
        <f t="shared" si="202"/>
        <v/>
      </c>
      <c r="BR91" s="49" t="str">
        <f t="shared" si="202"/>
        <v/>
      </c>
      <c r="BS91" s="49" t="str">
        <f t="shared" si="202"/>
        <v/>
      </c>
      <c r="BT91" s="49" t="str">
        <f t="shared" si="202"/>
        <v/>
      </c>
      <c r="BU91" s="49" t="str">
        <f t="shared" si="202"/>
        <v/>
      </c>
      <c r="BV91" s="49" t="str">
        <f t="shared" si="202"/>
        <v/>
      </c>
      <c r="BW91" s="49" t="str">
        <f t="shared" si="202"/>
        <v/>
      </c>
      <c r="BX91" s="49" t="str">
        <f t="shared" si="202"/>
        <v/>
      </c>
      <c r="BY91" s="49" t="str">
        <f t="shared" si="197"/>
        <v/>
      </c>
      <c r="BZ91" s="49" t="str">
        <f t="shared" si="197"/>
        <v/>
      </c>
      <c r="CA91" s="49" t="str">
        <f t="shared" si="197"/>
        <v/>
      </c>
      <c r="CB91" s="49" t="str">
        <f t="shared" si="197"/>
        <v/>
      </c>
      <c r="CC91" s="49" t="str">
        <f t="shared" si="197"/>
        <v/>
      </c>
      <c r="CD91" s="49" t="str">
        <f t="shared" si="197"/>
        <v/>
      </c>
      <c r="CE91" s="49" t="str">
        <f t="shared" si="197"/>
        <v/>
      </c>
      <c r="CF91" s="49" t="str">
        <f t="shared" si="197"/>
        <v/>
      </c>
      <c r="CG91" s="49" t="str">
        <f t="shared" si="197"/>
        <v/>
      </c>
      <c r="CH91" s="49" t="str">
        <f t="shared" si="197"/>
        <v/>
      </c>
      <c r="CI91" s="49" t="str">
        <f t="shared" si="197"/>
        <v/>
      </c>
      <c r="CJ91" s="49" t="str">
        <f t="shared" si="197"/>
        <v/>
      </c>
      <c r="CK91" s="49" t="str">
        <f t="shared" si="197"/>
        <v/>
      </c>
      <c r="CL91" s="49" t="str">
        <f t="shared" si="197"/>
        <v/>
      </c>
      <c r="CM91" s="49" t="str">
        <f t="shared" si="197"/>
        <v/>
      </c>
      <c r="CN91" s="49" t="str">
        <f t="shared" si="203"/>
        <v/>
      </c>
      <c r="CO91" s="49" t="str">
        <f t="shared" si="203"/>
        <v/>
      </c>
      <c r="CP91" s="49" t="str">
        <f t="shared" si="203"/>
        <v/>
      </c>
      <c r="CQ91" s="49" t="str">
        <f t="shared" si="203"/>
        <v/>
      </c>
      <c r="CR91" s="49" t="str">
        <f t="shared" si="203"/>
        <v/>
      </c>
      <c r="CS91" s="49" t="str">
        <f t="shared" si="203"/>
        <v/>
      </c>
      <c r="CT91" s="49" t="str">
        <f t="shared" si="203"/>
        <v/>
      </c>
      <c r="CU91" s="49" t="str">
        <f t="shared" si="203"/>
        <v/>
      </c>
      <c r="CV91" s="49" t="str">
        <f t="shared" si="203"/>
        <v/>
      </c>
      <c r="CW91" s="49" t="str">
        <f t="shared" si="203"/>
        <v/>
      </c>
      <c r="CX91" s="49" t="str">
        <f t="shared" si="203"/>
        <v/>
      </c>
      <c r="CY91" s="49" t="str">
        <f t="shared" si="203"/>
        <v/>
      </c>
      <c r="CZ91" s="49" t="str">
        <f t="shared" si="203"/>
        <v/>
      </c>
      <c r="DA91" s="49" t="str">
        <f t="shared" si="203"/>
        <v/>
      </c>
      <c r="DB91" s="49" t="str">
        <f t="shared" si="203"/>
        <v/>
      </c>
      <c r="DC91" s="49" t="str">
        <f t="shared" si="203"/>
        <v/>
      </c>
      <c r="DD91" s="49" t="str">
        <f t="shared" si="198"/>
        <v/>
      </c>
      <c r="DE91" s="49" t="str">
        <f t="shared" si="198"/>
        <v/>
      </c>
      <c r="DF91" s="49" t="str">
        <f t="shared" si="198"/>
        <v/>
      </c>
      <c r="DG91" s="49" t="str">
        <f t="shared" si="198"/>
        <v/>
      </c>
      <c r="DH91" s="49" t="str">
        <f t="shared" si="198"/>
        <v/>
      </c>
      <c r="DI91" s="49" t="str">
        <f t="shared" si="198"/>
        <v/>
      </c>
      <c r="DJ91" s="49" t="str">
        <f t="shared" si="198"/>
        <v/>
      </c>
      <c r="DK91" s="49" t="str">
        <f t="shared" si="198"/>
        <v/>
      </c>
      <c r="DL91" s="49" t="str">
        <f t="shared" si="198"/>
        <v/>
      </c>
      <c r="DM91" s="49" t="str">
        <f t="shared" si="198"/>
        <v/>
      </c>
      <c r="DN91" s="49" t="str">
        <f t="shared" si="198"/>
        <v/>
      </c>
      <c r="DO91" s="49" t="str">
        <f t="shared" si="198"/>
        <v/>
      </c>
      <c r="DP91" s="49" t="str">
        <f t="shared" si="198"/>
        <v/>
      </c>
      <c r="DQ91" s="49" t="str">
        <f t="shared" si="198"/>
        <v/>
      </c>
      <c r="DR91" s="49" t="str">
        <f t="shared" si="198"/>
        <v/>
      </c>
      <c r="DS91" s="49" t="str">
        <f t="shared" si="204"/>
        <v/>
      </c>
      <c r="DT91" s="49" t="str">
        <f t="shared" si="204"/>
        <v/>
      </c>
      <c r="DU91" s="49" t="str">
        <f t="shared" si="204"/>
        <v/>
      </c>
      <c r="DV91" s="49" t="str">
        <f t="shared" si="204"/>
        <v/>
      </c>
      <c r="DW91" s="49" t="str">
        <f t="shared" si="204"/>
        <v/>
      </c>
      <c r="DX91" s="49" t="str">
        <f t="shared" si="204"/>
        <v/>
      </c>
      <c r="DY91" s="49" t="str">
        <f t="shared" si="204"/>
        <v/>
      </c>
      <c r="DZ91" s="183" t="str">
        <f t="shared" si="163"/>
        <v/>
      </c>
      <c r="EA91" s="49" t="str">
        <f t="shared" si="199"/>
        <v/>
      </c>
      <c r="EB91" s="49" t="str">
        <f t="shared" si="199"/>
        <v/>
      </c>
      <c r="EC91" s="49" t="str">
        <f t="shared" si="199"/>
        <v/>
      </c>
      <c r="ED91" s="49" t="str">
        <f t="shared" si="199"/>
        <v/>
      </c>
      <c r="EE91" s="49" t="str">
        <f t="shared" si="199"/>
        <v/>
      </c>
      <c r="EF91" s="49" t="str">
        <f t="shared" si="199"/>
        <v/>
      </c>
      <c r="EG91" s="49" t="str">
        <f t="shared" si="199"/>
        <v/>
      </c>
      <c r="EH91" s="49" t="str">
        <f t="shared" si="199"/>
        <v/>
      </c>
      <c r="EI91" s="49" t="str">
        <f t="shared" si="199"/>
        <v/>
      </c>
      <c r="EJ91" s="49" t="str">
        <f t="shared" si="199"/>
        <v/>
      </c>
      <c r="EK91" s="49" t="str">
        <f t="shared" si="199"/>
        <v/>
      </c>
      <c r="EL91" s="49" t="str">
        <f t="shared" si="199"/>
        <v/>
      </c>
      <c r="EM91" s="49" t="str">
        <f t="shared" si="199"/>
        <v/>
      </c>
      <c r="EN91" s="49" t="str">
        <f t="shared" si="199"/>
        <v/>
      </c>
      <c r="EO91" s="49" t="str">
        <f t="shared" si="199"/>
        <v/>
      </c>
      <c r="EP91" s="49" t="str">
        <f t="shared" si="164"/>
        <v/>
      </c>
      <c r="EQ91" s="49" t="str">
        <f t="shared" si="164"/>
        <v/>
      </c>
      <c r="ER91" s="49" t="str">
        <f t="shared" si="164"/>
        <v/>
      </c>
      <c r="ES91" s="49" t="str">
        <f t="shared" si="164"/>
        <v/>
      </c>
      <c r="ET91" s="49" t="str">
        <f t="shared" si="175"/>
        <v/>
      </c>
      <c r="EU91" s="49" t="str">
        <f t="shared" si="175"/>
        <v/>
      </c>
      <c r="EV91" s="49" t="str">
        <f t="shared" si="175"/>
        <v/>
      </c>
      <c r="EW91" s="49" t="str">
        <f t="shared" si="175"/>
        <v/>
      </c>
      <c r="EX91" s="49" t="str">
        <f t="shared" si="175"/>
        <v/>
      </c>
      <c r="EY91" s="49" t="str">
        <f t="shared" si="175"/>
        <v/>
      </c>
      <c r="EZ91" s="49" t="str">
        <f t="shared" si="175"/>
        <v/>
      </c>
      <c r="FA91" s="49" t="str">
        <f t="shared" si="175"/>
        <v/>
      </c>
      <c r="FB91" s="49" t="str">
        <f t="shared" si="175"/>
        <v/>
      </c>
      <c r="FC91" s="49" t="str">
        <f t="shared" si="175"/>
        <v/>
      </c>
      <c r="FD91" s="49" t="str">
        <f t="shared" si="175"/>
        <v/>
      </c>
      <c r="FE91" s="49" t="str">
        <f t="shared" si="175"/>
        <v/>
      </c>
      <c r="FF91" s="49" t="str">
        <f t="shared" si="175"/>
        <v/>
      </c>
      <c r="FG91" s="49" t="str">
        <f t="shared" si="175"/>
        <v/>
      </c>
      <c r="FH91" s="49" t="str">
        <f t="shared" si="175"/>
        <v/>
      </c>
      <c r="FI91" s="49" t="str">
        <f t="shared" si="175"/>
        <v/>
      </c>
      <c r="FJ91" s="49" t="str">
        <f t="shared" si="205"/>
        <v/>
      </c>
      <c r="FK91" s="49" t="str">
        <f t="shared" si="205"/>
        <v/>
      </c>
      <c r="FL91" s="49" t="str">
        <f t="shared" si="205"/>
        <v/>
      </c>
      <c r="FM91" s="49" t="str">
        <f t="shared" si="205"/>
        <v/>
      </c>
      <c r="FN91" s="49" t="str">
        <f t="shared" si="205"/>
        <v/>
      </c>
      <c r="FO91" s="49" t="str">
        <f t="shared" si="205"/>
        <v/>
      </c>
      <c r="FP91" s="49" t="str">
        <f t="shared" si="200"/>
        <v/>
      </c>
      <c r="FQ91" s="49" t="str">
        <f t="shared" si="200"/>
        <v/>
      </c>
      <c r="FR91" s="49" t="str">
        <f t="shared" si="200"/>
        <v/>
      </c>
      <c r="FS91" s="49" t="str">
        <f t="shared" si="200"/>
        <v/>
      </c>
      <c r="FT91" s="49" t="str">
        <f t="shared" si="200"/>
        <v/>
      </c>
      <c r="FU91" s="49" t="str">
        <f t="shared" si="176"/>
        <v/>
      </c>
      <c r="FV91" s="49" t="str">
        <f t="shared" si="150"/>
        <v/>
      </c>
      <c r="FW91" s="49" t="str">
        <f t="shared" si="150"/>
        <v/>
      </c>
      <c r="FX91" s="49" t="str">
        <f t="shared" si="150"/>
        <v/>
      </c>
      <c r="FY91" s="49" t="str">
        <f t="shared" si="150"/>
        <v/>
      </c>
      <c r="FZ91" s="49" t="str">
        <f t="shared" si="150"/>
        <v/>
      </c>
      <c r="GA91" s="49" t="str">
        <f t="shared" si="150"/>
        <v/>
      </c>
      <c r="GB91" s="49" t="str">
        <f t="shared" si="150"/>
        <v/>
      </c>
      <c r="GC91" s="49" t="str">
        <f t="shared" si="150"/>
        <v/>
      </c>
      <c r="GD91" s="49" t="str">
        <f t="shared" si="150"/>
        <v/>
      </c>
      <c r="GE91" s="49" t="str">
        <f t="shared" si="150"/>
        <v/>
      </c>
      <c r="GF91" s="49" t="str">
        <f t="shared" si="150"/>
        <v/>
      </c>
      <c r="GG91" s="49" t="str">
        <f t="shared" si="150"/>
        <v/>
      </c>
      <c r="GH91" s="49" t="str">
        <f t="shared" si="150"/>
        <v/>
      </c>
      <c r="GI91" s="49" t="str">
        <f t="shared" si="150"/>
        <v/>
      </c>
      <c r="GJ91" s="49" t="str">
        <f t="shared" si="150"/>
        <v/>
      </c>
      <c r="GK91" s="49" t="str">
        <f t="shared" si="150"/>
        <v/>
      </c>
      <c r="GL91" s="49" t="str">
        <f t="shared" si="188"/>
        <v/>
      </c>
      <c r="GM91" s="49" t="str">
        <f t="shared" si="188"/>
        <v/>
      </c>
      <c r="GN91" s="49" t="str">
        <f t="shared" si="180"/>
        <v/>
      </c>
      <c r="GO91" s="49" t="str">
        <f t="shared" si="180"/>
        <v/>
      </c>
      <c r="GP91" s="49" t="str">
        <f t="shared" si="180"/>
        <v/>
      </c>
      <c r="GQ91" s="49" t="str">
        <f t="shared" si="180"/>
        <v/>
      </c>
      <c r="GR91" s="49" t="str">
        <f t="shared" si="180"/>
        <v/>
      </c>
      <c r="GS91" s="49" t="str">
        <f t="shared" si="180"/>
        <v/>
      </c>
      <c r="GT91" s="49" t="str">
        <f t="shared" si="180"/>
        <v/>
      </c>
      <c r="GU91" s="49" t="str">
        <f t="shared" si="180"/>
        <v/>
      </c>
      <c r="GV91" s="49" t="str">
        <f t="shared" si="180"/>
        <v/>
      </c>
      <c r="GW91" s="49" t="str">
        <f t="shared" si="180"/>
        <v/>
      </c>
      <c r="GX91" s="49" t="str">
        <f t="shared" si="180"/>
        <v/>
      </c>
      <c r="GY91" s="49" t="str">
        <f t="shared" si="180"/>
        <v/>
      </c>
      <c r="GZ91" s="49" t="str">
        <f t="shared" si="180"/>
        <v/>
      </c>
      <c r="HA91" s="49" t="str">
        <f t="shared" si="180"/>
        <v/>
      </c>
      <c r="HB91" s="49" t="str">
        <f t="shared" si="180"/>
        <v/>
      </c>
      <c r="HC91" s="49" t="str">
        <f t="shared" si="180"/>
        <v/>
      </c>
      <c r="HD91" s="49" t="str">
        <f t="shared" si="181"/>
        <v/>
      </c>
      <c r="HE91" s="49" t="str">
        <f t="shared" si="181"/>
        <v/>
      </c>
      <c r="HF91" s="49" t="str">
        <f t="shared" si="181"/>
        <v/>
      </c>
      <c r="HG91" s="49" t="str">
        <f t="shared" si="181"/>
        <v/>
      </c>
      <c r="HH91" s="49" t="str">
        <f t="shared" si="181"/>
        <v/>
      </c>
      <c r="HI91" s="49" t="str">
        <f t="shared" si="139"/>
        <v/>
      </c>
      <c r="HJ91" s="49" t="str">
        <f t="shared" si="139"/>
        <v/>
      </c>
      <c r="HK91" s="49" t="str">
        <f t="shared" si="139"/>
        <v/>
      </c>
      <c r="HL91" s="49" t="str">
        <f t="shared" si="139"/>
        <v/>
      </c>
      <c r="HM91" s="49" t="str">
        <f t="shared" si="109"/>
        <v/>
      </c>
      <c r="HN91" s="49" t="str">
        <f t="shared" si="109"/>
        <v/>
      </c>
      <c r="HO91" s="49" t="str">
        <f t="shared" si="109"/>
        <v/>
      </c>
      <c r="HP91" s="49" t="str">
        <f t="shared" si="77"/>
        <v/>
      </c>
      <c r="HQ91" s="49" t="str">
        <f t="shared" si="77"/>
        <v/>
      </c>
      <c r="HR91" s="49" t="str">
        <f t="shared" si="77"/>
        <v/>
      </c>
      <c r="HS91" s="49" t="str">
        <f t="shared" si="77"/>
        <v/>
      </c>
      <c r="HT91" s="49" t="str">
        <f t="shared" si="77"/>
        <v/>
      </c>
      <c r="HU91" s="49" t="str">
        <f t="shared" si="77"/>
        <v/>
      </c>
      <c r="HV91" s="49" t="str">
        <f t="shared" si="140"/>
        <v/>
      </c>
      <c r="HW91" s="169" t="e">
        <f t="shared" si="179"/>
        <v>#N/A</v>
      </c>
      <c r="HX91" s="169" t="e">
        <f t="shared" si="179"/>
        <v>#N/A</v>
      </c>
      <c r="HY91" s="169" t="e">
        <f t="shared" si="179"/>
        <v>#N/A</v>
      </c>
      <c r="HZ91" s="169" t="e">
        <f t="shared" si="179"/>
        <v>#N/A</v>
      </c>
      <c r="IA91" s="169" t="e">
        <f t="shared" si="178"/>
        <v>#N/A</v>
      </c>
      <c r="IB91" s="169" t="e">
        <f t="shared" si="178"/>
        <v>#N/A</v>
      </c>
      <c r="IC91" s="169" t="e">
        <f t="shared" si="178"/>
        <v>#N/A</v>
      </c>
      <c r="ID91" s="169" t="e">
        <f t="shared" si="178"/>
        <v>#N/A</v>
      </c>
      <c r="IE91" s="169" t="e">
        <f t="shared" si="178"/>
        <v>#N/A</v>
      </c>
      <c r="IF91" s="169" t="e">
        <f t="shared" si="178"/>
        <v>#N/A</v>
      </c>
      <c r="IG91" s="169" t="e">
        <f t="shared" si="178"/>
        <v>#N/A</v>
      </c>
      <c r="IH91" s="169" t="e">
        <f t="shared" si="178"/>
        <v>#N/A</v>
      </c>
      <c r="II91" s="169" t="e">
        <f t="shared" si="178"/>
        <v>#N/A</v>
      </c>
      <c r="IJ91" s="169" t="e">
        <f t="shared" si="178"/>
        <v>#N/A</v>
      </c>
      <c r="IK91" s="169" t="e">
        <f t="shared" si="178"/>
        <v>#N/A</v>
      </c>
      <c r="IL91" s="169" t="e">
        <f t="shared" si="178"/>
        <v>#N/A</v>
      </c>
      <c r="IM91" s="169" t="e">
        <f t="shared" si="178"/>
        <v>#N/A</v>
      </c>
      <c r="IN91" s="169" t="e">
        <f t="shared" si="178"/>
        <v>#N/A</v>
      </c>
      <c r="IO91" s="169" t="e">
        <f t="shared" si="178"/>
        <v>#N/A</v>
      </c>
      <c r="IP91" s="169" t="e">
        <f t="shared" si="182"/>
        <v>#N/A</v>
      </c>
      <c r="IQ91" s="169" t="e">
        <f t="shared" si="182"/>
        <v>#N/A</v>
      </c>
      <c r="IR91" s="169" t="e">
        <f t="shared" si="182"/>
        <v>#N/A</v>
      </c>
      <c r="IS91" s="169" t="e">
        <f t="shared" si="182"/>
        <v>#N/A</v>
      </c>
      <c r="IT91" s="169" t="e">
        <f t="shared" si="182"/>
        <v>#N/A</v>
      </c>
      <c r="IU91" s="169" t="e">
        <f t="shared" si="182"/>
        <v>#N/A</v>
      </c>
      <c r="IV91" s="169" t="e">
        <f t="shared" si="182"/>
        <v>#N/A</v>
      </c>
      <c r="IW91" s="169" t="e">
        <f t="shared" si="182"/>
        <v>#N/A</v>
      </c>
      <c r="IX91" s="169" t="e">
        <f t="shared" si="182"/>
        <v>#N/A</v>
      </c>
      <c r="IY91" s="169" t="e">
        <f t="shared" si="182"/>
        <v>#N/A</v>
      </c>
      <c r="IZ91" s="169" t="e">
        <f t="shared" si="182"/>
        <v>#N/A</v>
      </c>
      <c r="JA91" s="169" t="e">
        <f t="shared" si="182"/>
        <v>#N/A</v>
      </c>
      <c r="JB91" s="169" t="e">
        <f t="shared" si="182"/>
        <v>#N/A</v>
      </c>
      <c r="JC91" s="169" t="e">
        <f t="shared" si="182"/>
        <v>#N/A</v>
      </c>
      <c r="JD91" s="169" t="e">
        <f t="shared" si="182"/>
        <v>#N/A</v>
      </c>
      <c r="JE91" s="169" t="e">
        <f t="shared" si="189"/>
        <v>#N/A</v>
      </c>
      <c r="JF91" s="169" t="e">
        <f t="shared" si="189"/>
        <v>#N/A</v>
      </c>
      <c r="JG91" s="169" t="e">
        <f t="shared" si="189"/>
        <v>#N/A</v>
      </c>
      <c r="JH91" s="169" t="e">
        <f t="shared" si="189"/>
        <v>#N/A</v>
      </c>
      <c r="JI91" s="169" t="e">
        <f t="shared" si="189"/>
        <v>#N/A</v>
      </c>
      <c r="JJ91" s="169" t="e">
        <f t="shared" si="189"/>
        <v>#N/A</v>
      </c>
      <c r="JK91" s="169" t="e">
        <f t="shared" si="189"/>
        <v>#N/A</v>
      </c>
      <c r="JL91" s="169" t="e">
        <f t="shared" si="189"/>
        <v>#N/A</v>
      </c>
      <c r="JM91" s="169" t="e">
        <f t="shared" si="189"/>
        <v>#N/A</v>
      </c>
      <c r="JN91" s="169" t="e">
        <f t="shared" si="189"/>
        <v>#N/A</v>
      </c>
      <c r="JO91" s="169" t="e">
        <f t="shared" si="189"/>
        <v>#N/A</v>
      </c>
      <c r="JP91" s="169" t="e">
        <f t="shared" si="189"/>
        <v>#N/A</v>
      </c>
      <c r="JQ91" s="169" t="e">
        <f t="shared" si="189"/>
        <v>#N/A</v>
      </c>
      <c r="JR91" s="169" t="e">
        <f t="shared" si="189"/>
        <v>#N/A</v>
      </c>
      <c r="JS91" s="169" t="e">
        <f t="shared" si="189"/>
        <v>#N/A</v>
      </c>
      <c r="JT91" s="169" t="e">
        <f t="shared" si="183"/>
        <v>#N/A</v>
      </c>
      <c r="JU91" s="169" t="e">
        <f t="shared" si="183"/>
        <v>#N/A</v>
      </c>
      <c r="JV91" s="169" t="e">
        <f t="shared" si="183"/>
        <v>#N/A</v>
      </c>
      <c r="JW91" s="169" t="e">
        <f t="shared" si="183"/>
        <v>#N/A</v>
      </c>
      <c r="JX91" s="169" t="e">
        <f t="shared" si="183"/>
        <v>#N/A</v>
      </c>
      <c r="JY91" s="169" t="e">
        <f t="shared" si="183"/>
        <v>#N/A</v>
      </c>
      <c r="JZ91" s="169" t="e">
        <f t="shared" si="183"/>
        <v>#N/A</v>
      </c>
      <c r="KA91" s="169" t="e">
        <f t="shared" si="183"/>
        <v>#N/A</v>
      </c>
      <c r="KB91" s="169" t="e">
        <f t="shared" si="183"/>
        <v>#N/A</v>
      </c>
      <c r="KC91" s="169" t="e">
        <f t="shared" si="183"/>
        <v>#N/A</v>
      </c>
      <c r="KD91" s="169" t="e">
        <f t="shared" si="183"/>
        <v>#N/A</v>
      </c>
      <c r="KE91" s="169" t="e">
        <f t="shared" si="183"/>
        <v>#N/A</v>
      </c>
      <c r="KF91" s="169" t="e">
        <f t="shared" si="183"/>
        <v>#N/A</v>
      </c>
      <c r="KG91" s="169" t="e">
        <f t="shared" si="183"/>
        <v>#N/A</v>
      </c>
      <c r="KH91" s="169" t="e">
        <f t="shared" si="183"/>
        <v>#N/A</v>
      </c>
      <c r="KI91" s="169" t="e">
        <f t="shared" si="183"/>
        <v>#N/A</v>
      </c>
      <c r="KJ91" s="169" t="e">
        <f t="shared" si="190"/>
        <v>#N/A</v>
      </c>
      <c r="KK91" s="169" t="e">
        <f t="shared" si="190"/>
        <v>#N/A</v>
      </c>
      <c r="KL91" s="169" t="e">
        <f t="shared" si="190"/>
        <v>#N/A</v>
      </c>
      <c r="KM91" s="169" t="e">
        <f t="shared" si="190"/>
        <v>#N/A</v>
      </c>
      <c r="KN91" s="169" t="e">
        <f t="shared" si="190"/>
        <v>#N/A</v>
      </c>
      <c r="KO91" s="169" t="e">
        <f t="shared" si="190"/>
        <v>#N/A</v>
      </c>
      <c r="KP91" s="169" t="e">
        <f t="shared" si="190"/>
        <v>#N/A</v>
      </c>
      <c r="KQ91" s="169" t="e">
        <f t="shared" si="190"/>
        <v>#N/A</v>
      </c>
      <c r="KR91" s="169" t="e">
        <f t="shared" si="190"/>
        <v>#N/A</v>
      </c>
      <c r="KS91" s="169" t="e">
        <f t="shared" si="190"/>
        <v>#N/A</v>
      </c>
      <c r="KT91" s="169" t="e">
        <f t="shared" si="190"/>
        <v>#N/A</v>
      </c>
      <c r="KU91" s="169" t="e">
        <f t="shared" si="190"/>
        <v>#N/A</v>
      </c>
      <c r="KV91" s="169" t="e">
        <f t="shared" si="190"/>
        <v>#N/A</v>
      </c>
      <c r="KW91" s="169" t="e">
        <f t="shared" si="190"/>
        <v>#N/A</v>
      </c>
      <c r="KX91" s="169" t="e">
        <f t="shared" si="190"/>
        <v>#N/A</v>
      </c>
      <c r="KY91" s="169" t="e">
        <f t="shared" si="190"/>
        <v>#N/A</v>
      </c>
      <c r="KZ91" s="169" t="e">
        <f t="shared" si="184"/>
        <v>#N/A</v>
      </c>
      <c r="LA91" s="169" t="e">
        <f t="shared" si="184"/>
        <v>#N/A</v>
      </c>
      <c r="LB91" s="169" t="e">
        <f t="shared" si="184"/>
        <v>#N/A</v>
      </c>
      <c r="LC91" s="169" t="e">
        <f t="shared" si="184"/>
        <v>#N/A</v>
      </c>
      <c r="LD91" s="169" t="e">
        <f t="shared" si="184"/>
        <v>#N/A</v>
      </c>
      <c r="LE91" s="169" t="e">
        <f t="shared" si="184"/>
        <v>#N/A</v>
      </c>
      <c r="LF91" s="169" t="e">
        <f t="shared" si="184"/>
        <v>#N/A</v>
      </c>
      <c r="LG91" s="169" t="e">
        <f t="shared" si="184"/>
        <v>#N/A</v>
      </c>
      <c r="LH91" s="169" t="e">
        <f t="shared" si="184"/>
        <v>#N/A</v>
      </c>
      <c r="LI91" s="169" t="e">
        <f t="shared" si="184"/>
        <v>#N/A</v>
      </c>
      <c r="LJ91" s="169" t="e">
        <f t="shared" si="184"/>
        <v>#N/A</v>
      </c>
      <c r="LK91" s="169" t="e">
        <f t="shared" si="184"/>
        <v>#N/A</v>
      </c>
      <c r="LL91" s="169" t="e">
        <f t="shared" si="184"/>
        <v>#N/A</v>
      </c>
      <c r="LM91" s="169" t="e">
        <f t="shared" si="184"/>
        <v>#N/A</v>
      </c>
      <c r="LN91" s="169" t="e">
        <f t="shared" si="184"/>
        <v>#N/A</v>
      </c>
      <c r="LO91" s="169" t="e">
        <f t="shared" si="191"/>
        <v>#N/A</v>
      </c>
      <c r="LP91" s="169" t="e">
        <f t="shared" si="191"/>
        <v>#N/A</v>
      </c>
      <c r="LQ91" s="169" t="e">
        <f t="shared" si="192"/>
        <v>#N/A</v>
      </c>
      <c r="LR91" s="169" t="e">
        <f t="shared" si="192"/>
        <v>#N/A</v>
      </c>
      <c r="LS91" s="169" t="e">
        <f t="shared" si="192"/>
        <v>#N/A</v>
      </c>
      <c r="LT91" s="169" t="e">
        <f t="shared" si="192"/>
        <v>#N/A</v>
      </c>
      <c r="LU91" s="169" t="e">
        <f t="shared" si="192"/>
        <v>#N/A</v>
      </c>
      <c r="LV91" s="169" t="e">
        <f t="shared" si="192"/>
        <v>#N/A</v>
      </c>
      <c r="LW91" s="169" t="e">
        <f t="shared" si="192"/>
        <v>#N/A</v>
      </c>
      <c r="LX91" s="169" t="e">
        <f t="shared" si="192"/>
        <v>#N/A</v>
      </c>
      <c r="LY91" s="169" t="e">
        <f t="shared" si="192"/>
        <v>#N/A</v>
      </c>
      <c r="LZ91" s="169" t="e">
        <f t="shared" si="192"/>
        <v>#N/A</v>
      </c>
      <c r="MA91" s="169" t="e">
        <f t="shared" si="192"/>
        <v>#N/A</v>
      </c>
      <c r="MB91" s="169" t="e">
        <f t="shared" si="192"/>
        <v>#N/A</v>
      </c>
      <c r="MC91" s="169" t="e">
        <f t="shared" si="192"/>
        <v>#N/A</v>
      </c>
      <c r="MD91" s="169" t="e">
        <f t="shared" si="192"/>
        <v>#N/A</v>
      </c>
      <c r="ME91" s="169" t="e">
        <f t="shared" si="192"/>
        <v>#N/A</v>
      </c>
      <c r="MF91" s="169" t="e">
        <f t="shared" si="185"/>
        <v>#N/A</v>
      </c>
      <c r="MG91" s="169" t="e">
        <f t="shared" si="185"/>
        <v>#N/A</v>
      </c>
      <c r="MH91" s="169" t="e">
        <f t="shared" si="185"/>
        <v>#N/A</v>
      </c>
      <c r="MI91" s="169" t="e">
        <f t="shared" si="185"/>
        <v>#N/A</v>
      </c>
      <c r="MJ91" s="169" t="e">
        <f t="shared" si="185"/>
        <v>#N/A</v>
      </c>
      <c r="MK91" s="169" t="e">
        <f t="shared" si="185"/>
        <v>#N/A</v>
      </c>
      <c r="ML91" s="169" t="e">
        <f t="shared" si="185"/>
        <v>#N/A</v>
      </c>
      <c r="MM91" s="169" t="e">
        <f t="shared" si="185"/>
        <v>#N/A</v>
      </c>
      <c r="MN91" s="169" t="e">
        <f t="shared" si="185"/>
        <v>#N/A</v>
      </c>
      <c r="MO91" s="169" t="e">
        <f t="shared" si="185"/>
        <v>#N/A</v>
      </c>
      <c r="MP91" s="169" t="e">
        <f t="shared" si="185"/>
        <v>#N/A</v>
      </c>
      <c r="MQ91" s="169" t="e">
        <f t="shared" si="185"/>
        <v>#N/A</v>
      </c>
      <c r="MR91" s="169" t="e">
        <f t="shared" si="185"/>
        <v>#N/A</v>
      </c>
      <c r="MS91" s="169" t="e">
        <f t="shared" si="185"/>
        <v>#N/A</v>
      </c>
      <c r="MT91" s="169" t="e">
        <f t="shared" si="185"/>
        <v>#N/A</v>
      </c>
      <c r="MU91" s="169" t="e">
        <f t="shared" si="185"/>
        <v>#N/A</v>
      </c>
      <c r="MV91" s="169" t="e">
        <f t="shared" si="193"/>
        <v>#N/A</v>
      </c>
      <c r="MW91" s="169" t="e">
        <f t="shared" si="193"/>
        <v>#N/A</v>
      </c>
      <c r="MX91" s="169" t="e">
        <f t="shared" si="193"/>
        <v>#N/A</v>
      </c>
      <c r="MY91" s="169" t="e">
        <f t="shared" si="193"/>
        <v>#N/A</v>
      </c>
      <c r="MZ91" s="169" t="e">
        <f t="shared" si="193"/>
        <v>#N/A</v>
      </c>
      <c r="NA91" s="169" t="e">
        <f t="shared" si="193"/>
        <v>#N/A</v>
      </c>
      <c r="NB91" s="169" t="e">
        <f t="shared" si="193"/>
        <v>#N/A</v>
      </c>
      <c r="NC91" s="169" t="e">
        <f t="shared" si="193"/>
        <v>#N/A</v>
      </c>
      <c r="ND91" s="169" t="e">
        <f t="shared" si="193"/>
        <v>#N/A</v>
      </c>
      <c r="NE91" s="169" t="e">
        <f t="shared" si="193"/>
        <v>#N/A</v>
      </c>
      <c r="NF91" s="169" t="e">
        <f t="shared" si="193"/>
        <v>#N/A</v>
      </c>
      <c r="NG91" s="169" t="e">
        <f t="shared" si="193"/>
        <v>#N/A</v>
      </c>
      <c r="NH91" s="169" t="e">
        <f t="shared" si="193"/>
        <v>#N/A</v>
      </c>
      <c r="NI91" s="169" t="e">
        <f t="shared" si="193"/>
        <v>#N/A</v>
      </c>
      <c r="NJ91" s="169" t="e">
        <f t="shared" si="193"/>
        <v>#N/A</v>
      </c>
      <c r="NK91" s="169" t="e">
        <f t="shared" si="193"/>
        <v>#N/A</v>
      </c>
      <c r="NL91" s="169" t="e">
        <f t="shared" si="186"/>
        <v>#N/A</v>
      </c>
      <c r="NM91" s="169" t="e">
        <f t="shared" si="186"/>
        <v>#N/A</v>
      </c>
      <c r="NN91" s="169" t="e">
        <f t="shared" si="186"/>
        <v>#N/A</v>
      </c>
      <c r="NO91" s="169" t="e">
        <f t="shared" si="186"/>
        <v>#N/A</v>
      </c>
      <c r="NP91" s="169" t="e">
        <f t="shared" si="186"/>
        <v>#N/A</v>
      </c>
      <c r="NQ91" s="169" t="e">
        <f t="shared" si="186"/>
        <v>#N/A</v>
      </c>
      <c r="NR91" s="169" t="e">
        <f t="shared" si="186"/>
        <v>#N/A</v>
      </c>
      <c r="NS91" s="169" t="e">
        <f t="shared" si="186"/>
        <v>#N/A</v>
      </c>
      <c r="NT91" s="169" t="e">
        <f t="shared" si="186"/>
        <v>#N/A</v>
      </c>
      <c r="NU91" s="169" t="e">
        <f t="shared" si="186"/>
        <v>#N/A</v>
      </c>
      <c r="NV91" s="169" t="e">
        <f t="shared" si="186"/>
        <v>#N/A</v>
      </c>
      <c r="NW91" s="169" t="e">
        <f t="shared" si="186"/>
        <v>#N/A</v>
      </c>
      <c r="NX91" s="169" t="e">
        <f t="shared" si="186"/>
        <v>#N/A</v>
      </c>
      <c r="NY91" s="169" t="e">
        <f t="shared" si="186"/>
        <v>#N/A</v>
      </c>
      <c r="NZ91" s="169" t="e">
        <f t="shared" si="186"/>
        <v>#N/A</v>
      </c>
      <c r="OA91" s="169" t="e">
        <f t="shared" si="194"/>
        <v>#N/A</v>
      </c>
      <c r="OB91" s="169" t="e">
        <f t="shared" si="194"/>
        <v>#N/A</v>
      </c>
      <c r="OC91" s="169" t="e">
        <f t="shared" si="195"/>
        <v>#N/A</v>
      </c>
      <c r="OD91" s="169" t="e">
        <f t="shared" si="195"/>
        <v>#N/A</v>
      </c>
      <c r="OE91" s="169" t="e">
        <f t="shared" si="195"/>
        <v>#N/A</v>
      </c>
      <c r="OF91" s="169" t="e">
        <f t="shared" si="195"/>
        <v>#N/A</v>
      </c>
      <c r="OG91" s="169" t="e">
        <f t="shared" si="195"/>
        <v>#N/A</v>
      </c>
      <c r="OH91" s="169" t="e">
        <f t="shared" si="195"/>
        <v>#N/A</v>
      </c>
      <c r="OI91" s="169" t="e">
        <f t="shared" si="195"/>
        <v>#N/A</v>
      </c>
      <c r="OJ91" s="169" t="e">
        <f t="shared" si="195"/>
        <v>#N/A</v>
      </c>
      <c r="OK91" s="169" t="e">
        <f t="shared" si="195"/>
        <v>#N/A</v>
      </c>
      <c r="OL91" s="169" t="e">
        <f t="shared" si="195"/>
        <v>#N/A</v>
      </c>
      <c r="OM91" s="169" t="e">
        <f t="shared" si="195"/>
        <v>#N/A</v>
      </c>
      <c r="ON91" s="169" t="e">
        <f t="shared" si="195"/>
        <v>#N/A</v>
      </c>
      <c r="OO91" s="169" t="e">
        <f t="shared" si="195"/>
        <v>#N/A</v>
      </c>
      <c r="OP91" s="169" t="e">
        <f t="shared" si="195"/>
        <v>#N/A</v>
      </c>
      <c r="OQ91" s="169" t="e">
        <f t="shared" si="195"/>
        <v>#N/A</v>
      </c>
      <c r="OR91" s="169" t="e">
        <f t="shared" si="187"/>
        <v>#N/A</v>
      </c>
      <c r="OS91" s="169" t="e">
        <f t="shared" si="187"/>
        <v>#N/A</v>
      </c>
      <c r="OT91" s="169" t="e">
        <f t="shared" si="187"/>
        <v>#N/A</v>
      </c>
      <c r="OU91" s="169" t="e">
        <f t="shared" si="187"/>
        <v>#N/A</v>
      </c>
      <c r="OV91" s="169" t="e">
        <f t="shared" si="187"/>
        <v>#N/A</v>
      </c>
      <c r="OW91" s="169" t="e">
        <f t="shared" si="187"/>
        <v>#N/A</v>
      </c>
      <c r="OX91" s="169" t="e">
        <f t="shared" si="187"/>
        <v>#N/A</v>
      </c>
      <c r="OY91" s="169" t="e">
        <f t="shared" si="187"/>
        <v>#N/A</v>
      </c>
      <c r="OZ91" s="169" t="e">
        <f t="shared" si="187"/>
        <v>#N/A</v>
      </c>
      <c r="PA91" s="169" t="e">
        <f t="shared" si="187"/>
        <v>#N/A</v>
      </c>
      <c r="PB91" s="169" t="e">
        <f t="shared" si="187"/>
        <v>#N/A</v>
      </c>
      <c r="PC91" s="169" t="e">
        <f t="shared" si="187"/>
        <v>#N/A</v>
      </c>
      <c r="PD91" s="169" t="e">
        <f t="shared" si="187"/>
        <v>#N/A</v>
      </c>
      <c r="PE91" s="169" t="e">
        <f t="shared" si="187"/>
        <v>#N/A</v>
      </c>
      <c r="PF91" s="169" t="e">
        <f t="shared" si="187"/>
        <v>#N/A</v>
      </c>
      <c r="PG91" s="169" t="e">
        <f t="shared" si="187"/>
        <v>#N/A</v>
      </c>
      <c r="PH91" s="169" t="e">
        <f t="shared" si="196"/>
        <v>#N/A</v>
      </c>
      <c r="PI91" s="169" t="e">
        <f t="shared" si="196"/>
        <v>#N/A</v>
      </c>
      <c r="PJ91" s="169" t="e">
        <f t="shared" si="196"/>
        <v>#N/A</v>
      </c>
      <c r="PK91" s="169" t="e">
        <f t="shared" si="196"/>
        <v>#N/A</v>
      </c>
      <c r="PL91" s="169" t="e">
        <f t="shared" si="196"/>
        <v>#N/A</v>
      </c>
      <c r="PM91" s="169" t="e">
        <f t="shared" si="196"/>
        <v>#N/A</v>
      </c>
      <c r="PN91" s="169" t="e">
        <f t="shared" si="196"/>
        <v>#N/A</v>
      </c>
      <c r="PO91" s="169" t="e">
        <f t="shared" si="196"/>
        <v>#N/A</v>
      </c>
    </row>
    <row r="92" spans="1:431" hidden="1" x14ac:dyDescent="0.75">
      <c r="A92" s="370"/>
      <c r="B92" s="376" t="str">
        <f>IF($R92="","",ROUND(_xlfn.NORM.INV(ABS(VLOOKUP($T$1,VLookups!$A$43:$B$44,2,FALSE)-B$2),$N92,$R92),0))</f>
        <v/>
      </c>
      <c r="C92" s="382" t="str">
        <f t="shared" si="165"/>
        <v/>
      </c>
      <c r="D92" s="383" t="str">
        <f t="shared" si="166"/>
        <v/>
      </c>
      <c r="E92" s="109"/>
      <c r="F92" s="117"/>
      <c r="G92" s="122" t="str">
        <f t="shared" si="159"/>
        <v/>
      </c>
      <c r="H92" s="95"/>
      <c r="I92" s="122" t="str">
        <f t="shared" si="160"/>
        <v/>
      </c>
      <c r="J92" s="117"/>
      <c r="K92" s="110"/>
      <c r="L92" s="124" t="str">
        <f t="shared" si="147"/>
        <v/>
      </c>
      <c r="M92" s="124" t="str">
        <f t="shared" si="148"/>
        <v/>
      </c>
      <c r="N92" s="73" t="str">
        <f t="shared" si="161"/>
        <v/>
      </c>
      <c r="O92" s="23"/>
      <c r="P92" s="57"/>
      <c r="Q92" s="304"/>
      <c r="R92" s="74" t="str">
        <f>IF(AND(G92&gt;0,H92&gt;0,I92&gt;0),IF(ISBLANK(Q92),IF(ISBLANK(O92),"",(I92-G92)*VLOOKUP(O92,VLookups!$A$4:$B$13,2,FALSE)),Q92),"")</f>
        <v/>
      </c>
      <c r="S92" s="75" t="str">
        <f t="shared" si="149"/>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2"/>
        <v/>
      </c>
      <c r="AD92" s="49" t="str">
        <f t="shared" si="206"/>
        <v/>
      </c>
      <c r="AE92" s="49" t="str">
        <f t="shared" si="206"/>
        <v/>
      </c>
      <c r="AF92" s="49" t="str">
        <f t="shared" si="206"/>
        <v/>
      </c>
      <c r="AG92" s="49" t="str">
        <f t="shared" si="206"/>
        <v/>
      </c>
      <c r="AH92" s="49" t="str">
        <f t="shared" si="206"/>
        <v/>
      </c>
      <c r="AI92" s="49" t="str">
        <f t="shared" si="206"/>
        <v/>
      </c>
      <c r="AJ92" s="49" t="str">
        <f t="shared" si="206"/>
        <v/>
      </c>
      <c r="AK92" s="49" t="str">
        <f t="shared" si="206"/>
        <v/>
      </c>
      <c r="AL92" s="49" t="str">
        <f t="shared" si="206"/>
        <v/>
      </c>
      <c r="AM92" s="49" t="str">
        <f t="shared" si="206"/>
        <v/>
      </c>
      <c r="AN92" s="49" t="str">
        <f t="shared" si="206"/>
        <v/>
      </c>
      <c r="AO92" s="49" t="str">
        <f t="shared" si="206"/>
        <v/>
      </c>
      <c r="AP92" s="49" t="str">
        <f t="shared" si="206"/>
        <v/>
      </c>
      <c r="AQ92" s="49" t="str">
        <f t="shared" si="206"/>
        <v/>
      </c>
      <c r="AR92" s="49" t="str">
        <f t="shared" si="206"/>
        <v/>
      </c>
      <c r="AS92" s="49" t="str">
        <f t="shared" si="206"/>
        <v/>
      </c>
      <c r="AT92" s="49" t="str">
        <f t="shared" si="201"/>
        <v/>
      </c>
      <c r="AU92" s="49" t="str">
        <f t="shared" si="201"/>
        <v/>
      </c>
      <c r="AV92" s="49" t="str">
        <f t="shared" si="201"/>
        <v/>
      </c>
      <c r="AW92" s="49" t="str">
        <f t="shared" si="201"/>
        <v/>
      </c>
      <c r="AX92" s="49" t="str">
        <f t="shared" si="201"/>
        <v/>
      </c>
      <c r="AY92" s="49" t="str">
        <f t="shared" si="201"/>
        <v/>
      </c>
      <c r="AZ92" s="49" t="str">
        <f t="shared" si="201"/>
        <v/>
      </c>
      <c r="BA92" s="49" t="str">
        <f t="shared" si="201"/>
        <v/>
      </c>
      <c r="BB92" s="49" t="str">
        <f t="shared" si="201"/>
        <v/>
      </c>
      <c r="BC92" s="49" t="str">
        <f t="shared" si="201"/>
        <v/>
      </c>
      <c r="BD92" s="49" t="str">
        <f t="shared" si="201"/>
        <v/>
      </c>
      <c r="BE92" s="49" t="str">
        <f t="shared" si="201"/>
        <v/>
      </c>
      <c r="BF92" s="49" t="str">
        <f t="shared" si="201"/>
        <v/>
      </c>
      <c r="BG92" s="49" t="str">
        <f t="shared" si="201"/>
        <v/>
      </c>
      <c r="BH92" s="49" t="str">
        <f t="shared" si="201"/>
        <v/>
      </c>
      <c r="BI92" s="49" t="str">
        <f t="shared" si="202"/>
        <v/>
      </c>
      <c r="BJ92" s="49" t="str">
        <f t="shared" si="202"/>
        <v/>
      </c>
      <c r="BK92" s="49" t="str">
        <f t="shared" si="202"/>
        <v/>
      </c>
      <c r="BL92" s="49" t="str">
        <f t="shared" si="202"/>
        <v/>
      </c>
      <c r="BM92" s="49" t="str">
        <f t="shared" si="202"/>
        <v/>
      </c>
      <c r="BN92" s="49" t="str">
        <f t="shared" si="202"/>
        <v/>
      </c>
      <c r="BO92" s="49" t="str">
        <f t="shared" si="202"/>
        <v/>
      </c>
      <c r="BP92" s="49" t="str">
        <f t="shared" si="202"/>
        <v/>
      </c>
      <c r="BQ92" s="49" t="str">
        <f t="shared" si="202"/>
        <v/>
      </c>
      <c r="BR92" s="49" t="str">
        <f t="shared" si="202"/>
        <v/>
      </c>
      <c r="BS92" s="49" t="str">
        <f t="shared" si="202"/>
        <v/>
      </c>
      <c r="BT92" s="49" t="str">
        <f t="shared" si="202"/>
        <v/>
      </c>
      <c r="BU92" s="49" t="str">
        <f t="shared" si="202"/>
        <v/>
      </c>
      <c r="BV92" s="49" t="str">
        <f t="shared" si="202"/>
        <v/>
      </c>
      <c r="BW92" s="49" t="str">
        <f t="shared" si="202"/>
        <v/>
      </c>
      <c r="BX92" s="49" t="str">
        <f t="shared" si="202"/>
        <v/>
      </c>
      <c r="BY92" s="49" t="str">
        <f t="shared" si="197"/>
        <v/>
      </c>
      <c r="BZ92" s="49" t="str">
        <f t="shared" si="197"/>
        <v/>
      </c>
      <c r="CA92" s="49" t="str">
        <f t="shared" si="197"/>
        <v/>
      </c>
      <c r="CB92" s="49" t="str">
        <f t="shared" si="197"/>
        <v/>
      </c>
      <c r="CC92" s="49" t="str">
        <f t="shared" si="197"/>
        <v/>
      </c>
      <c r="CD92" s="49" t="str">
        <f t="shared" si="197"/>
        <v/>
      </c>
      <c r="CE92" s="49" t="str">
        <f t="shared" si="197"/>
        <v/>
      </c>
      <c r="CF92" s="49" t="str">
        <f t="shared" si="197"/>
        <v/>
      </c>
      <c r="CG92" s="49" t="str">
        <f t="shared" si="197"/>
        <v/>
      </c>
      <c r="CH92" s="49" t="str">
        <f t="shared" si="197"/>
        <v/>
      </c>
      <c r="CI92" s="49" t="str">
        <f t="shared" si="197"/>
        <v/>
      </c>
      <c r="CJ92" s="49" t="str">
        <f t="shared" si="197"/>
        <v/>
      </c>
      <c r="CK92" s="49" t="str">
        <f t="shared" si="197"/>
        <v/>
      </c>
      <c r="CL92" s="49" t="str">
        <f t="shared" si="197"/>
        <v/>
      </c>
      <c r="CM92" s="49" t="str">
        <f t="shared" si="197"/>
        <v/>
      </c>
      <c r="CN92" s="49" t="str">
        <f t="shared" si="203"/>
        <v/>
      </c>
      <c r="CO92" s="49" t="str">
        <f t="shared" si="203"/>
        <v/>
      </c>
      <c r="CP92" s="49" t="str">
        <f t="shared" si="203"/>
        <v/>
      </c>
      <c r="CQ92" s="49" t="str">
        <f t="shared" si="203"/>
        <v/>
      </c>
      <c r="CR92" s="49" t="str">
        <f t="shared" si="203"/>
        <v/>
      </c>
      <c r="CS92" s="49" t="str">
        <f t="shared" si="203"/>
        <v/>
      </c>
      <c r="CT92" s="49" t="str">
        <f t="shared" si="203"/>
        <v/>
      </c>
      <c r="CU92" s="49" t="str">
        <f t="shared" si="203"/>
        <v/>
      </c>
      <c r="CV92" s="49" t="str">
        <f t="shared" si="203"/>
        <v/>
      </c>
      <c r="CW92" s="49" t="str">
        <f t="shared" si="203"/>
        <v/>
      </c>
      <c r="CX92" s="49" t="str">
        <f t="shared" si="203"/>
        <v/>
      </c>
      <c r="CY92" s="49" t="str">
        <f t="shared" si="203"/>
        <v/>
      </c>
      <c r="CZ92" s="49" t="str">
        <f t="shared" si="203"/>
        <v/>
      </c>
      <c r="DA92" s="49" t="str">
        <f t="shared" si="203"/>
        <v/>
      </c>
      <c r="DB92" s="49" t="str">
        <f t="shared" si="203"/>
        <v/>
      </c>
      <c r="DC92" s="49" t="str">
        <f t="shared" si="203"/>
        <v/>
      </c>
      <c r="DD92" s="49" t="str">
        <f t="shared" si="198"/>
        <v/>
      </c>
      <c r="DE92" s="49" t="str">
        <f t="shared" si="198"/>
        <v/>
      </c>
      <c r="DF92" s="49" t="str">
        <f t="shared" si="198"/>
        <v/>
      </c>
      <c r="DG92" s="49" t="str">
        <f t="shared" si="198"/>
        <v/>
      </c>
      <c r="DH92" s="49" t="str">
        <f t="shared" si="198"/>
        <v/>
      </c>
      <c r="DI92" s="49" t="str">
        <f t="shared" si="198"/>
        <v/>
      </c>
      <c r="DJ92" s="49" t="str">
        <f t="shared" si="198"/>
        <v/>
      </c>
      <c r="DK92" s="49" t="str">
        <f t="shared" si="198"/>
        <v/>
      </c>
      <c r="DL92" s="49" t="str">
        <f t="shared" si="198"/>
        <v/>
      </c>
      <c r="DM92" s="49" t="str">
        <f t="shared" si="198"/>
        <v/>
      </c>
      <c r="DN92" s="49" t="str">
        <f t="shared" si="198"/>
        <v/>
      </c>
      <c r="DO92" s="49" t="str">
        <f t="shared" si="198"/>
        <v/>
      </c>
      <c r="DP92" s="49" t="str">
        <f t="shared" si="198"/>
        <v/>
      </c>
      <c r="DQ92" s="49" t="str">
        <f t="shared" si="198"/>
        <v/>
      </c>
      <c r="DR92" s="49" t="str">
        <f t="shared" si="198"/>
        <v/>
      </c>
      <c r="DS92" s="49" t="str">
        <f t="shared" si="204"/>
        <v/>
      </c>
      <c r="DT92" s="49" t="str">
        <f t="shared" si="204"/>
        <v/>
      </c>
      <c r="DU92" s="49" t="str">
        <f t="shared" si="204"/>
        <v/>
      </c>
      <c r="DV92" s="49" t="str">
        <f t="shared" si="204"/>
        <v/>
      </c>
      <c r="DW92" s="49" t="str">
        <f t="shared" si="204"/>
        <v/>
      </c>
      <c r="DX92" s="49" t="str">
        <f t="shared" si="204"/>
        <v/>
      </c>
      <c r="DY92" s="49" t="str">
        <f t="shared" si="204"/>
        <v/>
      </c>
      <c r="DZ92" s="183" t="str">
        <f t="shared" si="163"/>
        <v/>
      </c>
      <c r="EA92" s="49" t="str">
        <f t="shared" si="199"/>
        <v/>
      </c>
      <c r="EB92" s="49" t="str">
        <f t="shared" si="199"/>
        <v/>
      </c>
      <c r="EC92" s="49" t="str">
        <f t="shared" si="199"/>
        <v/>
      </c>
      <c r="ED92" s="49" t="str">
        <f t="shared" si="199"/>
        <v/>
      </c>
      <c r="EE92" s="49" t="str">
        <f t="shared" si="199"/>
        <v/>
      </c>
      <c r="EF92" s="49" t="str">
        <f t="shared" si="199"/>
        <v/>
      </c>
      <c r="EG92" s="49" t="str">
        <f t="shared" si="199"/>
        <v/>
      </c>
      <c r="EH92" s="49" t="str">
        <f t="shared" si="199"/>
        <v/>
      </c>
      <c r="EI92" s="49" t="str">
        <f t="shared" si="199"/>
        <v/>
      </c>
      <c r="EJ92" s="49" t="str">
        <f t="shared" si="199"/>
        <v/>
      </c>
      <c r="EK92" s="49" t="str">
        <f t="shared" si="199"/>
        <v/>
      </c>
      <c r="EL92" s="49" t="str">
        <f t="shared" si="199"/>
        <v/>
      </c>
      <c r="EM92" s="49" t="str">
        <f t="shared" si="199"/>
        <v/>
      </c>
      <c r="EN92" s="49" t="str">
        <f t="shared" si="199"/>
        <v/>
      </c>
      <c r="EO92" s="49" t="str">
        <f t="shared" si="199"/>
        <v/>
      </c>
      <c r="EP92" s="49" t="str">
        <f t="shared" si="164"/>
        <v/>
      </c>
      <c r="EQ92" s="49" t="str">
        <f t="shared" si="164"/>
        <v/>
      </c>
      <c r="ER92" s="49" t="str">
        <f t="shared" si="164"/>
        <v/>
      </c>
      <c r="ES92" s="49" t="str">
        <f t="shared" si="164"/>
        <v/>
      </c>
      <c r="ET92" s="49" t="str">
        <f t="shared" si="175"/>
        <v/>
      </c>
      <c r="EU92" s="49" t="str">
        <f t="shared" si="175"/>
        <v/>
      </c>
      <c r="EV92" s="49" t="str">
        <f t="shared" si="175"/>
        <v/>
      </c>
      <c r="EW92" s="49" t="str">
        <f t="shared" si="175"/>
        <v/>
      </c>
      <c r="EX92" s="49" t="str">
        <f t="shared" si="175"/>
        <v/>
      </c>
      <c r="EY92" s="49" t="str">
        <f t="shared" si="175"/>
        <v/>
      </c>
      <c r="EZ92" s="49" t="str">
        <f t="shared" si="175"/>
        <v/>
      </c>
      <c r="FA92" s="49" t="str">
        <f t="shared" si="175"/>
        <v/>
      </c>
      <c r="FB92" s="49" t="str">
        <f t="shared" si="175"/>
        <v/>
      </c>
      <c r="FC92" s="49" t="str">
        <f t="shared" si="175"/>
        <v/>
      </c>
      <c r="FD92" s="49" t="str">
        <f t="shared" si="175"/>
        <v/>
      </c>
      <c r="FE92" s="49" t="str">
        <f t="shared" si="175"/>
        <v/>
      </c>
      <c r="FF92" s="49" t="str">
        <f t="shared" si="175"/>
        <v/>
      </c>
      <c r="FG92" s="49" t="str">
        <f t="shared" si="175"/>
        <v/>
      </c>
      <c r="FH92" s="49" t="str">
        <f t="shared" si="175"/>
        <v/>
      </c>
      <c r="FI92" s="49" t="str">
        <f t="shared" ref="FI92:FI103" si="207">IF(ISNONTEXT($AC92),FH92+$AC92,"")</f>
        <v/>
      </c>
      <c r="FJ92" s="49" t="str">
        <f t="shared" si="205"/>
        <v/>
      </c>
      <c r="FK92" s="49" t="str">
        <f t="shared" si="205"/>
        <v/>
      </c>
      <c r="FL92" s="49" t="str">
        <f t="shared" si="205"/>
        <v/>
      </c>
      <c r="FM92" s="49" t="str">
        <f t="shared" si="205"/>
        <v/>
      </c>
      <c r="FN92" s="49" t="str">
        <f t="shared" si="205"/>
        <v/>
      </c>
      <c r="FO92" s="49" t="str">
        <f t="shared" si="205"/>
        <v/>
      </c>
      <c r="FP92" s="49" t="str">
        <f t="shared" si="200"/>
        <v/>
      </c>
      <c r="FQ92" s="49" t="str">
        <f t="shared" si="200"/>
        <v/>
      </c>
      <c r="FR92" s="49" t="str">
        <f t="shared" si="200"/>
        <v/>
      </c>
      <c r="FS92" s="49" t="str">
        <f t="shared" si="200"/>
        <v/>
      </c>
      <c r="FT92" s="49" t="str">
        <f t="shared" si="200"/>
        <v/>
      </c>
      <c r="FU92" s="49" t="str">
        <f t="shared" si="176"/>
        <v/>
      </c>
      <c r="FV92" s="49" t="str">
        <f t="shared" si="150"/>
        <v/>
      </c>
      <c r="FW92" s="49" t="str">
        <f t="shared" si="150"/>
        <v/>
      </c>
      <c r="FX92" s="49" t="str">
        <f t="shared" si="150"/>
        <v/>
      </c>
      <c r="FY92" s="49" t="str">
        <f t="shared" si="150"/>
        <v/>
      </c>
      <c r="FZ92" s="49" t="str">
        <f t="shared" si="150"/>
        <v/>
      </c>
      <c r="GA92" s="49" t="str">
        <f t="shared" si="150"/>
        <v/>
      </c>
      <c r="GB92" s="49" t="str">
        <f t="shared" si="150"/>
        <v/>
      </c>
      <c r="GC92" s="49" t="str">
        <f t="shared" si="150"/>
        <v/>
      </c>
      <c r="GD92" s="49" t="str">
        <f t="shared" si="150"/>
        <v/>
      </c>
      <c r="GE92" s="49" t="str">
        <f t="shared" si="150"/>
        <v/>
      </c>
      <c r="GF92" s="49" t="str">
        <f t="shared" si="150"/>
        <v/>
      </c>
      <c r="GG92" s="49" t="str">
        <f t="shared" si="150"/>
        <v/>
      </c>
      <c r="GH92" s="49" t="str">
        <f t="shared" si="150"/>
        <v/>
      </c>
      <c r="GI92" s="49" t="str">
        <f t="shared" si="150"/>
        <v/>
      </c>
      <c r="GJ92" s="49" t="str">
        <f t="shared" si="150"/>
        <v/>
      </c>
      <c r="GK92" s="49" t="str">
        <f t="shared" ref="GK92:GK103" si="208">IF(ISNONTEXT($AC92),GJ92+$AC92,"")</f>
        <v/>
      </c>
      <c r="GL92" s="49" t="str">
        <f t="shared" si="188"/>
        <v/>
      </c>
      <c r="GM92" s="49" t="str">
        <f t="shared" si="188"/>
        <v/>
      </c>
      <c r="GN92" s="49" t="str">
        <f t="shared" si="180"/>
        <v/>
      </c>
      <c r="GO92" s="49" t="str">
        <f t="shared" si="180"/>
        <v/>
      </c>
      <c r="GP92" s="49" t="str">
        <f t="shared" si="180"/>
        <v/>
      </c>
      <c r="GQ92" s="49" t="str">
        <f t="shared" si="180"/>
        <v/>
      </c>
      <c r="GR92" s="49" t="str">
        <f t="shared" si="180"/>
        <v/>
      </c>
      <c r="GS92" s="49" t="str">
        <f t="shared" si="180"/>
        <v/>
      </c>
      <c r="GT92" s="49" t="str">
        <f t="shared" si="180"/>
        <v/>
      </c>
      <c r="GU92" s="49" t="str">
        <f t="shared" si="180"/>
        <v/>
      </c>
      <c r="GV92" s="49" t="str">
        <f t="shared" si="180"/>
        <v/>
      </c>
      <c r="GW92" s="49" t="str">
        <f t="shared" si="180"/>
        <v/>
      </c>
      <c r="GX92" s="49" t="str">
        <f t="shared" si="180"/>
        <v/>
      </c>
      <c r="GY92" s="49" t="str">
        <f t="shared" si="180"/>
        <v/>
      </c>
      <c r="GZ92" s="49" t="str">
        <f t="shared" si="180"/>
        <v/>
      </c>
      <c r="HA92" s="49" t="str">
        <f t="shared" si="180"/>
        <v/>
      </c>
      <c r="HB92" s="49" t="str">
        <f t="shared" si="180"/>
        <v/>
      </c>
      <c r="HC92" s="49" t="str">
        <f t="shared" si="180"/>
        <v/>
      </c>
      <c r="HD92" s="49" t="str">
        <f t="shared" si="181"/>
        <v/>
      </c>
      <c r="HE92" s="49" t="str">
        <f t="shared" si="181"/>
        <v/>
      </c>
      <c r="HF92" s="49" t="str">
        <f t="shared" si="181"/>
        <v/>
      </c>
      <c r="HG92" s="49" t="str">
        <f t="shared" si="181"/>
        <v/>
      </c>
      <c r="HH92" s="49" t="str">
        <f t="shared" si="181"/>
        <v/>
      </c>
      <c r="HI92" s="49" t="str">
        <f t="shared" si="139"/>
        <v/>
      </c>
      <c r="HJ92" s="49" t="str">
        <f t="shared" si="139"/>
        <v/>
      </c>
      <c r="HK92" s="49" t="str">
        <f t="shared" si="139"/>
        <v/>
      </c>
      <c r="HL92" s="49" t="str">
        <f t="shared" si="139"/>
        <v/>
      </c>
      <c r="HM92" s="49" t="str">
        <f t="shared" si="109"/>
        <v/>
      </c>
      <c r="HN92" s="49" t="str">
        <f t="shared" si="109"/>
        <v/>
      </c>
      <c r="HO92" s="49" t="str">
        <f t="shared" si="109"/>
        <v/>
      </c>
      <c r="HP92" s="49" t="str">
        <f t="shared" si="77"/>
        <v/>
      </c>
      <c r="HQ92" s="49" t="str">
        <f t="shared" si="77"/>
        <v/>
      </c>
      <c r="HR92" s="49" t="str">
        <f t="shared" si="77"/>
        <v/>
      </c>
      <c r="HS92" s="49" t="str">
        <f t="shared" si="77"/>
        <v/>
      </c>
      <c r="HT92" s="49" t="str">
        <f t="shared" si="77"/>
        <v/>
      </c>
      <c r="HU92" s="49" t="str">
        <f t="shared" si="77"/>
        <v/>
      </c>
      <c r="HV92" s="49" t="str">
        <f t="shared" si="140"/>
        <v/>
      </c>
      <c r="HW92" s="169" t="e">
        <f t="shared" si="179"/>
        <v>#N/A</v>
      </c>
      <c r="HX92" s="169" t="e">
        <f t="shared" si="179"/>
        <v>#N/A</v>
      </c>
      <c r="HY92" s="169" t="e">
        <f t="shared" si="179"/>
        <v>#N/A</v>
      </c>
      <c r="HZ92" s="169" t="e">
        <f t="shared" si="179"/>
        <v>#N/A</v>
      </c>
      <c r="IA92" s="169" t="e">
        <f t="shared" si="178"/>
        <v>#N/A</v>
      </c>
      <c r="IB92" s="169" t="e">
        <f t="shared" si="178"/>
        <v>#N/A</v>
      </c>
      <c r="IC92" s="169" t="e">
        <f t="shared" si="178"/>
        <v>#N/A</v>
      </c>
      <c r="ID92" s="169" t="e">
        <f t="shared" si="178"/>
        <v>#N/A</v>
      </c>
      <c r="IE92" s="169" t="e">
        <f t="shared" si="178"/>
        <v>#N/A</v>
      </c>
      <c r="IF92" s="169" t="e">
        <f t="shared" si="178"/>
        <v>#N/A</v>
      </c>
      <c r="IG92" s="169" t="e">
        <f t="shared" si="178"/>
        <v>#N/A</v>
      </c>
      <c r="IH92" s="169" t="e">
        <f t="shared" si="178"/>
        <v>#N/A</v>
      </c>
      <c r="II92" s="169" t="e">
        <f t="shared" si="178"/>
        <v>#N/A</v>
      </c>
      <c r="IJ92" s="169" t="e">
        <f t="shared" si="178"/>
        <v>#N/A</v>
      </c>
      <c r="IK92" s="169" t="e">
        <f t="shared" si="178"/>
        <v>#N/A</v>
      </c>
      <c r="IL92" s="169" t="e">
        <f t="shared" si="178"/>
        <v>#N/A</v>
      </c>
      <c r="IM92" s="169" t="e">
        <f t="shared" si="178"/>
        <v>#N/A</v>
      </c>
      <c r="IN92" s="169" t="e">
        <f t="shared" si="178"/>
        <v>#N/A</v>
      </c>
      <c r="IO92" s="169" t="e">
        <f t="shared" si="178"/>
        <v>#N/A</v>
      </c>
      <c r="IP92" s="169" t="e">
        <f t="shared" si="182"/>
        <v>#N/A</v>
      </c>
      <c r="IQ92" s="169" t="e">
        <f t="shared" si="182"/>
        <v>#N/A</v>
      </c>
      <c r="IR92" s="169" t="e">
        <f t="shared" si="182"/>
        <v>#N/A</v>
      </c>
      <c r="IS92" s="169" t="e">
        <f t="shared" si="182"/>
        <v>#N/A</v>
      </c>
      <c r="IT92" s="169" t="e">
        <f t="shared" si="182"/>
        <v>#N/A</v>
      </c>
      <c r="IU92" s="169" t="e">
        <f t="shared" si="182"/>
        <v>#N/A</v>
      </c>
      <c r="IV92" s="169" t="e">
        <f t="shared" si="182"/>
        <v>#N/A</v>
      </c>
      <c r="IW92" s="169" t="e">
        <f t="shared" si="182"/>
        <v>#N/A</v>
      </c>
      <c r="IX92" s="169" t="e">
        <f t="shared" si="182"/>
        <v>#N/A</v>
      </c>
      <c r="IY92" s="169" t="e">
        <f t="shared" si="182"/>
        <v>#N/A</v>
      </c>
      <c r="IZ92" s="169" t="e">
        <f t="shared" si="182"/>
        <v>#N/A</v>
      </c>
      <c r="JA92" s="169" t="e">
        <f t="shared" si="182"/>
        <v>#N/A</v>
      </c>
      <c r="JB92" s="169" t="e">
        <f t="shared" si="182"/>
        <v>#N/A</v>
      </c>
      <c r="JC92" s="169" t="e">
        <f t="shared" si="182"/>
        <v>#N/A</v>
      </c>
      <c r="JD92" s="169" t="e">
        <f t="shared" si="182"/>
        <v>#N/A</v>
      </c>
      <c r="JE92" s="169" t="e">
        <f t="shared" si="189"/>
        <v>#N/A</v>
      </c>
      <c r="JF92" s="169" t="e">
        <f t="shared" si="189"/>
        <v>#N/A</v>
      </c>
      <c r="JG92" s="169" t="e">
        <f t="shared" si="189"/>
        <v>#N/A</v>
      </c>
      <c r="JH92" s="169" t="e">
        <f t="shared" si="189"/>
        <v>#N/A</v>
      </c>
      <c r="JI92" s="169" t="e">
        <f t="shared" si="189"/>
        <v>#N/A</v>
      </c>
      <c r="JJ92" s="169" t="e">
        <f t="shared" si="189"/>
        <v>#N/A</v>
      </c>
      <c r="JK92" s="169" t="e">
        <f t="shared" si="189"/>
        <v>#N/A</v>
      </c>
      <c r="JL92" s="169" t="e">
        <f t="shared" si="189"/>
        <v>#N/A</v>
      </c>
      <c r="JM92" s="169" t="e">
        <f t="shared" si="189"/>
        <v>#N/A</v>
      </c>
      <c r="JN92" s="169" t="e">
        <f t="shared" si="189"/>
        <v>#N/A</v>
      </c>
      <c r="JO92" s="169" t="e">
        <f t="shared" si="189"/>
        <v>#N/A</v>
      </c>
      <c r="JP92" s="169" t="e">
        <f t="shared" si="189"/>
        <v>#N/A</v>
      </c>
      <c r="JQ92" s="169" t="e">
        <f t="shared" si="189"/>
        <v>#N/A</v>
      </c>
      <c r="JR92" s="169" t="e">
        <f t="shared" si="189"/>
        <v>#N/A</v>
      </c>
      <c r="JS92" s="169" t="e">
        <f t="shared" si="189"/>
        <v>#N/A</v>
      </c>
      <c r="JT92" s="169" t="e">
        <f t="shared" si="183"/>
        <v>#N/A</v>
      </c>
      <c r="JU92" s="169" t="e">
        <f t="shared" si="183"/>
        <v>#N/A</v>
      </c>
      <c r="JV92" s="169" t="e">
        <f t="shared" si="183"/>
        <v>#N/A</v>
      </c>
      <c r="JW92" s="169" t="e">
        <f t="shared" si="183"/>
        <v>#N/A</v>
      </c>
      <c r="JX92" s="169" t="e">
        <f t="shared" si="183"/>
        <v>#N/A</v>
      </c>
      <c r="JY92" s="169" t="e">
        <f t="shared" si="183"/>
        <v>#N/A</v>
      </c>
      <c r="JZ92" s="169" t="e">
        <f t="shared" si="183"/>
        <v>#N/A</v>
      </c>
      <c r="KA92" s="169" t="e">
        <f t="shared" si="183"/>
        <v>#N/A</v>
      </c>
      <c r="KB92" s="169" t="e">
        <f t="shared" si="183"/>
        <v>#N/A</v>
      </c>
      <c r="KC92" s="169" t="e">
        <f t="shared" si="183"/>
        <v>#N/A</v>
      </c>
      <c r="KD92" s="169" t="e">
        <f t="shared" si="183"/>
        <v>#N/A</v>
      </c>
      <c r="KE92" s="169" t="e">
        <f t="shared" si="183"/>
        <v>#N/A</v>
      </c>
      <c r="KF92" s="169" t="e">
        <f t="shared" si="183"/>
        <v>#N/A</v>
      </c>
      <c r="KG92" s="169" t="e">
        <f t="shared" si="183"/>
        <v>#N/A</v>
      </c>
      <c r="KH92" s="169" t="e">
        <f t="shared" si="183"/>
        <v>#N/A</v>
      </c>
      <c r="KI92" s="169" t="e">
        <f t="shared" si="183"/>
        <v>#N/A</v>
      </c>
      <c r="KJ92" s="169" t="e">
        <f t="shared" si="190"/>
        <v>#N/A</v>
      </c>
      <c r="KK92" s="169" t="e">
        <f t="shared" si="190"/>
        <v>#N/A</v>
      </c>
      <c r="KL92" s="169" t="e">
        <f t="shared" si="190"/>
        <v>#N/A</v>
      </c>
      <c r="KM92" s="169" t="e">
        <f t="shared" si="190"/>
        <v>#N/A</v>
      </c>
      <c r="KN92" s="169" t="e">
        <f t="shared" si="190"/>
        <v>#N/A</v>
      </c>
      <c r="KO92" s="169" t="e">
        <f t="shared" si="190"/>
        <v>#N/A</v>
      </c>
      <c r="KP92" s="169" t="e">
        <f t="shared" si="190"/>
        <v>#N/A</v>
      </c>
      <c r="KQ92" s="169" t="e">
        <f t="shared" si="190"/>
        <v>#N/A</v>
      </c>
      <c r="KR92" s="169" t="e">
        <f t="shared" si="190"/>
        <v>#N/A</v>
      </c>
      <c r="KS92" s="169" t="e">
        <f t="shared" si="190"/>
        <v>#N/A</v>
      </c>
      <c r="KT92" s="169" t="e">
        <f t="shared" si="190"/>
        <v>#N/A</v>
      </c>
      <c r="KU92" s="169" t="e">
        <f t="shared" si="190"/>
        <v>#N/A</v>
      </c>
      <c r="KV92" s="169" t="e">
        <f t="shared" si="190"/>
        <v>#N/A</v>
      </c>
      <c r="KW92" s="169" t="e">
        <f t="shared" si="190"/>
        <v>#N/A</v>
      </c>
      <c r="KX92" s="169" t="e">
        <f t="shared" si="190"/>
        <v>#N/A</v>
      </c>
      <c r="KY92" s="169" t="e">
        <f t="shared" si="190"/>
        <v>#N/A</v>
      </c>
      <c r="KZ92" s="169" t="e">
        <f t="shared" si="184"/>
        <v>#N/A</v>
      </c>
      <c r="LA92" s="169" t="e">
        <f t="shared" si="184"/>
        <v>#N/A</v>
      </c>
      <c r="LB92" s="169" t="e">
        <f t="shared" si="184"/>
        <v>#N/A</v>
      </c>
      <c r="LC92" s="169" t="e">
        <f t="shared" si="184"/>
        <v>#N/A</v>
      </c>
      <c r="LD92" s="169" t="e">
        <f t="shared" si="184"/>
        <v>#N/A</v>
      </c>
      <c r="LE92" s="169" t="e">
        <f t="shared" si="184"/>
        <v>#N/A</v>
      </c>
      <c r="LF92" s="169" t="e">
        <f t="shared" si="184"/>
        <v>#N/A</v>
      </c>
      <c r="LG92" s="169" t="e">
        <f t="shared" si="184"/>
        <v>#N/A</v>
      </c>
      <c r="LH92" s="169" t="e">
        <f t="shared" si="184"/>
        <v>#N/A</v>
      </c>
      <c r="LI92" s="169" t="e">
        <f t="shared" si="184"/>
        <v>#N/A</v>
      </c>
      <c r="LJ92" s="169" t="e">
        <f t="shared" si="184"/>
        <v>#N/A</v>
      </c>
      <c r="LK92" s="169" t="e">
        <f t="shared" si="184"/>
        <v>#N/A</v>
      </c>
      <c r="LL92" s="169" t="e">
        <f t="shared" si="184"/>
        <v>#N/A</v>
      </c>
      <c r="LM92" s="169" t="e">
        <f t="shared" si="184"/>
        <v>#N/A</v>
      </c>
      <c r="LN92" s="169" t="e">
        <f t="shared" si="184"/>
        <v>#N/A</v>
      </c>
      <c r="LO92" s="169" t="e">
        <f t="shared" si="191"/>
        <v>#N/A</v>
      </c>
      <c r="LP92" s="169" t="e">
        <f t="shared" si="191"/>
        <v>#N/A</v>
      </c>
      <c r="LQ92" s="169" t="e">
        <f t="shared" si="192"/>
        <v>#N/A</v>
      </c>
      <c r="LR92" s="169" t="e">
        <f t="shared" si="192"/>
        <v>#N/A</v>
      </c>
      <c r="LS92" s="169" t="e">
        <f t="shared" si="192"/>
        <v>#N/A</v>
      </c>
      <c r="LT92" s="169" t="e">
        <f t="shared" si="192"/>
        <v>#N/A</v>
      </c>
      <c r="LU92" s="169" t="e">
        <f t="shared" si="192"/>
        <v>#N/A</v>
      </c>
      <c r="LV92" s="169" t="e">
        <f t="shared" si="192"/>
        <v>#N/A</v>
      </c>
      <c r="LW92" s="169" t="e">
        <f t="shared" si="192"/>
        <v>#N/A</v>
      </c>
      <c r="LX92" s="169" t="e">
        <f t="shared" si="192"/>
        <v>#N/A</v>
      </c>
      <c r="LY92" s="169" t="e">
        <f t="shared" si="192"/>
        <v>#N/A</v>
      </c>
      <c r="LZ92" s="169" t="e">
        <f t="shared" si="192"/>
        <v>#N/A</v>
      </c>
      <c r="MA92" s="169" t="e">
        <f t="shared" si="192"/>
        <v>#N/A</v>
      </c>
      <c r="MB92" s="169" t="e">
        <f t="shared" si="192"/>
        <v>#N/A</v>
      </c>
      <c r="MC92" s="169" t="e">
        <f t="shared" si="192"/>
        <v>#N/A</v>
      </c>
      <c r="MD92" s="169" t="e">
        <f t="shared" si="192"/>
        <v>#N/A</v>
      </c>
      <c r="ME92" s="169" t="e">
        <f t="shared" si="192"/>
        <v>#N/A</v>
      </c>
      <c r="MF92" s="169" t="e">
        <f t="shared" si="185"/>
        <v>#N/A</v>
      </c>
      <c r="MG92" s="169" t="e">
        <f t="shared" si="185"/>
        <v>#N/A</v>
      </c>
      <c r="MH92" s="169" t="e">
        <f t="shared" si="185"/>
        <v>#N/A</v>
      </c>
      <c r="MI92" s="169" t="e">
        <f t="shared" si="185"/>
        <v>#N/A</v>
      </c>
      <c r="MJ92" s="169" t="e">
        <f t="shared" si="185"/>
        <v>#N/A</v>
      </c>
      <c r="MK92" s="169" t="e">
        <f t="shared" si="185"/>
        <v>#N/A</v>
      </c>
      <c r="ML92" s="169" t="e">
        <f t="shared" si="185"/>
        <v>#N/A</v>
      </c>
      <c r="MM92" s="169" t="e">
        <f t="shared" si="185"/>
        <v>#N/A</v>
      </c>
      <c r="MN92" s="169" t="e">
        <f t="shared" si="185"/>
        <v>#N/A</v>
      </c>
      <c r="MO92" s="169" t="e">
        <f t="shared" si="185"/>
        <v>#N/A</v>
      </c>
      <c r="MP92" s="169" t="e">
        <f t="shared" si="185"/>
        <v>#N/A</v>
      </c>
      <c r="MQ92" s="169" t="e">
        <f t="shared" si="185"/>
        <v>#N/A</v>
      </c>
      <c r="MR92" s="169" t="e">
        <f t="shared" si="185"/>
        <v>#N/A</v>
      </c>
      <c r="MS92" s="169" t="e">
        <f t="shared" si="185"/>
        <v>#N/A</v>
      </c>
      <c r="MT92" s="169" t="e">
        <f t="shared" si="185"/>
        <v>#N/A</v>
      </c>
      <c r="MU92" s="169" t="e">
        <f t="shared" si="185"/>
        <v>#N/A</v>
      </c>
      <c r="MV92" s="169" t="e">
        <f t="shared" si="193"/>
        <v>#N/A</v>
      </c>
      <c r="MW92" s="169" t="e">
        <f t="shared" si="193"/>
        <v>#N/A</v>
      </c>
      <c r="MX92" s="169" t="e">
        <f t="shared" si="193"/>
        <v>#N/A</v>
      </c>
      <c r="MY92" s="169" t="e">
        <f t="shared" si="193"/>
        <v>#N/A</v>
      </c>
      <c r="MZ92" s="169" t="e">
        <f t="shared" si="193"/>
        <v>#N/A</v>
      </c>
      <c r="NA92" s="169" t="e">
        <f t="shared" si="193"/>
        <v>#N/A</v>
      </c>
      <c r="NB92" s="169" t="e">
        <f t="shared" si="193"/>
        <v>#N/A</v>
      </c>
      <c r="NC92" s="169" t="e">
        <f t="shared" si="193"/>
        <v>#N/A</v>
      </c>
      <c r="ND92" s="169" t="e">
        <f t="shared" si="193"/>
        <v>#N/A</v>
      </c>
      <c r="NE92" s="169" t="e">
        <f t="shared" si="193"/>
        <v>#N/A</v>
      </c>
      <c r="NF92" s="169" t="e">
        <f t="shared" si="193"/>
        <v>#N/A</v>
      </c>
      <c r="NG92" s="169" t="e">
        <f t="shared" si="193"/>
        <v>#N/A</v>
      </c>
      <c r="NH92" s="169" t="e">
        <f t="shared" si="193"/>
        <v>#N/A</v>
      </c>
      <c r="NI92" s="169" t="e">
        <f t="shared" si="193"/>
        <v>#N/A</v>
      </c>
      <c r="NJ92" s="169" t="e">
        <f t="shared" si="193"/>
        <v>#N/A</v>
      </c>
      <c r="NK92" s="169" t="e">
        <f t="shared" si="193"/>
        <v>#N/A</v>
      </c>
      <c r="NL92" s="169" t="e">
        <f t="shared" si="186"/>
        <v>#N/A</v>
      </c>
      <c r="NM92" s="169" t="e">
        <f t="shared" si="186"/>
        <v>#N/A</v>
      </c>
      <c r="NN92" s="169" t="e">
        <f t="shared" si="186"/>
        <v>#N/A</v>
      </c>
      <c r="NO92" s="169" t="e">
        <f t="shared" si="186"/>
        <v>#N/A</v>
      </c>
      <c r="NP92" s="169" t="e">
        <f t="shared" si="186"/>
        <v>#N/A</v>
      </c>
      <c r="NQ92" s="169" t="e">
        <f t="shared" si="186"/>
        <v>#N/A</v>
      </c>
      <c r="NR92" s="169" t="e">
        <f t="shared" si="186"/>
        <v>#N/A</v>
      </c>
      <c r="NS92" s="169" t="e">
        <f t="shared" si="186"/>
        <v>#N/A</v>
      </c>
      <c r="NT92" s="169" t="e">
        <f t="shared" si="186"/>
        <v>#N/A</v>
      </c>
      <c r="NU92" s="169" t="e">
        <f t="shared" si="186"/>
        <v>#N/A</v>
      </c>
      <c r="NV92" s="169" t="e">
        <f t="shared" si="186"/>
        <v>#N/A</v>
      </c>
      <c r="NW92" s="169" t="e">
        <f t="shared" si="186"/>
        <v>#N/A</v>
      </c>
      <c r="NX92" s="169" t="e">
        <f t="shared" si="186"/>
        <v>#N/A</v>
      </c>
      <c r="NY92" s="169" t="e">
        <f t="shared" si="186"/>
        <v>#N/A</v>
      </c>
      <c r="NZ92" s="169" t="e">
        <f t="shared" si="186"/>
        <v>#N/A</v>
      </c>
      <c r="OA92" s="169" t="e">
        <f t="shared" si="194"/>
        <v>#N/A</v>
      </c>
      <c r="OB92" s="169" t="e">
        <f t="shared" si="194"/>
        <v>#N/A</v>
      </c>
      <c r="OC92" s="169" t="e">
        <f t="shared" si="195"/>
        <v>#N/A</v>
      </c>
      <c r="OD92" s="169" t="e">
        <f t="shared" si="195"/>
        <v>#N/A</v>
      </c>
      <c r="OE92" s="169" t="e">
        <f t="shared" si="195"/>
        <v>#N/A</v>
      </c>
      <c r="OF92" s="169" t="e">
        <f t="shared" si="195"/>
        <v>#N/A</v>
      </c>
      <c r="OG92" s="169" t="e">
        <f t="shared" si="195"/>
        <v>#N/A</v>
      </c>
      <c r="OH92" s="169" t="e">
        <f t="shared" si="195"/>
        <v>#N/A</v>
      </c>
      <c r="OI92" s="169" t="e">
        <f t="shared" si="195"/>
        <v>#N/A</v>
      </c>
      <c r="OJ92" s="169" t="e">
        <f t="shared" si="195"/>
        <v>#N/A</v>
      </c>
      <c r="OK92" s="169" t="e">
        <f t="shared" si="195"/>
        <v>#N/A</v>
      </c>
      <c r="OL92" s="169" t="e">
        <f t="shared" si="195"/>
        <v>#N/A</v>
      </c>
      <c r="OM92" s="169" t="e">
        <f t="shared" si="195"/>
        <v>#N/A</v>
      </c>
      <c r="ON92" s="169" t="e">
        <f t="shared" si="195"/>
        <v>#N/A</v>
      </c>
      <c r="OO92" s="169" t="e">
        <f t="shared" si="195"/>
        <v>#N/A</v>
      </c>
      <c r="OP92" s="169" t="e">
        <f t="shared" si="195"/>
        <v>#N/A</v>
      </c>
      <c r="OQ92" s="169" t="e">
        <f t="shared" si="195"/>
        <v>#N/A</v>
      </c>
      <c r="OR92" s="169" t="e">
        <f t="shared" si="187"/>
        <v>#N/A</v>
      </c>
      <c r="OS92" s="169" t="e">
        <f t="shared" si="187"/>
        <v>#N/A</v>
      </c>
      <c r="OT92" s="169" t="e">
        <f t="shared" si="187"/>
        <v>#N/A</v>
      </c>
      <c r="OU92" s="169" t="e">
        <f t="shared" si="187"/>
        <v>#N/A</v>
      </c>
      <c r="OV92" s="169" t="e">
        <f t="shared" si="187"/>
        <v>#N/A</v>
      </c>
      <c r="OW92" s="169" t="e">
        <f t="shared" si="187"/>
        <v>#N/A</v>
      </c>
      <c r="OX92" s="169" t="e">
        <f t="shared" si="187"/>
        <v>#N/A</v>
      </c>
      <c r="OY92" s="169" t="e">
        <f t="shared" si="187"/>
        <v>#N/A</v>
      </c>
      <c r="OZ92" s="169" t="e">
        <f t="shared" si="187"/>
        <v>#N/A</v>
      </c>
      <c r="PA92" s="169" t="e">
        <f t="shared" si="187"/>
        <v>#N/A</v>
      </c>
      <c r="PB92" s="169" t="e">
        <f t="shared" si="187"/>
        <v>#N/A</v>
      </c>
      <c r="PC92" s="169" t="e">
        <f t="shared" si="187"/>
        <v>#N/A</v>
      </c>
      <c r="PD92" s="169" t="e">
        <f t="shared" si="187"/>
        <v>#N/A</v>
      </c>
      <c r="PE92" s="169" t="e">
        <f t="shared" si="187"/>
        <v>#N/A</v>
      </c>
      <c r="PF92" s="169" t="e">
        <f t="shared" si="187"/>
        <v>#N/A</v>
      </c>
      <c r="PG92" s="169" t="e">
        <f t="shared" si="187"/>
        <v>#N/A</v>
      </c>
      <c r="PH92" s="169" t="e">
        <f t="shared" si="196"/>
        <v>#N/A</v>
      </c>
      <c r="PI92" s="169" t="e">
        <f t="shared" si="196"/>
        <v>#N/A</v>
      </c>
      <c r="PJ92" s="169" t="e">
        <f t="shared" si="196"/>
        <v>#N/A</v>
      </c>
      <c r="PK92" s="169" t="e">
        <f t="shared" si="196"/>
        <v>#N/A</v>
      </c>
      <c r="PL92" s="169" t="e">
        <f t="shared" si="196"/>
        <v>#N/A</v>
      </c>
      <c r="PM92" s="169" t="e">
        <f t="shared" si="196"/>
        <v>#N/A</v>
      </c>
      <c r="PN92" s="169" t="e">
        <f t="shared" si="196"/>
        <v>#N/A</v>
      </c>
      <c r="PO92" s="169" t="e">
        <f t="shared" si="196"/>
        <v>#N/A</v>
      </c>
    </row>
    <row r="93" spans="1:431" hidden="1" x14ac:dyDescent="0.75">
      <c r="A93" s="370"/>
      <c r="B93" s="376" t="str">
        <f>IF($R93="","",ROUND(_xlfn.NORM.INV(ABS(VLOOKUP($T$1,VLookups!$A$43:$B$44,2,FALSE)-B$2),$N93,$R93),0))</f>
        <v/>
      </c>
      <c r="C93" s="382" t="str">
        <f t="shared" si="165"/>
        <v/>
      </c>
      <c r="D93" s="383" t="str">
        <f t="shared" si="166"/>
        <v/>
      </c>
      <c r="E93" s="109"/>
      <c r="F93" s="117"/>
      <c r="G93" s="122" t="str">
        <f t="shared" si="159"/>
        <v/>
      </c>
      <c r="H93" s="95"/>
      <c r="I93" s="122" t="str">
        <f t="shared" si="160"/>
        <v/>
      </c>
      <c r="J93" s="117"/>
      <c r="K93" s="110"/>
      <c r="L93" s="124" t="str">
        <f t="shared" si="147"/>
        <v/>
      </c>
      <c r="M93" s="124" t="str">
        <f t="shared" si="148"/>
        <v/>
      </c>
      <c r="N93" s="73" t="str">
        <f t="shared" si="161"/>
        <v/>
      </c>
      <c r="O93" s="23"/>
      <c r="P93" s="57"/>
      <c r="Q93" s="304"/>
      <c r="R93" s="74" t="str">
        <f>IF(AND(G93&gt;0,H93&gt;0,I93&gt;0),IF(ISBLANK(Q93),IF(ISBLANK(O93),"",(I93-G93)*VLOOKUP(O93,VLookups!$A$4:$B$13,2,FALSE)),Q93),"")</f>
        <v/>
      </c>
      <c r="S93" s="75" t="str">
        <f t="shared" si="149"/>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2"/>
        <v/>
      </c>
      <c r="AD93" s="49" t="str">
        <f t="shared" si="206"/>
        <v/>
      </c>
      <c r="AE93" s="49" t="str">
        <f t="shared" si="206"/>
        <v/>
      </c>
      <c r="AF93" s="49" t="str">
        <f t="shared" si="206"/>
        <v/>
      </c>
      <c r="AG93" s="49" t="str">
        <f t="shared" si="206"/>
        <v/>
      </c>
      <c r="AH93" s="49" t="str">
        <f t="shared" si="206"/>
        <v/>
      </c>
      <c r="AI93" s="49" t="str">
        <f t="shared" si="206"/>
        <v/>
      </c>
      <c r="AJ93" s="49" t="str">
        <f t="shared" si="206"/>
        <v/>
      </c>
      <c r="AK93" s="49" t="str">
        <f t="shared" si="206"/>
        <v/>
      </c>
      <c r="AL93" s="49" t="str">
        <f t="shared" si="206"/>
        <v/>
      </c>
      <c r="AM93" s="49" t="str">
        <f t="shared" si="206"/>
        <v/>
      </c>
      <c r="AN93" s="49" t="str">
        <f t="shared" si="206"/>
        <v/>
      </c>
      <c r="AO93" s="49" t="str">
        <f t="shared" si="206"/>
        <v/>
      </c>
      <c r="AP93" s="49" t="str">
        <f t="shared" si="206"/>
        <v/>
      </c>
      <c r="AQ93" s="49" t="str">
        <f t="shared" si="206"/>
        <v/>
      </c>
      <c r="AR93" s="49" t="str">
        <f t="shared" si="206"/>
        <v/>
      </c>
      <c r="AS93" s="49" t="str">
        <f t="shared" si="206"/>
        <v/>
      </c>
      <c r="AT93" s="49" t="str">
        <f t="shared" si="201"/>
        <v/>
      </c>
      <c r="AU93" s="49" t="str">
        <f t="shared" si="201"/>
        <v/>
      </c>
      <c r="AV93" s="49" t="str">
        <f t="shared" si="201"/>
        <v/>
      </c>
      <c r="AW93" s="49" t="str">
        <f t="shared" si="201"/>
        <v/>
      </c>
      <c r="AX93" s="49" t="str">
        <f t="shared" si="201"/>
        <v/>
      </c>
      <c r="AY93" s="49" t="str">
        <f t="shared" si="201"/>
        <v/>
      </c>
      <c r="AZ93" s="49" t="str">
        <f t="shared" si="201"/>
        <v/>
      </c>
      <c r="BA93" s="49" t="str">
        <f t="shared" si="201"/>
        <v/>
      </c>
      <c r="BB93" s="49" t="str">
        <f t="shared" si="201"/>
        <v/>
      </c>
      <c r="BC93" s="49" t="str">
        <f t="shared" si="201"/>
        <v/>
      </c>
      <c r="BD93" s="49" t="str">
        <f t="shared" si="201"/>
        <v/>
      </c>
      <c r="BE93" s="49" t="str">
        <f t="shared" si="201"/>
        <v/>
      </c>
      <c r="BF93" s="49" t="str">
        <f t="shared" si="201"/>
        <v/>
      </c>
      <c r="BG93" s="49" t="str">
        <f t="shared" si="201"/>
        <v/>
      </c>
      <c r="BH93" s="49" t="str">
        <f t="shared" si="201"/>
        <v/>
      </c>
      <c r="BI93" s="49" t="str">
        <f t="shared" si="202"/>
        <v/>
      </c>
      <c r="BJ93" s="49" t="str">
        <f t="shared" si="202"/>
        <v/>
      </c>
      <c r="BK93" s="49" t="str">
        <f t="shared" si="202"/>
        <v/>
      </c>
      <c r="BL93" s="49" t="str">
        <f t="shared" si="202"/>
        <v/>
      </c>
      <c r="BM93" s="49" t="str">
        <f t="shared" si="202"/>
        <v/>
      </c>
      <c r="BN93" s="49" t="str">
        <f t="shared" si="202"/>
        <v/>
      </c>
      <c r="BO93" s="49" t="str">
        <f t="shared" si="202"/>
        <v/>
      </c>
      <c r="BP93" s="49" t="str">
        <f t="shared" si="202"/>
        <v/>
      </c>
      <c r="BQ93" s="49" t="str">
        <f t="shared" si="202"/>
        <v/>
      </c>
      <c r="BR93" s="49" t="str">
        <f t="shared" si="202"/>
        <v/>
      </c>
      <c r="BS93" s="49" t="str">
        <f t="shared" si="202"/>
        <v/>
      </c>
      <c r="BT93" s="49" t="str">
        <f t="shared" si="202"/>
        <v/>
      </c>
      <c r="BU93" s="49" t="str">
        <f t="shared" si="202"/>
        <v/>
      </c>
      <c r="BV93" s="49" t="str">
        <f t="shared" si="202"/>
        <v/>
      </c>
      <c r="BW93" s="49" t="str">
        <f t="shared" si="202"/>
        <v/>
      </c>
      <c r="BX93" s="49" t="str">
        <f t="shared" si="202"/>
        <v/>
      </c>
      <c r="BY93" s="49" t="str">
        <f t="shared" si="197"/>
        <v/>
      </c>
      <c r="BZ93" s="49" t="str">
        <f t="shared" si="197"/>
        <v/>
      </c>
      <c r="CA93" s="49" t="str">
        <f t="shared" si="197"/>
        <v/>
      </c>
      <c r="CB93" s="49" t="str">
        <f t="shared" si="197"/>
        <v/>
      </c>
      <c r="CC93" s="49" t="str">
        <f t="shared" si="197"/>
        <v/>
      </c>
      <c r="CD93" s="49" t="str">
        <f t="shared" si="197"/>
        <v/>
      </c>
      <c r="CE93" s="49" t="str">
        <f t="shared" si="197"/>
        <v/>
      </c>
      <c r="CF93" s="49" t="str">
        <f t="shared" si="197"/>
        <v/>
      </c>
      <c r="CG93" s="49" t="str">
        <f t="shared" si="197"/>
        <v/>
      </c>
      <c r="CH93" s="49" t="str">
        <f t="shared" si="197"/>
        <v/>
      </c>
      <c r="CI93" s="49" t="str">
        <f t="shared" si="197"/>
        <v/>
      </c>
      <c r="CJ93" s="49" t="str">
        <f t="shared" si="197"/>
        <v/>
      </c>
      <c r="CK93" s="49" t="str">
        <f t="shared" si="197"/>
        <v/>
      </c>
      <c r="CL93" s="49" t="str">
        <f t="shared" si="197"/>
        <v/>
      </c>
      <c r="CM93" s="49" t="str">
        <f t="shared" si="197"/>
        <v/>
      </c>
      <c r="CN93" s="49" t="str">
        <f t="shared" si="203"/>
        <v/>
      </c>
      <c r="CO93" s="49" t="str">
        <f t="shared" si="203"/>
        <v/>
      </c>
      <c r="CP93" s="49" t="str">
        <f t="shared" si="203"/>
        <v/>
      </c>
      <c r="CQ93" s="49" t="str">
        <f t="shared" si="203"/>
        <v/>
      </c>
      <c r="CR93" s="49" t="str">
        <f t="shared" si="203"/>
        <v/>
      </c>
      <c r="CS93" s="49" t="str">
        <f t="shared" si="203"/>
        <v/>
      </c>
      <c r="CT93" s="49" t="str">
        <f t="shared" si="203"/>
        <v/>
      </c>
      <c r="CU93" s="49" t="str">
        <f t="shared" si="203"/>
        <v/>
      </c>
      <c r="CV93" s="49" t="str">
        <f t="shared" si="203"/>
        <v/>
      </c>
      <c r="CW93" s="49" t="str">
        <f t="shared" si="203"/>
        <v/>
      </c>
      <c r="CX93" s="49" t="str">
        <f t="shared" si="203"/>
        <v/>
      </c>
      <c r="CY93" s="49" t="str">
        <f t="shared" si="203"/>
        <v/>
      </c>
      <c r="CZ93" s="49" t="str">
        <f t="shared" si="203"/>
        <v/>
      </c>
      <c r="DA93" s="49" t="str">
        <f t="shared" si="203"/>
        <v/>
      </c>
      <c r="DB93" s="49" t="str">
        <f t="shared" si="203"/>
        <v/>
      </c>
      <c r="DC93" s="49" t="str">
        <f t="shared" si="203"/>
        <v/>
      </c>
      <c r="DD93" s="49" t="str">
        <f t="shared" si="198"/>
        <v/>
      </c>
      <c r="DE93" s="49" t="str">
        <f t="shared" si="198"/>
        <v/>
      </c>
      <c r="DF93" s="49" t="str">
        <f t="shared" si="198"/>
        <v/>
      </c>
      <c r="DG93" s="49" t="str">
        <f t="shared" si="198"/>
        <v/>
      </c>
      <c r="DH93" s="49" t="str">
        <f t="shared" si="198"/>
        <v/>
      </c>
      <c r="DI93" s="49" t="str">
        <f t="shared" si="198"/>
        <v/>
      </c>
      <c r="DJ93" s="49" t="str">
        <f t="shared" si="198"/>
        <v/>
      </c>
      <c r="DK93" s="49" t="str">
        <f t="shared" si="198"/>
        <v/>
      </c>
      <c r="DL93" s="49" t="str">
        <f t="shared" si="198"/>
        <v/>
      </c>
      <c r="DM93" s="49" t="str">
        <f t="shared" si="198"/>
        <v/>
      </c>
      <c r="DN93" s="49" t="str">
        <f t="shared" si="198"/>
        <v/>
      </c>
      <c r="DO93" s="49" t="str">
        <f t="shared" si="198"/>
        <v/>
      </c>
      <c r="DP93" s="49" t="str">
        <f t="shared" si="198"/>
        <v/>
      </c>
      <c r="DQ93" s="49" t="str">
        <f t="shared" si="198"/>
        <v/>
      </c>
      <c r="DR93" s="49" t="str">
        <f t="shared" si="198"/>
        <v/>
      </c>
      <c r="DS93" s="49" t="str">
        <f t="shared" si="204"/>
        <v/>
      </c>
      <c r="DT93" s="49" t="str">
        <f t="shared" si="204"/>
        <v/>
      </c>
      <c r="DU93" s="49" t="str">
        <f t="shared" si="204"/>
        <v/>
      </c>
      <c r="DV93" s="49" t="str">
        <f t="shared" si="204"/>
        <v/>
      </c>
      <c r="DW93" s="49" t="str">
        <f t="shared" si="204"/>
        <v/>
      </c>
      <c r="DX93" s="49" t="str">
        <f t="shared" si="204"/>
        <v/>
      </c>
      <c r="DY93" s="49" t="str">
        <f t="shared" si="204"/>
        <v/>
      </c>
      <c r="DZ93" s="183" t="str">
        <f t="shared" si="163"/>
        <v/>
      </c>
      <c r="EA93" s="49" t="str">
        <f t="shared" si="199"/>
        <v/>
      </c>
      <c r="EB93" s="49" t="str">
        <f t="shared" si="199"/>
        <v/>
      </c>
      <c r="EC93" s="49" t="str">
        <f t="shared" si="199"/>
        <v/>
      </c>
      <c r="ED93" s="49" t="str">
        <f t="shared" si="199"/>
        <v/>
      </c>
      <c r="EE93" s="49" t="str">
        <f t="shared" si="199"/>
        <v/>
      </c>
      <c r="EF93" s="49" t="str">
        <f t="shared" si="199"/>
        <v/>
      </c>
      <c r="EG93" s="49" t="str">
        <f t="shared" si="199"/>
        <v/>
      </c>
      <c r="EH93" s="49" t="str">
        <f t="shared" si="199"/>
        <v/>
      </c>
      <c r="EI93" s="49" t="str">
        <f t="shared" si="199"/>
        <v/>
      </c>
      <c r="EJ93" s="49" t="str">
        <f t="shared" si="199"/>
        <v/>
      </c>
      <c r="EK93" s="49" t="str">
        <f t="shared" si="199"/>
        <v/>
      </c>
      <c r="EL93" s="49" t="str">
        <f t="shared" si="199"/>
        <v/>
      </c>
      <c r="EM93" s="49" t="str">
        <f t="shared" si="199"/>
        <v/>
      </c>
      <c r="EN93" s="49" t="str">
        <f t="shared" si="199"/>
        <v/>
      </c>
      <c r="EO93" s="49" t="str">
        <f t="shared" si="199"/>
        <v/>
      </c>
      <c r="EP93" s="49" t="str">
        <f t="shared" si="164"/>
        <v/>
      </c>
      <c r="EQ93" s="49" t="str">
        <f t="shared" si="164"/>
        <v/>
      </c>
      <c r="ER93" s="49" t="str">
        <f t="shared" si="164"/>
        <v/>
      </c>
      <c r="ES93" s="49" t="str">
        <f t="shared" si="164"/>
        <v/>
      </c>
      <c r="ET93" s="49" t="str">
        <f t="shared" si="164"/>
        <v/>
      </c>
      <c r="EU93" s="49" t="str">
        <f t="shared" si="164"/>
        <v/>
      </c>
      <c r="EV93" s="49" t="str">
        <f t="shared" si="164"/>
        <v/>
      </c>
      <c r="EW93" s="49" t="str">
        <f t="shared" si="164"/>
        <v/>
      </c>
      <c r="EX93" s="49" t="str">
        <f t="shared" si="164"/>
        <v/>
      </c>
      <c r="EY93" s="49" t="str">
        <f t="shared" si="164"/>
        <v/>
      </c>
      <c r="EZ93" s="49" t="str">
        <f t="shared" si="164"/>
        <v/>
      </c>
      <c r="FA93" s="49" t="str">
        <f t="shared" si="164"/>
        <v/>
      </c>
      <c r="FB93" s="49" t="str">
        <f t="shared" si="164"/>
        <v/>
      </c>
      <c r="FC93" s="49" t="str">
        <f t="shared" si="164"/>
        <v/>
      </c>
      <c r="FD93" s="49" t="str">
        <f t="shared" si="164"/>
        <v/>
      </c>
      <c r="FE93" s="49" t="str">
        <f t="shared" si="164"/>
        <v/>
      </c>
      <c r="FF93" s="49" t="str">
        <f t="shared" ref="FF93:FH103" si="209">IF(ISNONTEXT($AC93),FE93+$AC93,"")</f>
        <v/>
      </c>
      <c r="FG93" s="49" t="str">
        <f t="shared" si="209"/>
        <v/>
      </c>
      <c r="FH93" s="49" t="str">
        <f t="shared" si="209"/>
        <v/>
      </c>
      <c r="FI93" s="49" t="str">
        <f t="shared" si="207"/>
        <v/>
      </c>
      <c r="FJ93" s="49" t="str">
        <f t="shared" si="205"/>
        <v/>
      </c>
      <c r="FK93" s="49" t="str">
        <f t="shared" si="205"/>
        <v/>
      </c>
      <c r="FL93" s="49" t="str">
        <f t="shared" si="205"/>
        <v/>
      </c>
      <c r="FM93" s="49" t="str">
        <f t="shared" si="205"/>
        <v/>
      </c>
      <c r="FN93" s="49" t="str">
        <f t="shared" si="205"/>
        <v/>
      </c>
      <c r="FO93" s="49" t="str">
        <f t="shared" si="205"/>
        <v/>
      </c>
      <c r="FP93" s="49" t="str">
        <f t="shared" si="200"/>
        <v/>
      </c>
      <c r="FQ93" s="49" t="str">
        <f t="shared" si="200"/>
        <v/>
      </c>
      <c r="FR93" s="49" t="str">
        <f t="shared" si="200"/>
        <v/>
      </c>
      <c r="FS93" s="49" t="str">
        <f t="shared" si="200"/>
        <v/>
      </c>
      <c r="FT93" s="49" t="str">
        <f t="shared" si="200"/>
        <v/>
      </c>
      <c r="FU93" s="49" t="str">
        <f t="shared" si="176"/>
        <v/>
      </c>
      <c r="FV93" s="49" t="str">
        <f t="shared" si="176"/>
        <v/>
      </c>
      <c r="FW93" s="49" t="str">
        <f t="shared" si="176"/>
        <v/>
      </c>
      <c r="FX93" s="49" t="str">
        <f t="shared" si="176"/>
        <v/>
      </c>
      <c r="FY93" s="49" t="str">
        <f t="shared" si="176"/>
        <v/>
      </c>
      <c r="FZ93" s="49" t="str">
        <f t="shared" si="176"/>
        <v/>
      </c>
      <c r="GA93" s="49" t="str">
        <f t="shared" si="176"/>
        <v/>
      </c>
      <c r="GB93" s="49" t="str">
        <f t="shared" si="176"/>
        <v/>
      </c>
      <c r="GC93" s="49" t="str">
        <f t="shared" si="176"/>
        <v/>
      </c>
      <c r="GD93" s="49" t="str">
        <f t="shared" si="176"/>
        <v/>
      </c>
      <c r="GE93" s="49" t="str">
        <f t="shared" si="176"/>
        <v/>
      </c>
      <c r="GF93" s="49" t="str">
        <f t="shared" si="176"/>
        <v/>
      </c>
      <c r="GG93" s="49" t="str">
        <f t="shared" si="176"/>
        <v/>
      </c>
      <c r="GH93" s="49" t="str">
        <f t="shared" si="176"/>
        <v/>
      </c>
      <c r="GI93" s="49" t="str">
        <f t="shared" si="176"/>
        <v/>
      </c>
      <c r="GJ93" s="49" t="str">
        <f t="shared" si="176"/>
        <v/>
      </c>
      <c r="GK93" s="49" t="str">
        <f t="shared" si="208"/>
        <v/>
      </c>
      <c r="GL93" s="49" t="str">
        <f t="shared" si="188"/>
        <v/>
      </c>
      <c r="GM93" s="49" t="str">
        <f t="shared" si="188"/>
        <v/>
      </c>
      <c r="GN93" s="49" t="str">
        <f t="shared" si="180"/>
        <v/>
      </c>
      <c r="GO93" s="49" t="str">
        <f t="shared" si="180"/>
        <v/>
      </c>
      <c r="GP93" s="49" t="str">
        <f t="shared" si="180"/>
        <v/>
      </c>
      <c r="GQ93" s="49" t="str">
        <f t="shared" si="180"/>
        <v/>
      </c>
      <c r="GR93" s="49" t="str">
        <f t="shared" si="180"/>
        <v/>
      </c>
      <c r="GS93" s="49" t="str">
        <f t="shared" si="180"/>
        <v/>
      </c>
      <c r="GT93" s="49" t="str">
        <f t="shared" si="180"/>
        <v/>
      </c>
      <c r="GU93" s="49" t="str">
        <f t="shared" si="180"/>
        <v/>
      </c>
      <c r="GV93" s="49" t="str">
        <f t="shared" si="180"/>
        <v/>
      </c>
      <c r="GW93" s="49" t="str">
        <f t="shared" si="180"/>
        <v/>
      </c>
      <c r="GX93" s="49" t="str">
        <f t="shared" si="180"/>
        <v/>
      </c>
      <c r="GY93" s="49" t="str">
        <f t="shared" si="180"/>
        <v/>
      </c>
      <c r="GZ93" s="49" t="str">
        <f t="shared" si="180"/>
        <v/>
      </c>
      <c r="HA93" s="49" t="str">
        <f t="shared" si="180"/>
        <v/>
      </c>
      <c r="HB93" s="49" t="str">
        <f t="shared" si="180"/>
        <v/>
      </c>
      <c r="HC93" s="49" t="str">
        <f t="shared" si="180"/>
        <v/>
      </c>
      <c r="HD93" s="49" t="str">
        <f t="shared" si="181"/>
        <v/>
      </c>
      <c r="HE93" s="49" t="str">
        <f t="shared" si="181"/>
        <v/>
      </c>
      <c r="HF93" s="49" t="str">
        <f t="shared" si="181"/>
        <v/>
      </c>
      <c r="HG93" s="49" t="str">
        <f t="shared" si="181"/>
        <v/>
      </c>
      <c r="HH93" s="49" t="str">
        <f t="shared" si="181"/>
        <v/>
      </c>
      <c r="HI93" s="49" t="str">
        <f t="shared" si="139"/>
        <v/>
      </c>
      <c r="HJ93" s="49" t="str">
        <f t="shared" si="139"/>
        <v/>
      </c>
      <c r="HK93" s="49" t="str">
        <f t="shared" si="139"/>
        <v/>
      </c>
      <c r="HL93" s="49" t="str">
        <f t="shared" si="139"/>
        <v/>
      </c>
      <c r="HM93" s="49" t="str">
        <f t="shared" si="109"/>
        <v/>
      </c>
      <c r="HN93" s="49" t="str">
        <f t="shared" si="109"/>
        <v/>
      </c>
      <c r="HO93" s="49" t="str">
        <f t="shared" si="109"/>
        <v/>
      </c>
      <c r="HP93" s="49" t="str">
        <f t="shared" si="77"/>
        <v/>
      </c>
      <c r="HQ93" s="49" t="str">
        <f t="shared" si="77"/>
        <v/>
      </c>
      <c r="HR93" s="49" t="str">
        <f t="shared" si="77"/>
        <v/>
      </c>
      <c r="HS93" s="49" t="str">
        <f t="shared" si="77"/>
        <v/>
      </c>
      <c r="HT93" s="49" t="str">
        <f t="shared" si="77"/>
        <v/>
      </c>
      <c r="HU93" s="49" t="str">
        <f t="shared" si="77"/>
        <v/>
      </c>
      <c r="HV93" s="49" t="str">
        <f t="shared" si="140"/>
        <v/>
      </c>
      <c r="HW93" s="169" t="e">
        <f t="shared" si="179"/>
        <v>#N/A</v>
      </c>
      <c r="HX93" s="169" t="e">
        <f t="shared" si="179"/>
        <v>#N/A</v>
      </c>
      <c r="HY93" s="169" t="e">
        <f t="shared" si="179"/>
        <v>#N/A</v>
      </c>
      <c r="HZ93" s="169" t="e">
        <f t="shared" si="179"/>
        <v>#N/A</v>
      </c>
      <c r="IA93" s="169" t="e">
        <f t="shared" si="178"/>
        <v>#N/A</v>
      </c>
      <c r="IB93" s="169" t="e">
        <f t="shared" si="178"/>
        <v>#N/A</v>
      </c>
      <c r="IC93" s="169" t="e">
        <f t="shared" si="178"/>
        <v>#N/A</v>
      </c>
      <c r="ID93" s="169" t="e">
        <f t="shared" si="178"/>
        <v>#N/A</v>
      </c>
      <c r="IE93" s="169" t="e">
        <f t="shared" si="178"/>
        <v>#N/A</v>
      </c>
      <c r="IF93" s="169" t="e">
        <f t="shared" si="178"/>
        <v>#N/A</v>
      </c>
      <c r="IG93" s="169" t="e">
        <f t="shared" si="178"/>
        <v>#N/A</v>
      </c>
      <c r="IH93" s="169" t="e">
        <f t="shared" si="178"/>
        <v>#N/A</v>
      </c>
      <c r="II93" s="169" t="e">
        <f t="shared" si="178"/>
        <v>#N/A</v>
      </c>
      <c r="IJ93" s="169" t="e">
        <f t="shared" si="178"/>
        <v>#N/A</v>
      </c>
      <c r="IK93" s="169" t="e">
        <f t="shared" si="178"/>
        <v>#N/A</v>
      </c>
      <c r="IL93" s="169" t="e">
        <f t="shared" si="178"/>
        <v>#N/A</v>
      </c>
      <c r="IM93" s="169" t="e">
        <f t="shared" si="178"/>
        <v>#N/A</v>
      </c>
      <c r="IN93" s="169" t="e">
        <f t="shared" si="178"/>
        <v>#N/A</v>
      </c>
      <c r="IO93" s="169" t="e">
        <f t="shared" si="178"/>
        <v>#N/A</v>
      </c>
      <c r="IP93" s="169" t="e">
        <f t="shared" si="182"/>
        <v>#N/A</v>
      </c>
      <c r="IQ93" s="169" t="e">
        <f t="shared" si="182"/>
        <v>#N/A</v>
      </c>
      <c r="IR93" s="169" t="e">
        <f t="shared" si="182"/>
        <v>#N/A</v>
      </c>
      <c r="IS93" s="169" t="e">
        <f t="shared" si="182"/>
        <v>#N/A</v>
      </c>
      <c r="IT93" s="169" t="e">
        <f t="shared" si="182"/>
        <v>#N/A</v>
      </c>
      <c r="IU93" s="169" t="e">
        <f t="shared" si="182"/>
        <v>#N/A</v>
      </c>
      <c r="IV93" s="169" t="e">
        <f t="shared" si="182"/>
        <v>#N/A</v>
      </c>
      <c r="IW93" s="169" t="e">
        <f t="shared" si="182"/>
        <v>#N/A</v>
      </c>
      <c r="IX93" s="169" t="e">
        <f t="shared" si="182"/>
        <v>#N/A</v>
      </c>
      <c r="IY93" s="169" t="e">
        <f t="shared" si="182"/>
        <v>#N/A</v>
      </c>
      <c r="IZ93" s="169" t="e">
        <f t="shared" si="182"/>
        <v>#N/A</v>
      </c>
      <c r="JA93" s="169" t="e">
        <f t="shared" si="182"/>
        <v>#N/A</v>
      </c>
      <c r="JB93" s="169" t="e">
        <f t="shared" si="182"/>
        <v>#N/A</v>
      </c>
      <c r="JC93" s="169" t="e">
        <f t="shared" si="182"/>
        <v>#N/A</v>
      </c>
      <c r="JD93" s="169" t="e">
        <f t="shared" si="182"/>
        <v>#N/A</v>
      </c>
      <c r="JE93" s="169" t="e">
        <f t="shared" si="189"/>
        <v>#N/A</v>
      </c>
      <c r="JF93" s="169" t="e">
        <f t="shared" si="189"/>
        <v>#N/A</v>
      </c>
      <c r="JG93" s="169" t="e">
        <f t="shared" si="189"/>
        <v>#N/A</v>
      </c>
      <c r="JH93" s="169" t="e">
        <f t="shared" si="189"/>
        <v>#N/A</v>
      </c>
      <c r="JI93" s="169" t="e">
        <f t="shared" si="189"/>
        <v>#N/A</v>
      </c>
      <c r="JJ93" s="169" t="e">
        <f t="shared" si="189"/>
        <v>#N/A</v>
      </c>
      <c r="JK93" s="169" t="e">
        <f t="shared" si="189"/>
        <v>#N/A</v>
      </c>
      <c r="JL93" s="169" t="e">
        <f t="shared" si="189"/>
        <v>#N/A</v>
      </c>
      <c r="JM93" s="169" t="e">
        <f t="shared" si="189"/>
        <v>#N/A</v>
      </c>
      <c r="JN93" s="169" t="e">
        <f t="shared" si="189"/>
        <v>#N/A</v>
      </c>
      <c r="JO93" s="169" t="e">
        <f t="shared" si="189"/>
        <v>#N/A</v>
      </c>
      <c r="JP93" s="169" t="e">
        <f t="shared" si="189"/>
        <v>#N/A</v>
      </c>
      <c r="JQ93" s="169" t="e">
        <f t="shared" si="189"/>
        <v>#N/A</v>
      </c>
      <c r="JR93" s="169" t="e">
        <f t="shared" si="189"/>
        <v>#N/A</v>
      </c>
      <c r="JS93" s="169" t="e">
        <f t="shared" si="189"/>
        <v>#N/A</v>
      </c>
      <c r="JT93" s="169" t="e">
        <f t="shared" si="183"/>
        <v>#N/A</v>
      </c>
      <c r="JU93" s="169" t="e">
        <f t="shared" si="183"/>
        <v>#N/A</v>
      </c>
      <c r="JV93" s="169" t="e">
        <f t="shared" si="183"/>
        <v>#N/A</v>
      </c>
      <c r="JW93" s="169" t="e">
        <f t="shared" si="183"/>
        <v>#N/A</v>
      </c>
      <c r="JX93" s="169" t="e">
        <f t="shared" si="183"/>
        <v>#N/A</v>
      </c>
      <c r="JY93" s="169" t="e">
        <f t="shared" si="183"/>
        <v>#N/A</v>
      </c>
      <c r="JZ93" s="169" t="e">
        <f t="shared" si="183"/>
        <v>#N/A</v>
      </c>
      <c r="KA93" s="169" t="e">
        <f t="shared" si="183"/>
        <v>#N/A</v>
      </c>
      <c r="KB93" s="169" t="e">
        <f t="shared" si="183"/>
        <v>#N/A</v>
      </c>
      <c r="KC93" s="169" t="e">
        <f t="shared" si="183"/>
        <v>#N/A</v>
      </c>
      <c r="KD93" s="169" t="e">
        <f t="shared" si="183"/>
        <v>#N/A</v>
      </c>
      <c r="KE93" s="169" t="e">
        <f t="shared" si="183"/>
        <v>#N/A</v>
      </c>
      <c r="KF93" s="169" t="e">
        <f t="shared" si="183"/>
        <v>#N/A</v>
      </c>
      <c r="KG93" s="169" t="e">
        <f t="shared" si="183"/>
        <v>#N/A</v>
      </c>
      <c r="KH93" s="169" t="e">
        <f t="shared" si="183"/>
        <v>#N/A</v>
      </c>
      <c r="KI93" s="169" t="e">
        <f t="shared" si="183"/>
        <v>#N/A</v>
      </c>
      <c r="KJ93" s="169" t="e">
        <f t="shared" si="190"/>
        <v>#N/A</v>
      </c>
      <c r="KK93" s="169" t="e">
        <f t="shared" si="190"/>
        <v>#N/A</v>
      </c>
      <c r="KL93" s="169" t="e">
        <f t="shared" si="190"/>
        <v>#N/A</v>
      </c>
      <c r="KM93" s="169" t="e">
        <f t="shared" si="190"/>
        <v>#N/A</v>
      </c>
      <c r="KN93" s="169" t="e">
        <f t="shared" si="190"/>
        <v>#N/A</v>
      </c>
      <c r="KO93" s="169" t="e">
        <f t="shared" si="190"/>
        <v>#N/A</v>
      </c>
      <c r="KP93" s="169" t="e">
        <f t="shared" si="190"/>
        <v>#N/A</v>
      </c>
      <c r="KQ93" s="169" t="e">
        <f t="shared" si="190"/>
        <v>#N/A</v>
      </c>
      <c r="KR93" s="169" t="e">
        <f t="shared" si="190"/>
        <v>#N/A</v>
      </c>
      <c r="KS93" s="169" t="e">
        <f t="shared" si="190"/>
        <v>#N/A</v>
      </c>
      <c r="KT93" s="169" t="e">
        <f t="shared" si="190"/>
        <v>#N/A</v>
      </c>
      <c r="KU93" s="169" t="e">
        <f t="shared" si="190"/>
        <v>#N/A</v>
      </c>
      <c r="KV93" s="169" t="e">
        <f t="shared" si="190"/>
        <v>#N/A</v>
      </c>
      <c r="KW93" s="169" t="e">
        <f t="shared" si="190"/>
        <v>#N/A</v>
      </c>
      <c r="KX93" s="169" t="e">
        <f t="shared" si="190"/>
        <v>#N/A</v>
      </c>
      <c r="KY93" s="169" t="e">
        <f t="shared" si="190"/>
        <v>#N/A</v>
      </c>
      <c r="KZ93" s="169" t="e">
        <f t="shared" si="184"/>
        <v>#N/A</v>
      </c>
      <c r="LA93" s="169" t="e">
        <f t="shared" si="184"/>
        <v>#N/A</v>
      </c>
      <c r="LB93" s="169" t="e">
        <f t="shared" si="184"/>
        <v>#N/A</v>
      </c>
      <c r="LC93" s="169" t="e">
        <f t="shared" si="184"/>
        <v>#N/A</v>
      </c>
      <c r="LD93" s="169" t="e">
        <f t="shared" si="184"/>
        <v>#N/A</v>
      </c>
      <c r="LE93" s="169" t="e">
        <f t="shared" si="184"/>
        <v>#N/A</v>
      </c>
      <c r="LF93" s="169" t="e">
        <f t="shared" si="184"/>
        <v>#N/A</v>
      </c>
      <c r="LG93" s="169" t="e">
        <f t="shared" si="184"/>
        <v>#N/A</v>
      </c>
      <c r="LH93" s="169" t="e">
        <f t="shared" si="184"/>
        <v>#N/A</v>
      </c>
      <c r="LI93" s="169" t="e">
        <f t="shared" si="184"/>
        <v>#N/A</v>
      </c>
      <c r="LJ93" s="169" t="e">
        <f t="shared" si="184"/>
        <v>#N/A</v>
      </c>
      <c r="LK93" s="169" t="e">
        <f t="shared" si="184"/>
        <v>#N/A</v>
      </c>
      <c r="LL93" s="169" t="e">
        <f t="shared" si="184"/>
        <v>#N/A</v>
      </c>
      <c r="LM93" s="169" t="e">
        <f t="shared" si="184"/>
        <v>#N/A</v>
      </c>
      <c r="LN93" s="169" t="e">
        <f t="shared" si="184"/>
        <v>#N/A</v>
      </c>
      <c r="LO93" s="169" t="e">
        <f t="shared" si="191"/>
        <v>#N/A</v>
      </c>
      <c r="LP93" s="169" t="e">
        <f t="shared" si="191"/>
        <v>#N/A</v>
      </c>
      <c r="LQ93" s="169" t="e">
        <f t="shared" si="192"/>
        <v>#N/A</v>
      </c>
      <c r="LR93" s="169" t="e">
        <f t="shared" si="192"/>
        <v>#N/A</v>
      </c>
      <c r="LS93" s="169" t="e">
        <f t="shared" si="192"/>
        <v>#N/A</v>
      </c>
      <c r="LT93" s="169" t="e">
        <f t="shared" si="192"/>
        <v>#N/A</v>
      </c>
      <c r="LU93" s="169" t="e">
        <f t="shared" si="192"/>
        <v>#N/A</v>
      </c>
      <c r="LV93" s="169" t="e">
        <f t="shared" si="192"/>
        <v>#N/A</v>
      </c>
      <c r="LW93" s="169" t="e">
        <f t="shared" si="192"/>
        <v>#N/A</v>
      </c>
      <c r="LX93" s="169" t="e">
        <f t="shared" si="192"/>
        <v>#N/A</v>
      </c>
      <c r="LY93" s="169" t="e">
        <f t="shared" si="192"/>
        <v>#N/A</v>
      </c>
      <c r="LZ93" s="169" t="e">
        <f t="shared" si="192"/>
        <v>#N/A</v>
      </c>
      <c r="MA93" s="169" t="e">
        <f t="shared" si="192"/>
        <v>#N/A</v>
      </c>
      <c r="MB93" s="169" t="e">
        <f t="shared" si="192"/>
        <v>#N/A</v>
      </c>
      <c r="MC93" s="169" t="e">
        <f t="shared" si="192"/>
        <v>#N/A</v>
      </c>
      <c r="MD93" s="169" t="e">
        <f t="shared" si="192"/>
        <v>#N/A</v>
      </c>
      <c r="ME93" s="169" t="e">
        <f t="shared" si="192"/>
        <v>#N/A</v>
      </c>
      <c r="MF93" s="169" t="e">
        <f t="shared" si="185"/>
        <v>#N/A</v>
      </c>
      <c r="MG93" s="169" t="e">
        <f t="shared" si="185"/>
        <v>#N/A</v>
      </c>
      <c r="MH93" s="169" t="e">
        <f t="shared" si="185"/>
        <v>#N/A</v>
      </c>
      <c r="MI93" s="169" t="e">
        <f t="shared" si="185"/>
        <v>#N/A</v>
      </c>
      <c r="MJ93" s="169" t="e">
        <f t="shared" si="185"/>
        <v>#N/A</v>
      </c>
      <c r="MK93" s="169" t="e">
        <f t="shared" si="185"/>
        <v>#N/A</v>
      </c>
      <c r="ML93" s="169" t="e">
        <f t="shared" si="185"/>
        <v>#N/A</v>
      </c>
      <c r="MM93" s="169" t="e">
        <f t="shared" si="185"/>
        <v>#N/A</v>
      </c>
      <c r="MN93" s="169" t="e">
        <f t="shared" si="185"/>
        <v>#N/A</v>
      </c>
      <c r="MO93" s="169" t="e">
        <f t="shared" si="185"/>
        <v>#N/A</v>
      </c>
      <c r="MP93" s="169" t="e">
        <f t="shared" si="185"/>
        <v>#N/A</v>
      </c>
      <c r="MQ93" s="169" t="e">
        <f t="shared" si="185"/>
        <v>#N/A</v>
      </c>
      <c r="MR93" s="169" t="e">
        <f t="shared" si="185"/>
        <v>#N/A</v>
      </c>
      <c r="MS93" s="169" t="e">
        <f t="shared" si="185"/>
        <v>#N/A</v>
      </c>
      <c r="MT93" s="169" t="e">
        <f t="shared" si="185"/>
        <v>#N/A</v>
      </c>
      <c r="MU93" s="169" t="e">
        <f t="shared" si="185"/>
        <v>#N/A</v>
      </c>
      <c r="MV93" s="169" t="e">
        <f t="shared" si="193"/>
        <v>#N/A</v>
      </c>
      <c r="MW93" s="169" t="e">
        <f t="shared" si="193"/>
        <v>#N/A</v>
      </c>
      <c r="MX93" s="169" t="e">
        <f t="shared" si="193"/>
        <v>#N/A</v>
      </c>
      <c r="MY93" s="169" t="e">
        <f t="shared" si="193"/>
        <v>#N/A</v>
      </c>
      <c r="MZ93" s="169" t="e">
        <f t="shared" si="193"/>
        <v>#N/A</v>
      </c>
      <c r="NA93" s="169" t="e">
        <f t="shared" si="193"/>
        <v>#N/A</v>
      </c>
      <c r="NB93" s="169" t="e">
        <f t="shared" si="193"/>
        <v>#N/A</v>
      </c>
      <c r="NC93" s="169" t="e">
        <f t="shared" si="193"/>
        <v>#N/A</v>
      </c>
      <c r="ND93" s="169" t="e">
        <f t="shared" si="193"/>
        <v>#N/A</v>
      </c>
      <c r="NE93" s="169" t="e">
        <f t="shared" si="193"/>
        <v>#N/A</v>
      </c>
      <c r="NF93" s="169" t="e">
        <f t="shared" si="193"/>
        <v>#N/A</v>
      </c>
      <c r="NG93" s="169" t="e">
        <f t="shared" si="193"/>
        <v>#N/A</v>
      </c>
      <c r="NH93" s="169" t="e">
        <f t="shared" si="193"/>
        <v>#N/A</v>
      </c>
      <c r="NI93" s="169" t="e">
        <f t="shared" si="193"/>
        <v>#N/A</v>
      </c>
      <c r="NJ93" s="169" t="e">
        <f t="shared" si="193"/>
        <v>#N/A</v>
      </c>
      <c r="NK93" s="169" t="e">
        <f t="shared" si="193"/>
        <v>#N/A</v>
      </c>
      <c r="NL93" s="169" t="e">
        <f t="shared" si="186"/>
        <v>#N/A</v>
      </c>
      <c r="NM93" s="169" t="e">
        <f t="shared" si="186"/>
        <v>#N/A</v>
      </c>
      <c r="NN93" s="169" t="e">
        <f t="shared" si="186"/>
        <v>#N/A</v>
      </c>
      <c r="NO93" s="169" t="e">
        <f t="shared" si="186"/>
        <v>#N/A</v>
      </c>
      <c r="NP93" s="169" t="e">
        <f t="shared" si="186"/>
        <v>#N/A</v>
      </c>
      <c r="NQ93" s="169" t="e">
        <f t="shared" si="186"/>
        <v>#N/A</v>
      </c>
      <c r="NR93" s="169" t="e">
        <f t="shared" si="186"/>
        <v>#N/A</v>
      </c>
      <c r="NS93" s="169" t="e">
        <f t="shared" si="186"/>
        <v>#N/A</v>
      </c>
      <c r="NT93" s="169" t="e">
        <f t="shared" si="186"/>
        <v>#N/A</v>
      </c>
      <c r="NU93" s="169" t="e">
        <f t="shared" si="186"/>
        <v>#N/A</v>
      </c>
      <c r="NV93" s="169" t="e">
        <f t="shared" si="186"/>
        <v>#N/A</v>
      </c>
      <c r="NW93" s="169" t="e">
        <f t="shared" si="186"/>
        <v>#N/A</v>
      </c>
      <c r="NX93" s="169" t="e">
        <f t="shared" si="186"/>
        <v>#N/A</v>
      </c>
      <c r="NY93" s="169" t="e">
        <f t="shared" si="186"/>
        <v>#N/A</v>
      </c>
      <c r="NZ93" s="169" t="e">
        <f t="shared" si="186"/>
        <v>#N/A</v>
      </c>
      <c r="OA93" s="169" t="e">
        <f t="shared" si="194"/>
        <v>#N/A</v>
      </c>
      <c r="OB93" s="169" t="e">
        <f t="shared" si="194"/>
        <v>#N/A</v>
      </c>
      <c r="OC93" s="169" t="e">
        <f t="shared" si="195"/>
        <v>#N/A</v>
      </c>
      <c r="OD93" s="169" t="e">
        <f t="shared" si="195"/>
        <v>#N/A</v>
      </c>
      <c r="OE93" s="169" t="e">
        <f t="shared" si="195"/>
        <v>#N/A</v>
      </c>
      <c r="OF93" s="169" t="e">
        <f t="shared" si="195"/>
        <v>#N/A</v>
      </c>
      <c r="OG93" s="169" t="e">
        <f t="shared" si="195"/>
        <v>#N/A</v>
      </c>
      <c r="OH93" s="169" t="e">
        <f t="shared" si="195"/>
        <v>#N/A</v>
      </c>
      <c r="OI93" s="169" t="e">
        <f t="shared" si="195"/>
        <v>#N/A</v>
      </c>
      <c r="OJ93" s="169" t="e">
        <f t="shared" si="195"/>
        <v>#N/A</v>
      </c>
      <c r="OK93" s="169" t="e">
        <f t="shared" si="195"/>
        <v>#N/A</v>
      </c>
      <c r="OL93" s="169" t="e">
        <f t="shared" si="195"/>
        <v>#N/A</v>
      </c>
      <c r="OM93" s="169" t="e">
        <f t="shared" si="195"/>
        <v>#N/A</v>
      </c>
      <c r="ON93" s="169" t="e">
        <f t="shared" si="195"/>
        <v>#N/A</v>
      </c>
      <c r="OO93" s="169" t="e">
        <f t="shared" si="195"/>
        <v>#N/A</v>
      </c>
      <c r="OP93" s="169" t="e">
        <f t="shared" si="195"/>
        <v>#N/A</v>
      </c>
      <c r="OQ93" s="169" t="e">
        <f t="shared" si="195"/>
        <v>#N/A</v>
      </c>
      <c r="OR93" s="169" t="e">
        <f t="shared" si="187"/>
        <v>#N/A</v>
      </c>
      <c r="OS93" s="169" t="e">
        <f t="shared" si="187"/>
        <v>#N/A</v>
      </c>
      <c r="OT93" s="169" t="e">
        <f t="shared" si="187"/>
        <v>#N/A</v>
      </c>
      <c r="OU93" s="169" t="e">
        <f t="shared" si="187"/>
        <v>#N/A</v>
      </c>
      <c r="OV93" s="169" t="e">
        <f t="shared" si="187"/>
        <v>#N/A</v>
      </c>
      <c r="OW93" s="169" t="e">
        <f t="shared" si="187"/>
        <v>#N/A</v>
      </c>
      <c r="OX93" s="169" t="e">
        <f t="shared" si="187"/>
        <v>#N/A</v>
      </c>
      <c r="OY93" s="169" t="e">
        <f t="shared" si="187"/>
        <v>#N/A</v>
      </c>
      <c r="OZ93" s="169" t="e">
        <f t="shared" si="187"/>
        <v>#N/A</v>
      </c>
      <c r="PA93" s="169" t="e">
        <f t="shared" si="187"/>
        <v>#N/A</v>
      </c>
      <c r="PB93" s="169" t="e">
        <f t="shared" si="187"/>
        <v>#N/A</v>
      </c>
      <c r="PC93" s="169" t="e">
        <f t="shared" si="187"/>
        <v>#N/A</v>
      </c>
      <c r="PD93" s="169" t="e">
        <f t="shared" si="187"/>
        <v>#N/A</v>
      </c>
      <c r="PE93" s="169" t="e">
        <f t="shared" si="187"/>
        <v>#N/A</v>
      </c>
      <c r="PF93" s="169" t="e">
        <f t="shared" si="187"/>
        <v>#N/A</v>
      </c>
      <c r="PG93" s="169" t="e">
        <f t="shared" si="187"/>
        <v>#N/A</v>
      </c>
      <c r="PH93" s="169" t="e">
        <f t="shared" si="196"/>
        <v>#N/A</v>
      </c>
      <c r="PI93" s="169" t="e">
        <f t="shared" si="196"/>
        <v>#N/A</v>
      </c>
      <c r="PJ93" s="169" t="e">
        <f t="shared" si="196"/>
        <v>#N/A</v>
      </c>
      <c r="PK93" s="169" t="e">
        <f t="shared" si="196"/>
        <v>#N/A</v>
      </c>
      <c r="PL93" s="169" t="e">
        <f t="shared" si="196"/>
        <v>#N/A</v>
      </c>
      <c r="PM93" s="169" t="e">
        <f t="shared" si="196"/>
        <v>#N/A</v>
      </c>
      <c r="PN93" s="169" t="e">
        <f t="shared" si="196"/>
        <v>#N/A</v>
      </c>
      <c r="PO93" s="169" t="e">
        <f t="shared" si="196"/>
        <v>#N/A</v>
      </c>
    </row>
    <row r="94" spans="1:431" hidden="1" x14ac:dyDescent="0.75">
      <c r="A94" s="370"/>
      <c r="B94" s="376" t="str">
        <f>IF($R94="","",ROUND(_xlfn.NORM.INV(ABS(VLOOKUP($T$1,VLookups!$A$43:$B$44,2,FALSE)-B$2),$N94,$R94),0))</f>
        <v/>
      </c>
      <c r="C94" s="382" t="str">
        <f t="shared" si="165"/>
        <v/>
      </c>
      <c r="D94" s="383" t="str">
        <f t="shared" si="166"/>
        <v/>
      </c>
      <c r="E94" s="109"/>
      <c r="F94" s="117"/>
      <c r="G94" s="122" t="str">
        <f t="shared" si="159"/>
        <v/>
      </c>
      <c r="H94" s="95"/>
      <c r="I94" s="122" t="str">
        <f t="shared" si="160"/>
        <v/>
      </c>
      <c r="J94" s="117"/>
      <c r="K94" s="110"/>
      <c r="L94" s="124" t="str">
        <f t="shared" si="147"/>
        <v/>
      </c>
      <c r="M94" s="124" t="str">
        <f t="shared" si="148"/>
        <v/>
      </c>
      <c r="N94" s="73" t="str">
        <f t="shared" si="161"/>
        <v/>
      </c>
      <c r="O94" s="23"/>
      <c r="P94" s="57"/>
      <c r="Q94" s="304"/>
      <c r="R94" s="74" t="str">
        <f>IF(AND(G94&gt;0,H94&gt;0,I94&gt;0),IF(ISBLANK(Q94),IF(ISBLANK(O94),"",(I94-G94)*VLOOKUP(O94,VLookups!$A$4:$B$13,2,FALSE)),Q94),"")</f>
        <v/>
      </c>
      <c r="S94" s="75" t="str">
        <f t="shared" si="149"/>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2"/>
        <v/>
      </c>
      <c r="AD94" s="49" t="str">
        <f t="shared" si="206"/>
        <v/>
      </c>
      <c r="AE94" s="49" t="str">
        <f t="shared" si="206"/>
        <v/>
      </c>
      <c r="AF94" s="49" t="str">
        <f t="shared" si="206"/>
        <v/>
      </c>
      <c r="AG94" s="49" t="str">
        <f t="shared" si="206"/>
        <v/>
      </c>
      <c r="AH94" s="49" t="str">
        <f t="shared" si="206"/>
        <v/>
      </c>
      <c r="AI94" s="49" t="str">
        <f t="shared" si="206"/>
        <v/>
      </c>
      <c r="AJ94" s="49" t="str">
        <f t="shared" si="206"/>
        <v/>
      </c>
      <c r="AK94" s="49" t="str">
        <f t="shared" si="206"/>
        <v/>
      </c>
      <c r="AL94" s="49" t="str">
        <f t="shared" si="206"/>
        <v/>
      </c>
      <c r="AM94" s="49" t="str">
        <f t="shared" si="206"/>
        <v/>
      </c>
      <c r="AN94" s="49" t="str">
        <f t="shared" si="206"/>
        <v/>
      </c>
      <c r="AO94" s="49" t="str">
        <f t="shared" si="206"/>
        <v/>
      </c>
      <c r="AP94" s="49" t="str">
        <f t="shared" si="206"/>
        <v/>
      </c>
      <c r="AQ94" s="49" t="str">
        <f t="shared" si="206"/>
        <v/>
      </c>
      <c r="AR94" s="49" t="str">
        <f t="shared" si="206"/>
        <v/>
      </c>
      <c r="AS94" s="49" t="str">
        <f t="shared" si="206"/>
        <v/>
      </c>
      <c r="AT94" s="49" t="str">
        <f t="shared" si="201"/>
        <v/>
      </c>
      <c r="AU94" s="49" t="str">
        <f t="shared" si="201"/>
        <v/>
      </c>
      <c r="AV94" s="49" t="str">
        <f t="shared" si="201"/>
        <v/>
      </c>
      <c r="AW94" s="49" t="str">
        <f t="shared" si="201"/>
        <v/>
      </c>
      <c r="AX94" s="49" t="str">
        <f t="shared" si="201"/>
        <v/>
      </c>
      <c r="AY94" s="49" t="str">
        <f t="shared" si="201"/>
        <v/>
      </c>
      <c r="AZ94" s="49" t="str">
        <f t="shared" si="201"/>
        <v/>
      </c>
      <c r="BA94" s="49" t="str">
        <f t="shared" si="201"/>
        <v/>
      </c>
      <c r="BB94" s="49" t="str">
        <f t="shared" si="201"/>
        <v/>
      </c>
      <c r="BC94" s="49" t="str">
        <f t="shared" si="201"/>
        <v/>
      </c>
      <c r="BD94" s="49" t="str">
        <f t="shared" si="201"/>
        <v/>
      </c>
      <c r="BE94" s="49" t="str">
        <f t="shared" si="201"/>
        <v/>
      </c>
      <c r="BF94" s="49" t="str">
        <f t="shared" si="201"/>
        <v/>
      </c>
      <c r="BG94" s="49" t="str">
        <f t="shared" si="201"/>
        <v/>
      </c>
      <c r="BH94" s="49" t="str">
        <f t="shared" si="201"/>
        <v/>
      </c>
      <c r="BI94" s="49" t="str">
        <f t="shared" si="202"/>
        <v/>
      </c>
      <c r="BJ94" s="49" t="str">
        <f t="shared" si="202"/>
        <v/>
      </c>
      <c r="BK94" s="49" t="str">
        <f t="shared" si="202"/>
        <v/>
      </c>
      <c r="BL94" s="49" t="str">
        <f t="shared" si="202"/>
        <v/>
      </c>
      <c r="BM94" s="49" t="str">
        <f t="shared" si="202"/>
        <v/>
      </c>
      <c r="BN94" s="49" t="str">
        <f t="shared" si="202"/>
        <v/>
      </c>
      <c r="BO94" s="49" t="str">
        <f t="shared" si="202"/>
        <v/>
      </c>
      <c r="BP94" s="49" t="str">
        <f t="shared" si="202"/>
        <v/>
      </c>
      <c r="BQ94" s="49" t="str">
        <f t="shared" si="202"/>
        <v/>
      </c>
      <c r="BR94" s="49" t="str">
        <f t="shared" si="202"/>
        <v/>
      </c>
      <c r="BS94" s="49" t="str">
        <f t="shared" si="202"/>
        <v/>
      </c>
      <c r="BT94" s="49" t="str">
        <f t="shared" si="202"/>
        <v/>
      </c>
      <c r="BU94" s="49" t="str">
        <f t="shared" si="202"/>
        <v/>
      </c>
      <c r="BV94" s="49" t="str">
        <f t="shared" si="202"/>
        <v/>
      </c>
      <c r="BW94" s="49" t="str">
        <f t="shared" si="202"/>
        <v/>
      </c>
      <c r="BX94" s="49" t="str">
        <f t="shared" si="202"/>
        <v/>
      </c>
      <c r="BY94" s="49" t="str">
        <f t="shared" si="197"/>
        <v/>
      </c>
      <c r="BZ94" s="49" t="str">
        <f t="shared" si="197"/>
        <v/>
      </c>
      <c r="CA94" s="49" t="str">
        <f t="shared" si="197"/>
        <v/>
      </c>
      <c r="CB94" s="49" t="str">
        <f t="shared" si="197"/>
        <v/>
      </c>
      <c r="CC94" s="49" t="str">
        <f t="shared" si="197"/>
        <v/>
      </c>
      <c r="CD94" s="49" t="str">
        <f t="shared" si="197"/>
        <v/>
      </c>
      <c r="CE94" s="49" t="str">
        <f t="shared" si="197"/>
        <v/>
      </c>
      <c r="CF94" s="49" t="str">
        <f t="shared" si="197"/>
        <v/>
      </c>
      <c r="CG94" s="49" t="str">
        <f t="shared" si="197"/>
        <v/>
      </c>
      <c r="CH94" s="49" t="str">
        <f t="shared" si="197"/>
        <v/>
      </c>
      <c r="CI94" s="49" t="str">
        <f t="shared" si="197"/>
        <v/>
      </c>
      <c r="CJ94" s="49" t="str">
        <f t="shared" si="197"/>
        <v/>
      </c>
      <c r="CK94" s="49" t="str">
        <f t="shared" si="197"/>
        <v/>
      </c>
      <c r="CL94" s="49" t="str">
        <f t="shared" si="197"/>
        <v/>
      </c>
      <c r="CM94" s="49" t="str">
        <f t="shared" si="197"/>
        <v/>
      </c>
      <c r="CN94" s="49" t="str">
        <f t="shared" si="203"/>
        <v/>
      </c>
      <c r="CO94" s="49" t="str">
        <f t="shared" si="203"/>
        <v/>
      </c>
      <c r="CP94" s="49" t="str">
        <f t="shared" si="203"/>
        <v/>
      </c>
      <c r="CQ94" s="49" t="str">
        <f t="shared" si="203"/>
        <v/>
      </c>
      <c r="CR94" s="49" t="str">
        <f t="shared" si="203"/>
        <v/>
      </c>
      <c r="CS94" s="49" t="str">
        <f t="shared" si="203"/>
        <v/>
      </c>
      <c r="CT94" s="49" t="str">
        <f t="shared" si="203"/>
        <v/>
      </c>
      <c r="CU94" s="49" t="str">
        <f t="shared" si="203"/>
        <v/>
      </c>
      <c r="CV94" s="49" t="str">
        <f t="shared" si="203"/>
        <v/>
      </c>
      <c r="CW94" s="49" t="str">
        <f t="shared" si="203"/>
        <v/>
      </c>
      <c r="CX94" s="49" t="str">
        <f t="shared" si="203"/>
        <v/>
      </c>
      <c r="CY94" s="49" t="str">
        <f t="shared" si="203"/>
        <v/>
      </c>
      <c r="CZ94" s="49" t="str">
        <f t="shared" si="203"/>
        <v/>
      </c>
      <c r="DA94" s="49" t="str">
        <f t="shared" si="203"/>
        <v/>
      </c>
      <c r="DB94" s="49" t="str">
        <f t="shared" si="203"/>
        <v/>
      </c>
      <c r="DC94" s="49" t="str">
        <f t="shared" si="203"/>
        <v/>
      </c>
      <c r="DD94" s="49" t="str">
        <f t="shared" si="198"/>
        <v/>
      </c>
      <c r="DE94" s="49" t="str">
        <f t="shared" si="198"/>
        <v/>
      </c>
      <c r="DF94" s="49" t="str">
        <f t="shared" si="198"/>
        <v/>
      </c>
      <c r="DG94" s="49" t="str">
        <f t="shared" si="198"/>
        <v/>
      </c>
      <c r="DH94" s="49" t="str">
        <f t="shared" si="198"/>
        <v/>
      </c>
      <c r="DI94" s="49" t="str">
        <f t="shared" si="198"/>
        <v/>
      </c>
      <c r="DJ94" s="49" t="str">
        <f t="shared" si="198"/>
        <v/>
      </c>
      <c r="DK94" s="49" t="str">
        <f t="shared" si="198"/>
        <v/>
      </c>
      <c r="DL94" s="49" t="str">
        <f t="shared" si="198"/>
        <v/>
      </c>
      <c r="DM94" s="49" t="str">
        <f t="shared" si="198"/>
        <v/>
      </c>
      <c r="DN94" s="49" t="str">
        <f t="shared" si="198"/>
        <v/>
      </c>
      <c r="DO94" s="49" t="str">
        <f t="shared" si="198"/>
        <v/>
      </c>
      <c r="DP94" s="49" t="str">
        <f t="shared" si="198"/>
        <v/>
      </c>
      <c r="DQ94" s="49" t="str">
        <f t="shared" si="198"/>
        <v/>
      </c>
      <c r="DR94" s="49" t="str">
        <f t="shared" si="198"/>
        <v/>
      </c>
      <c r="DS94" s="49" t="str">
        <f t="shared" si="204"/>
        <v/>
      </c>
      <c r="DT94" s="49" t="str">
        <f t="shared" si="204"/>
        <v/>
      </c>
      <c r="DU94" s="49" t="str">
        <f t="shared" si="204"/>
        <v/>
      </c>
      <c r="DV94" s="49" t="str">
        <f t="shared" si="204"/>
        <v/>
      </c>
      <c r="DW94" s="49" t="str">
        <f t="shared" si="204"/>
        <v/>
      </c>
      <c r="DX94" s="49" t="str">
        <f t="shared" si="204"/>
        <v/>
      </c>
      <c r="DY94" s="49" t="str">
        <f t="shared" si="204"/>
        <v/>
      </c>
      <c r="DZ94" s="183" t="str">
        <f t="shared" si="163"/>
        <v/>
      </c>
      <c r="EA94" s="49" t="str">
        <f t="shared" si="199"/>
        <v/>
      </c>
      <c r="EB94" s="49" t="str">
        <f t="shared" si="199"/>
        <v/>
      </c>
      <c r="EC94" s="49" t="str">
        <f t="shared" si="199"/>
        <v/>
      </c>
      <c r="ED94" s="49" t="str">
        <f t="shared" si="199"/>
        <v/>
      </c>
      <c r="EE94" s="49" t="str">
        <f t="shared" si="199"/>
        <v/>
      </c>
      <c r="EF94" s="49" t="str">
        <f t="shared" si="199"/>
        <v/>
      </c>
      <c r="EG94" s="49" t="str">
        <f t="shared" si="199"/>
        <v/>
      </c>
      <c r="EH94" s="49" t="str">
        <f t="shared" si="199"/>
        <v/>
      </c>
      <c r="EI94" s="49" t="str">
        <f t="shared" si="199"/>
        <v/>
      </c>
      <c r="EJ94" s="49" t="str">
        <f t="shared" si="199"/>
        <v/>
      </c>
      <c r="EK94" s="49" t="str">
        <f t="shared" si="199"/>
        <v/>
      </c>
      <c r="EL94" s="49" t="str">
        <f t="shared" si="199"/>
        <v/>
      </c>
      <c r="EM94" s="49" t="str">
        <f t="shared" si="199"/>
        <v/>
      </c>
      <c r="EN94" s="49" t="str">
        <f t="shared" si="199"/>
        <v/>
      </c>
      <c r="EO94" s="49" t="str">
        <f t="shared" si="199"/>
        <v/>
      </c>
      <c r="EP94" s="49" t="str">
        <f t="shared" si="164"/>
        <v/>
      </c>
      <c r="EQ94" s="49" t="str">
        <f t="shared" si="164"/>
        <v/>
      </c>
      <c r="ER94" s="49" t="str">
        <f t="shared" si="164"/>
        <v/>
      </c>
      <c r="ES94" s="49" t="str">
        <f t="shared" si="164"/>
        <v/>
      </c>
      <c r="ET94" s="49" t="str">
        <f t="shared" si="164"/>
        <v/>
      </c>
      <c r="EU94" s="49" t="str">
        <f t="shared" si="164"/>
        <v/>
      </c>
      <c r="EV94" s="49" t="str">
        <f t="shared" si="164"/>
        <v/>
      </c>
      <c r="EW94" s="49" t="str">
        <f t="shared" si="164"/>
        <v/>
      </c>
      <c r="EX94" s="49" t="str">
        <f t="shared" si="164"/>
        <v/>
      </c>
      <c r="EY94" s="49" t="str">
        <f t="shared" si="164"/>
        <v/>
      </c>
      <c r="EZ94" s="49" t="str">
        <f t="shared" si="164"/>
        <v/>
      </c>
      <c r="FA94" s="49" t="str">
        <f t="shared" si="164"/>
        <v/>
      </c>
      <c r="FB94" s="49" t="str">
        <f t="shared" si="164"/>
        <v/>
      </c>
      <c r="FC94" s="49" t="str">
        <f t="shared" si="164"/>
        <v/>
      </c>
      <c r="FD94" s="49" t="str">
        <f t="shared" si="164"/>
        <v/>
      </c>
      <c r="FE94" s="49" t="str">
        <f t="shared" si="164"/>
        <v/>
      </c>
      <c r="FF94" s="49" t="str">
        <f t="shared" si="209"/>
        <v/>
      </c>
      <c r="FG94" s="49" t="str">
        <f t="shared" si="209"/>
        <v/>
      </c>
      <c r="FH94" s="49" t="str">
        <f t="shared" si="209"/>
        <v/>
      </c>
      <c r="FI94" s="49" t="str">
        <f t="shared" si="207"/>
        <v/>
      </c>
      <c r="FJ94" s="49" t="str">
        <f t="shared" si="205"/>
        <v/>
      </c>
      <c r="FK94" s="49" t="str">
        <f t="shared" si="205"/>
        <v/>
      </c>
      <c r="FL94" s="49" t="str">
        <f t="shared" si="205"/>
        <v/>
      </c>
      <c r="FM94" s="49" t="str">
        <f t="shared" si="205"/>
        <v/>
      </c>
      <c r="FN94" s="49" t="str">
        <f t="shared" si="205"/>
        <v/>
      </c>
      <c r="FO94" s="49" t="str">
        <f t="shared" si="205"/>
        <v/>
      </c>
      <c r="FP94" s="49" t="str">
        <f t="shared" si="200"/>
        <v/>
      </c>
      <c r="FQ94" s="49" t="str">
        <f t="shared" si="200"/>
        <v/>
      </c>
      <c r="FR94" s="49" t="str">
        <f t="shared" si="200"/>
        <v/>
      </c>
      <c r="FS94" s="49" t="str">
        <f t="shared" si="200"/>
        <v/>
      </c>
      <c r="FT94" s="49" t="str">
        <f t="shared" si="200"/>
        <v/>
      </c>
      <c r="FU94" s="49" t="str">
        <f t="shared" si="176"/>
        <v/>
      </c>
      <c r="FV94" s="49" t="str">
        <f t="shared" si="176"/>
        <v/>
      </c>
      <c r="FW94" s="49" t="str">
        <f t="shared" si="176"/>
        <v/>
      </c>
      <c r="FX94" s="49" t="str">
        <f t="shared" si="176"/>
        <v/>
      </c>
      <c r="FY94" s="49" t="str">
        <f t="shared" si="176"/>
        <v/>
      </c>
      <c r="FZ94" s="49" t="str">
        <f t="shared" si="176"/>
        <v/>
      </c>
      <c r="GA94" s="49" t="str">
        <f t="shared" si="176"/>
        <v/>
      </c>
      <c r="GB94" s="49" t="str">
        <f t="shared" si="176"/>
        <v/>
      </c>
      <c r="GC94" s="49" t="str">
        <f t="shared" si="176"/>
        <v/>
      </c>
      <c r="GD94" s="49" t="str">
        <f t="shared" si="176"/>
        <v/>
      </c>
      <c r="GE94" s="49" t="str">
        <f t="shared" si="176"/>
        <v/>
      </c>
      <c r="GF94" s="49" t="str">
        <f t="shared" si="176"/>
        <v/>
      </c>
      <c r="GG94" s="49" t="str">
        <f t="shared" si="176"/>
        <v/>
      </c>
      <c r="GH94" s="49" t="str">
        <f t="shared" si="176"/>
        <v/>
      </c>
      <c r="GI94" s="49" t="str">
        <f t="shared" si="176"/>
        <v/>
      </c>
      <c r="GJ94" s="49" t="str">
        <f t="shared" si="176"/>
        <v/>
      </c>
      <c r="GK94" s="49" t="str">
        <f t="shared" si="208"/>
        <v/>
      </c>
      <c r="GL94" s="49" t="str">
        <f t="shared" si="188"/>
        <v/>
      </c>
      <c r="GM94" s="49" t="str">
        <f t="shared" si="188"/>
        <v/>
      </c>
      <c r="GN94" s="49" t="str">
        <f t="shared" si="180"/>
        <v/>
      </c>
      <c r="GO94" s="49" t="str">
        <f t="shared" si="180"/>
        <v/>
      </c>
      <c r="GP94" s="49" t="str">
        <f t="shared" si="180"/>
        <v/>
      </c>
      <c r="GQ94" s="49" t="str">
        <f t="shared" si="180"/>
        <v/>
      </c>
      <c r="GR94" s="49" t="str">
        <f t="shared" si="180"/>
        <v/>
      </c>
      <c r="GS94" s="49" t="str">
        <f t="shared" si="180"/>
        <v/>
      </c>
      <c r="GT94" s="49" t="str">
        <f t="shared" si="180"/>
        <v/>
      </c>
      <c r="GU94" s="49" t="str">
        <f t="shared" si="180"/>
        <v/>
      </c>
      <c r="GV94" s="49" t="str">
        <f t="shared" si="180"/>
        <v/>
      </c>
      <c r="GW94" s="49" t="str">
        <f t="shared" si="180"/>
        <v/>
      </c>
      <c r="GX94" s="49" t="str">
        <f t="shared" si="180"/>
        <v/>
      </c>
      <c r="GY94" s="49" t="str">
        <f t="shared" si="180"/>
        <v/>
      </c>
      <c r="GZ94" s="49" t="str">
        <f t="shared" si="180"/>
        <v/>
      </c>
      <c r="HA94" s="49" t="str">
        <f t="shared" si="180"/>
        <v/>
      </c>
      <c r="HB94" s="49" t="str">
        <f t="shared" si="180"/>
        <v/>
      </c>
      <c r="HC94" s="49" t="str">
        <f t="shared" si="180"/>
        <v/>
      </c>
      <c r="HD94" s="49" t="str">
        <f t="shared" si="181"/>
        <v/>
      </c>
      <c r="HE94" s="49" t="str">
        <f t="shared" si="181"/>
        <v/>
      </c>
      <c r="HF94" s="49" t="str">
        <f t="shared" si="181"/>
        <v/>
      </c>
      <c r="HG94" s="49" t="str">
        <f t="shared" si="181"/>
        <v/>
      </c>
      <c r="HH94" s="49" t="str">
        <f t="shared" si="181"/>
        <v/>
      </c>
      <c r="HI94" s="49" t="str">
        <f t="shared" si="139"/>
        <v/>
      </c>
      <c r="HJ94" s="49" t="str">
        <f t="shared" si="139"/>
        <v/>
      </c>
      <c r="HK94" s="49" t="str">
        <f t="shared" si="139"/>
        <v/>
      </c>
      <c r="HL94" s="49" t="str">
        <f t="shared" si="139"/>
        <v/>
      </c>
      <c r="HM94" s="49" t="str">
        <f t="shared" si="109"/>
        <v/>
      </c>
      <c r="HN94" s="49" t="str">
        <f t="shared" si="109"/>
        <v/>
      </c>
      <c r="HO94" s="49" t="str">
        <f t="shared" si="109"/>
        <v/>
      </c>
      <c r="HP94" s="49" t="str">
        <f t="shared" si="77"/>
        <v/>
      </c>
      <c r="HQ94" s="49" t="str">
        <f t="shared" si="77"/>
        <v/>
      </c>
      <c r="HR94" s="49" t="str">
        <f t="shared" si="77"/>
        <v/>
      </c>
      <c r="HS94" s="49" t="str">
        <f t="shared" si="77"/>
        <v/>
      </c>
      <c r="HT94" s="49" t="str">
        <f t="shared" si="77"/>
        <v/>
      </c>
      <c r="HU94" s="49" t="str">
        <f t="shared" si="77"/>
        <v/>
      </c>
      <c r="HV94" s="49" t="str">
        <f t="shared" si="140"/>
        <v/>
      </c>
      <c r="HW94" s="169" t="e">
        <f t="shared" si="179"/>
        <v>#N/A</v>
      </c>
      <c r="HX94" s="169" t="e">
        <f t="shared" si="179"/>
        <v>#N/A</v>
      </c>
      <c r="HY94" s="169" t="e">
        <f t="shared" si="179"/>
        <v>#N/A</v>
      </c>
      <c r="HZ94" s="169" t="e">
        <f t="shared" si="179"/>
        <v>#N/A</v>
      </c>
      <c r="IA94" s="169" t="e">
        <f t="shared" si="178"/>
        <v>#N/A</v>
      </c>
      <c r="IB94" s="169" t="e">
        <f t="shared" si="178"/>
        <v>#N/A</v>
      </c>
      <c r="IC94" s="169" t="e">
        <f t="shared" si="178"/>
        <v>#N/A</v>
      </c>
      <c r="ID94" s="169" t="e">
        <f t="shared" si="178"/>
        <v>#N/A</v>
      </c>
      <c r="IE94" s="169" t="e">
        <f t="shared" si="178"/>
        <v>#N/A</v>
      </c>
      <c r="IF94" s="169" t="e">
        <f t="shared" si="178"/>
        <v>#N/A</v>
      </c>
      <c r="IG94" s="169" t="e">
        <f t="shared" si="178"/>
        <v>#N/A</v>
      </c>
      <c r="IH94" s="169" t="e">
        <f t="shared" si="178"/>
        <v>#N/A</v>
      </c>
      <c r="II94" s="169" t="e">
        <f t="shared" si="178"/>
        <v>#N/A</v>
      </c>
      <c r="IJ94" s="169" t="e">
        <f t="shared" si="178"/>
        <v>#N/A</v>
      </c>
      <c r="IK94" s="169" t="e">
        <f t="shared" si="178"/>
        <v>#N/A</v>
      </c>
      <c r="IL94" s="169" t="e">
        <f t="shared" si="178"/>
        <v>#N/A</v>
      </c>
      <c r="IM94" s="169" t="e">
        <f t="shared" si="178"/>
        <v>#N/A</v>
      </c>
      <c r="IN94" s="169" t="e">
        <f t="shared" si="178"/>
        <v>#N/A</v>
      </c>
      <c r="IO94" s="169" t="e">
        <f t="shared" si="178"/>
        <v>#N/A</v>
      </c>
      <c r="IP94" s="169" t="e">
        <f t="shared" si="182"/>
        <v>#N/A</v>
      </c>
      <c r="IQ94" s="169" t="e">
        <f t="shared" si="182"/>
        <v>#N/A</v>
      </c>
      <c r="IR94" s="169" t="e">
        <f t="shared" si="182"/>
        <v>#N/A</v>
      </c>
      <c r="IS94" s="169" t="e">
        <f t="shared" si="182"/>
        <v>#N/A</v>
      </c>
      <c r="IT94" s="169" t="e">
        <f t="shared" si="182"/>
        <v>#N/A</v>
      </c>
      <c r="IU94" s="169" t="e">
        <f t="shared" si="182"/>
        <v>#N/A</v>
      </c>
      <c r="IV94" s="169" t="e">
        <f t="shared" si="182"/>
        <v>#N/A</v>
      </c>
      <c r="IW94" s="169" t="e">
        <f t="shared" si="182"/>
        <v>#N/A</v>
      </c>
      <c r="IX94" s="169" t="e">
        <f t="shared" si="182"/>
        <v>#N/A</v>
      </c>
      <c r="IY94" s="169" t="e">
        <f t="shared" si="182"/>
        <v>#N/A</v>
      </c>
      <c r="IZ94" s="169" t="e">
        <f t="shared" si="182"/>
        <v>#N/A</v>
      </c>
      <c r="JA94" s="169" t="e">
        <f t="shared" si="182"/>
        <v>#N/A</v>
      </c>
      <c r="JB94" s="169" t="e">
        <f t="shared" si="182"/>
        <v>#N/A</v>
      </c>
      <c r="JC94" s="169" t="e">
        <f t="shared" si="182"/>
        <v>#N/A</v>
      </c>
      <c r="JD94" s="169" t="e">
        <f t="shared" si="182"/>
        <v>#N/A</v>
      </c>
      <c r="JE94" s="169" t="e">
        <f t="shared" si="189"/>
        <v>#N/A</v>
      </c>
      <c r="JF94" s="169" t="e">
        <f t="shared" si="189"/>
        <v>#N/A</v>
      </c>
      <c r="JG94" s="169" t="e">
        <f t="shared" si="189"/>
        <v>#N/A</v>
      </c>
      <c r="JH94" s="169" t="e">
        <f t="shared" si="189"/>
        <v>#N/A</v>
      </c>
      <c r="JI94" s="169" t="e">
        <f t="shared" si="189"/>
        <v>#N/A</v>
      </c>
      <c r="JJ94" s="169" t="e">
        <f t="shared" si="189"/>
        <v>#N/A</v>
      </c>
      <c r="JK94" s="169" t="e">
        <f t="shared" si="189"/>
        <v>#N/A</v>
      </c>
      <c r="JL94" s="169" t="e">
        <f t="shared" si="189"/>
        <v>#N/A</v>
      </c>
      <c r="JM94" s="169" t="e">
        <f t="shared" si="189"/>
        <v>#N/A</v>
      </c>
      <c r="JN94" s="169" t="e">
        <f t="shared" si="189"/>
        <v>#N/A</v>
      </c>
      <c r="JO94" s="169" t="e">
        <f t="shared" si="189"/>
        <v>#N/A</v>
      </c>
      <c r="JP94" s="169" t="e">
        <f t="shared" si="189"/>
        <v>#N/A</v>
      </c>
      <c r="JQ94" s="169" t="e">
        <f t="shared" si="189"/>
        <v>#N/A</v>
      </c>
      <c r="JR94" s="169" t="e">
        <f t="shared" si="189"/>
        <v>#N/A</v>
      </c>
      <c r="JS94" s="169" t="e">
        <f t="shared" si="189"/>
        <v>#N/A</v>
      </c>
      <c r="JT94" s="169" t="e">
        <f t="shared" si="183"/>
        <v>#N/A</v>
      </c>
      <c r="JU94" s="169" t="e">
        <f t="shared" si="183"/>
        <v>#N/A</v>
      </c>
      <c r="JV94" s="169" t="e">
        <f t="shared" si="183"/>
        <v>#N/A</v>
      </c>
      <c r="JW94" s="169" t="e">
        <f t="shared" si="183"/>
        <v>#N/A</v>
      </c>
      <c r="JX94" s="169" t="e">
        <f t="shared" si="183"/>
        <v>#N/A</v>
      </c>
      <c r="JY94" s="169" t="e">
        <f t="shared" si="183"/>
        <v>#N/A</v>
      </c>
      <c r="JZ94" s="169" t="e">
        <f t="shared" si="183"/>
        <v>#N/A</v>
      </c>
      <c r="KA94" s="169" t="e">
        <f t="shared" si="183"/>
        <v>#N/A</v>
      </c>
      <c r="KB94" s="169" t="e">
        <f t="shared" si="183"/>
        <v>#N/A</v>
      </c>
      <c r="KC94" s="169" t="e">
        <f t="shared" si="183"/>
        <v>#N/A</v>
      </c>
      <c r="KD94" s="169" t="e">
        <f t="shared" si="183"/>
        <v>#N/A</v>
      </c>
      <c r="KE94" s="169" t="e">
        <f t="shared" si="183"/>
        <v>#N/A</v>
      </c>
      <c r="KF94" s="169" t="e">
        <f t="shared" si="183"/>
        <v>#N/A</v>
      </c>
      <c r="KG94" s="169" t="e">
        <f t="shared" si="183"/>
        <v>#N/A</v>
      </c>
      <c r="KH94" s="169" t="e">
        <f t="shared" si="183"/>
        <v>#N/A</v>
      </c>
      <c r="KI94" s="169" t="e">
        <f t="shared" si="183"/>
        <v>#N/A</v>
      </c>
      <c r="KJ94" s="169" t="e">
        <f t="shared" si="190"/>
        <v>#N/A</v>
      </c>
      <c r="KK94" s="169" t="e">
        <f t="shared" si="190"/>
        <v>#N/A</v>
      </c>
      <c r="KL94" s="169" t="e">
        <f t="shared" si="190"/>
        <v>#N/A</v>
      </c>
      <c r="KM94" s="169" t="e">
        <f t="shared" si="190"/>
        <v>#N/A</v>
      </c>
      <c r="KN94" s="169" t="e">
        <f t="shared" si="190"/>
        <v>#N/A</v>
      </c>
      <c r="KO94" s="169" t="e">
        <f t="shared" si="190"/>
        <v>#N/A</v>
      </c>
      <c r="KP94" s="169" t="e">
        <f t="shared" si="190"/>
        <v>#N/A</v>
      </c>
      <c r="KQ94" s="169" t="e">
        <f t="shared" si="190"/>
        <v>#N/A</v>
      </c>
      <c r="KR94" s="169" t="e">
        <f t="shared" si="190"/>
        <v>#N/A</v>
      </c>
      <c r="KS94" s="169" t="e">
        <f t="shared" si="190"/>
        <v>#N/A</v>
      </c>
      <c r="KT94" s="169" t="e">
        <f t="shared" si="190"/>
        <v>#N/A</v>
      </c>
      <c r="KU94" s="169" t="e">
        <f t="shared" si="190"/>
        <v>#N/A</v>
      </c>
      <c r="KV94" s="169" t="e">
        <f t="shared" si="190"/>
        <v>#N/A</v>
      </c>
      <c r="KW94" s="169" t="e">
        <f t="shared" si="190"/>
        <v>#N/A</v>
      </c>
      <c r="KX94" s="169" t="e">
        <f t="shared" si="190"/>
        <v>#N/A</v>
      </c>
      <c r="KY94" s="169" t="e">
        <f t="shared" si="190"/>
        <v>#N/A</v>
      </c>
      <c r="KZ94" s="169" t="e">
        <f t="shared" si="184"/>
        <v>#N/A</v>
      </c>
      <c r="LA94" s="169" t="e">
        <f t="shared" si="184"/>
        <v>#N/A</v>
      </c>
      <c r="LB94" s="169" t="e">
        <f t="shared" si="184"/>
        <v>#N/A</v>
      </c>
      <c r="LC94" s="169" t="e">
        <f t="shared" si="184"/>
        <v>#N/A</v>
      </c>
      <c r="LD94" s="169" t="e">
        <f t="shared" si="184"/>
        <v>#N/A</v>
      </c>
      <c r="LE94" s="169" t="e">
        <f t="shared" si="184"/>
        <v>#N/A</v>
      </c>
      <c r="LF94" s="169" t="e">
        <f t="shared" si="184"/>
        <v>#N/A</v>
      </c>
      <c r="LG94" s="169" t="e">
        <f t="shared" si="184"/>
        <v>#N/A</v>
      </c>
      <c r="LH94" s="169" t="e">
        <f t="shared" si="184"/>
        <v>#N/A</v>
      </c>
      <c r="LI94" s="169" t="e">
        <f t="shared" si="184"/>
        <v>#N/A</v>
      </c>
      <c r="LJ94" s="169" t="e">
        <f t="shared" si="184"/>
        <v>#N/A</v>
      </c>
      <c r="LK94" s="169" t="e">
        <f t="shared" si="184"/>
        <v>#N/A</v>
      </c>
      <c r="LL94" s="169" t="e">
        <f t="shared" si="184"/>
        <v>#N/A</v>
      </c>
      <c r="LM94" s="169" t="e">
        <f t="shared" si="184"/>
        <v>#N/A</v>
      </c>
      <c r="LN94" s="169" t="e">
        <f t="shared" si="184"/>
        <v>#N/A</v>
      </c>
      <c r="LO94" s="169" t="e">
        <f t="shared" si="191"/>
        <v>#N/A</v>
      </c>
      <c r="LP94" s="169" t="e">
        <f t="shared" si="191"/>
        <v>#N/A</v>
      </c>
      <c r="LQ94" s="169" t="e">
        <f t="shared" si="192"/>
        <v>#N/A</v>
      </c>
      <c r="LR94" s="169" t="e">
        <f t="shared" si="192"/>
        <v>#N/A</v>
      </c>
      <c r="LS94" s="169" t="e">
        <f t="shared" si="192"/>
        <v>#N/A</v>
      </c>
      <c r="LT94" s="169" t="e">
        <f t="shared" si="192"/>
        <v>#N/A</v>
      </c>
      <c r="LU94" s="169" t="e">
        <f t="shared" si="192"/>
        <v>#N/A</v>
      </c>
      <c r="LV94" s="169" t="e">
        <f t="shared" si="192"/>
        <v>#N/A</v>
      </c>
      <c r="LW94" s="169" t="e">
        <f t="shared" si="192"/>
        <v>#N/A</v>
      </c>
      <c r="LX94" s="169" t="e">
        <f t="shared" si="192"/>
        <v>#N/A</v>
      </c>
      <c r="LY94" s="169" t="e">
        <f t="shared" si="192"/>
        <v>#N/A</v>
      </c>
      <c r="LZ94" s="169" t="e">
        <f t="shared" si="192"/>
        <v>#N/A</v>
      </c>
      <c r="MA94" s="169" t="e">
        <f t="shared" si="192"/>
        <v>#N/A</v>
      </c>
      <c r="MB94" s="169" t="e">
        <f t="shared" si="192"/>
        <v>#N/A</v>
      </c>
      <c r="MC94" s="169" t="e">
        <f t="shared" si="192"/>
        <v>#N/A</v>
      </c>
      <c r="MD94" s="169" t="e">
        <f t="shared" si="192"/>
        <v>#N/A</v>
      </c>
      <c r="ME94" s="169" t="e">
        <f t="shared" si="192"/>
        <v>#N/A</v>
      </c>
      <c r="MF94" s="169" t="e">
        <f t="shared" si="185"/>
        <v>#N/A</v>
      </c>
      <c r="MG94" s="169" t="e">
        <f t="shared" si="185"/>
        <v>#N/A</v>
      </c>
      <c r="MH94" s="169" t="e">
        <f t="shared" si="185"/>
        <v>#N/A</v>
      </c>
      <c r="MI94" s="169" t="e">
        <f t="shared" si="185"/>
        <v>#N/A</v>
      </c>
      <c r="MJ94" s="169" t="e">
        <f t="shared" si="185"/>
        <v>#N/A</v>
      </c>
      <c r="MK94" s="169" t="e">
        <f t="shared" si="185"/>
        <v>#N/A</v>
      </c>
      <c r="ML94" s="169" t="e">
        <f t="shared" si="185"/>
        <v>#N/A</v>
      </c>
      <c r="MM94" s="169" t="e">
        <f t="shared" si="185"/>
        <v>#N/A</v>
      </c>
      <c r="MN94" s="169" t="e">
        <f t="shared" si="185"/>
        <v>#N/A</v>
      </c>
      <c r="MO94" s="169" t="e">
        <f t="shared" si="185"/>
        <v>#N/A</v>
      </c>
      <c r="MP94" s="169" t="e">
        <f t="shared" si="185"/>
        <v>#N/A</v>
      </c>
      <c r="MQ94" s="169" t="e">
        <f t="shared" si="185"/>
        <v>#N/A</v>
      </c>
      <c r="MR94" s="169" t="e">
        <f t="shared" si="185"/>
        <v>#N/A</v>
      </c>
      <c r="MS94" s="169" t="e">
        <f t="shared" si="185"/>
        <v>#N/A</v>
      </c>
      <c r="MT94" s="169" t="e">
        <f t="shared" si="185"/>
        <v>#N/A</v>
      </c>
      <c r="MU94" s="169" t="e">
        <f t="shared" si="185"/>
        <v>#N/A</v>
      </c>
      <c r="MV94" s="169" t="e">
        <f t="shared" si="193"/>
        <v>#N/A</v>
      </c>
      <c r="MW94" s="169" t="e">
        <f t="shared" si="193"/>
        <v>#N/A</v>
      </c>
      <c r="MX94" s="169" t="e">
        <f t="shared" si="193"/>
        <v>#N/A</v>
      </c>
      <c r="MY94" s="169" t="e">
        <f t="shared" si="193"/>
        <v>#N/A</v>
      </c>
      <c r="MZ94" s="169" t="e">
        <f t="shared" si="193"/>
        <v>#N/A</v>
      </c>
      <c r="NA94" s="169" t="e">
        <f t="shared" si="193"/>
        <v>#N/A</v>
      </c>
      <c r="NB94" s="169" t="e">
        <f t="shared" si="193"/>
        <v>#N/A</v>
      </c>
      <c r="NC94" s="169" t="e">
        <f t="shared" si="193"/>
        <v>#N/A</v>
      </c>
      <c r="ND94" s="169" t="e">
        <f t="shared" si="193"/>
        <v>#N/A</v>
      </c>
      <c r="NE94" s="169" t="e">
        <f t="shared" si="193"/>
        <v>#N/A</v>
      </c>
      <c r="NF94" s="169" t="e">
        <f t="shared" si="193"/>
        <v>#N/A</v>
      </c>
      <c r="NG94" s="169" t="e">
        <f t="shared" si="193"/>
        <v>#N/A</v>
      </c>
      <c r="NH94" s="169" t="e">
        <f t="shared" si="193"/>
        <v>#N/A</v>
      </c>
      <c r="NI94" s="169" t="e">
        <f t="shared" si="193"/>
        <v>#N/A</v>
      </c>
      <c r="NJ94" s="169" t="e">
        <f t="shared" si="193"/>
        <v>#N/A</v>
      </c>
      <c r="NK94" s="169" t="e">
        <f t="shared" si="193"/>
        <v>#N/A</v>
      </c>
      <c r="NL94" s="169" t="e">
        <f t="shared" si="186"/>
        <v>#N/A</v>
      </c>
      <c r="NM94" s="169" t="e">
        <f t="shared" si="186"/>
        <v>#N/A</v>
      </c>
      <c r="NN94" s="169" t="e">
        <f t="shared" si="186"/>
        <v>#N/A</v>
      </c>
      <c r="NO94" s="169" t="e">
        <f t="shared" si="186"/>
        <v>#N/A</v>
      </c>
      <c r="NP94" s="169" t="e">
        <f t="shared" si="186"/>
        <v>#N/A</v>
      </c>
      <c r="NQ94" s="169" t="e">
        <f t="shared" si="186"/>
        <v>#N/A</v>
      </c>
      <c r="NR94" s="169" t="e">
        <f t="shared" si="186"/>
        <v>#N/A</v>
      </c>
      <c r="NS94" s="169" t="e">
        <f t="shared" si="186"/>
        <v>#N/A</v>
      </c>
      <c r="NT94" s="169" t="e">
        <f t="shared" si="186"/>
        <v>#N/A</v>
      </c>
      <c r="NU94" s="169" t="e">
        <f t="shared" si="186"/>
        <v>#N/A</v>
      </c>
      <c r="NV94" s="169" t="e">
        <f t="shared" si="186"/>
        <v>#N/A</v>
      </c>
      <c r="NW94" s="169" t="e">
        <f t="shared" si="186"/>
        <v>#N/A</v>
      </c>
      <c r="NX94" s="169" t="e">
        <f t="shared" si="186"/>
        <v>#N/A</v>
      </c>
      <c r="NY94" s="169" t="e">
        <f t="shared" si="186"/>
        <v>#N/A</v>
      </c>
      <c r="NZ94" s="169" t="e">
        <f t="shared" si="186"/>
        <v>#N/A</v>
      </c>
      <c r="OA94" s="169" t="e">
        <f t="shared" si="194"/>
        <v>#N/A</v>
      </c>
      <c r="OB94" s="169" t="e">
        <f t="shared" si="194"/>
        <v>#N/A</v>
      </c>
      <c r="OC94" s="169" t="e">
        <f t="shared" si="195"/>
        <v>#N/A</v>
      </c>
      <c r="OD94" s="169" t="e">
        <f t="shared" si="195"/>
        <v>#N/A</v>
      </c>
      <c r="OE94" s="169" t="e">
        <f t="shared" si="195"/>
        <v>#N/A</v>
      </c>
      <c r="OF94" s="169" t="e">
        <f t="shared" si="195"/>
        <v>#N/A</v>
      </c>
      <c r="OG94" s="169" t="e">
        <f t="shared" si="195"/>
        <v>#N/A</v>
      </c>
      <c r="OH94" s="169" t="e">
        <f t="shared" si="195"/>
        <v>#N/A</v>
      </c>
      <c r="OI94" s="169" t="e">
        <f t="shared" si="195"/>
        <v>#N/A</v>
      </c>
      <c r="OJ94" s="169" t="e">
        <f t="shared" si="195"/>
        <v>#N/A</v>
      </c>
      <c r="OK94" s="169" t="e">
        <f t="shared" si="195"/>
        <v>#N/A</v>
      </c>
      <c r="OL94" s="169" t="e">
        <f t="shared" si="195"/>
        <v>#N/A</v>
      </c>
      <c r="OM94" s="169" t="e">
        <f t="shared" si="195"/>
        <v>#N/A</v>
      </c>
      <c r="ON94" s="169" t="e">
        <f t="shared" si="195"/>
        <v>#N/A</v>
      </c>
      <c r="OO94" s="169" t="e">
        <f t="shared" si="195"/>
        <v>#N/A</v>
      </c>
      <c r="OP94" s="169" t="e">
        <f t="shared" si="195"/>
        <v>#N/A</v>
      </c>
      <c r="OQ94" s="169" t="e">
        <f t="shared" si="195"/>
        <v>#N/A</v>
      </c>
      <c r="OR94" s="169" t="e">
        <f t="shared" si="187"/>
        <v>#N/A</v>
      </c>
      <c r="OS94" s="169" t="e">
        <f t="shared" si="187"/>
        <v>#N/A</v>
      </c>
      <c r="OT94" s="169" t="e">
        <f t="shared" si="187"/>
        <v>#N/A</v>
      </c>
      <c r="OU94" s="169" t="e">
        <f t="shared" si="187"/>
        <v>#N/A</v>
      </c>
      <c r="OV94" s="169" t="e">
        <f t="shared" si="187"/>
        <v>#N/A</v>
      </c>
      <c r="OW94" s="169" t="e">
        <f t="shared" si="187"/>
        <v>#N/A</v>
      </c>
      <c r="OX94" s="169" t="e">
        <f t="shared" si="187"/>
        <v>#N/A</v>
      </c>
      <c r="OY94" s="169" t="e">
        <f t="shared" si="187"/>
        <v>#N/A</v>
      </c>
      <c r="OZ94" s="169" t="e">
        <f t="shared" si="187"/>
        <v>#N/A</v>
      </c>
      <c r="PA94" s="169" t="e">
        <f t="shared" si="187"/>
        <v>#N/A</v>
      </c>
      <c r="PB94" s="169" t="e">
        <f t="shared" si="187"/>
        <v>#N/A</v>
      </c>
      <c r="PC94" s="169" t="e">
        <f t="shared" si="187"/>
        <v>#N/A</v>
      </c>
      <c r="PD94" s="169" t="e">
        <f t="shared" si="187"/>
        <v>#N/A</v>
      </c>
      <c r="PE94" s="169" t="e">
        <f t="shared" si="187"/>
        <v>#N/A</v>
      </c>
      <c r="PF94" s="169" t="e">
        <f t="shared" si="187"/>
        <v>#N/A</v>
      </c>
      <c r="PG94" s="169" t="e">
        <f t="shared" si="187"/>
        <v>#N/A</v>
      </c>
      <c r="PH94" s="169" t="e">
        <f t="shared" si="196"/>
        <v>#N/A</v>
      </c>
      <c r="PI94" s="169" t="e">
        <f t="shared" si="196"/>
        <v>#N/A</v>
      </c>
      <c r="PJ94" s="169" t="e">
        <f t="shared" si="196"/>
        <v>#N/A</v>
      </c>
      <c r="PK94" s="169" t="e">
        <f t="shared" si="196"/>
        <v>#N/A</v>
      </c>
      <c r="PL94" s="169" t="e">
        <f t="shared" si="196"/>
        <v>#N/A</v>
      </c>
      <c r="PM94" s="169" t="e">
        <f t="shared" si="196"/>
        <v>#N/A</v>
      </c>
      <c r="PN94" s="169" t="e">
        <f t="shared" si="196"/>
        <v>#N/A</v>
      </c>
      <c r="PO94" s="169" t="e">
        <f t="shared" si="196"/>
        <v>#N/A</v>
      </c>
    </row>
    <row r="95" spans="1:431" hidden="1" x14ac:dyDescent="0.75">
      <c r="A95" s="370"/>
      <c r="B95" s="376" t="str">
        <f>IF($R95="","",ROUND(_xlfn.NORM.INV(ABS(VLOOKUP($T$1,VLookups!$A$43:$B$44,2,FALSE)-B$2),$N95,$R95),0))</f>
        <v/>
      </c>
      <c r="C95" s="382" t="str">
        <f t="shared" si="165"/>
        <v/>
      </c>
      <c r="D95" s="383" t="str">
        <f t="shared" si="166"/>
        <v/>
      </c>
      <c r="E95" s="109"/>
      <c r="F95" s="117"/>
      <c r="G95" s="122" t="str">
        <f t="shared" si="159"/>
        <v/>
      </c>
      <c r="H95" s="95"/>
      <c r="I95" s="122" t="str">
        <f t="shared" si="160"/>
        <v/>
      </c>
      <c r="J95" s="117"/>
      <c r="K95" s="110"/>
      <c r="L95" s="124" t="str">
        <f t="shared" si="147"/>
        <v/>
      </c>
      <c r="M95" s="124" t="str">
        <f t="shared" si="148"/>
        <v/>
      </c>
      <c r="N95" s="73" t="str">
        <f t="shared" si="161"/>
        <v/>
      </c>
      <c r="O95" s="23"/>
      <c r="P95" s="57"/>
      <c r="Q95" s="304"/>
      <c r="R95" s="74" t="str">
        <f>IF(AND(G95&gt;0,H95&gt;0,I95&gt;0),IF(ISBLANK(Q95),IF(ISBLANK(O95),"",(I95-G95)*VLOOKUP(O95,VLookups!$A$4:$B$13,2,FALSE)),Q95),"")</f>
        <v/>
      </c>
      <c r="S95" s="75" t="str">
        <f t="shared" si="149"/>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2"/>
        <v/>
      </c>
      <c r="AD95" s="49" t="str">
        <f t="shared" si="206"/>
        <v/>
      </c>
      <c r="AE95" s="49" t="str">
        <f t="shared" si="206"/>
        <v/>
      </c>
      <c r="AF95" s="49" t="str">
        <f t="shared" si="206"/>
        <v/>
      </c>
      <c r="AG95" s="49" t="str">
        <f t="shared" si="206"/>
        <v/>
      </c>
      <c r="AH95" s="49" t="str">
        <f t="shared" si="206"/>
        <v/>
      </c>
      <c r="AI95" s="49" t="str">
        <f t="shared" si="206"/>
        <v/>
      </c>
      <c r="AJ95" s="49" t="str">
        <f t="shared" si="206"/>
        <v/>
      </c>
      <c r="AK95" s="49" t="str">
        <f t="shared" si="206"/>
        <v/>
      </c>
      <c r="AL95" s="49" t="str">
        <f t="shared" si="206"/>
        <v/>
      </c>
      <c r="AM95" s="49" t="str">
        <f t="shared" si="206"/>
        <v/>
      </c>
      <c r="AN95" s="49" t="str">
        <f t="shared" si="206"/>
        <v/>
      </c>
      <c r="AO95" s="49" t="str">
        <f t="shared" si="206"/>
        <v/>
      </c>
      <c r="AP95" s="49" t="str">
        <f t="shared" si="206"/>
        <v/>
      </c>
      <c r="AQ95" s="49" t="str">
        <f t="shared" si="206"/>
        <v/>
      </c>
      <c r="AR95" s="49" t="str">
        <f t="shared" si="206"/>
        <v/>
      </c>
      <c r="AS95" s="49" t="str">
        <f t="shared" si="206"/>
        <v/>
      </c>
      <c r="AT95" s="49" t="str">
        <f t="shared" si="201"/>
        <v/>
      </c>
      <c r="AU95" s="49" t="str">
        <f t="shared" si="201"/>
        <v/>
      </c>
      <c r="AV95" s="49" t="str">
        <f t="shared" si="201"/>
        <v/>
      </c>
      <c r="AW95" s="49" t="str">
        <f t="shared" si="201"/>
        <v/>
      </c>
      <c r="AX95" s="49" t="str">
        <f t="shared" si="201"/>
        <v/>
      </c>
      <c r="AY95" s="49" t="str">
        <f t="shared" si="201"/>
        <v/>
      </c>
      <c r="AZ95" s="49" t="str">
        <f t="shared" si="201"/>
        <v/>
      </c>
      <c r="BA95" s="49" t="str">
        <f t="shared" si="201"/>
        <v/>
      </c>
      <c r="BB95" s="49" t="str">
        <f t="shared" si="201"/>
        <v/>
      </c>
      <c r="BC95" s="49" t="str">
        <f t="shared" si="201"/>
        <v/>
      </c>
      <c r="BD95" s="49" t="str">
        <f t="shared" si="201"/>
        <v/>
      </c>
      <c r="BE95" s="49" t="str">
        <f t="shared" si="201"/>
        <v/>
      </c>
      <c r="BF95" s="49" t="str">
        <f t="shared" si="201"/>
        <v/>
      </c>
      <c r="BG95" s="49" t="str">
        <f t="shared" si="201"/>
        <v/>
      </c>
      <c r="BH95" s="49" t="str">
        <f t="shared" si="201"/>
        <v/>
      </c>
      <c r="BI95" s="49" t="str">
        <f t="shared" si="202"/>
        <v/>
      </c>
      <c r="BJ95" s="49" t="str">
        <f t="shared" si="202"/>
        <v/>
      </c>
      <c r="BK95" s="49" t="str">
        <f t="shared" si="202"/>
        <v/>
      </c>
      <c r="BL95" s="49" t="str">
        <f t="shared" si="202"/>
        <v/>
      </c>
      <c r="BM95" s="49" t="str">
        <f t="shared" si="202"/>
        <v/>
      </c>
      <c r="BN95" s="49" t="str">
        <f t="shared" si="202"/>
        <v/>
      </c>
      <c r="BO95" s="49" t="str">
        <f t="shared" si="202"/>
        <v/>
      </c>
      <c r="BP95" s="49" t="str">
        <f t="shared" si="202"/>
        <v/>
      </c>
      <c r="BQ95" s="49" t="str">
        <f t="shared" si="202"/>
        <v/>
      </c>
      <c r="BR95" s="49" t="str">
        <f t="shared" si="202"/>
        <v/>
      </c>
      <c r="BS95" s="49" t="str">
        <f t="shared" si="202"/>
        <v/>
      </c>
      <c r="BT95" s="49" t="str">
        <f t="shared" si="202"/>
        <v/>
      </c>
      <c r="BU95" s="49" t="str">
        <f t="shared" si="202"/>
        <v/>
      </c>
      <c r="BV95" s="49" t="str">
        <f t="shared" si="202"/>
        <v/>
      </c>
      <c r="BW95" s="49" t="str">
        <f t="shared" si="202"/>
        <v/>
      </c>
      <c r="BX95" s="49" t="str">
        <f t="shared" si="202"/>
        <v/>
      </c>
      <c r="BY95" s="49" t="str">
        <f t="shared" si="197"/>
        <v/>
      </c>
      <c r="BZ95" s="49" t="str">
        <f t="shared" si="197"/>
        <v/>
      </c>
      <c r="CA95" s="49" t="str">
        <f t="shared" si="197"/>
        <v/>
      </c>
      <c r="CB95" s="49" t="str">
        <f t="shared" si="197"/>
        <v/>
      </c>
      <c r="CC95" s="49" t="str">
        <f t="shared" si="197"/>
        <v/>
      </c>
      <c r="CD95" s="49" t="str">
        <f t="shared" si="197"/>
        <v/>
      </c>
      <c r="CE95" s="49" t="str">
        <f t="shared" si="197"/>
        <v/>
      </c>
      <c r="CF95" s="49" t="str">
        <f t="shared" si="197"/>
        <v/>
      </c>
      <c r="CG95" s="49" t="str">
        <f t="shared" si="197"/>
        <v/>
      </c>
      <c r="CH95" s="49" t="str">
        <f t="shared" si="197"/>
        <v/>
      </c>
      <c r="CI95" s="49" t="str">
        <f t="shared" si="197"/>
        <v/>
      </c>
      <c r="CJ95" s="49" t="str">
        <f t="shared" si="197"/>
        <v/>
      </c>
      <c r="CK95" s="49" t="str">
        <f t="shared" si="197"/>
        <v/>
      </c>
      <c r="CL95" s="49" t="str">
        <f t="shared" si="197"/>
        <v/>
      </c>
      <c r="CM95" s="49" t="str">
        <f t="shared" si="197"/>
        <v/>
      </c>
      <c r="CN95" s="49" t="str">
        <f t="shared" si="203"/>
        <v/>
      </c>
      <c r="CO95" s="49" t="str">
        <f t="shared" si="203"/>
        <v/>
      </c>
      <c r="CP95" s="49" t="str">
        <f t="shared" si="203"/>
        <v/>
      </c>
      <c r="CQ95" s="49" t="str">
        <f t="shared" si="203"/>
        <v/>
      </c>
      <c r="CR95" s="49" t="str">
        <f t="shared" si="203"/>
        <v/>
      </c>
      <c r="CS95" s="49" t="str">
        <f t="shared" si="203"/>
        <v/>
      </c>
      <c r="CT95" s="49" t="str">
        <f t="shared" si="203"/>
        <v/>
      </c>
      <c r="CU95" s="49" t="str">
        <f t="shared" si="203"/>
        <v/>
      </c>
      <c r="CV95" s="49" t="str">
        <f t="shared" si="203"/>
        <v/>
      </c>
      <c r="CW95" s="49" t="str">
        <f t="shared" si="203"/>
        <v/>
      </c>
      <c r="CX95" s="49" t="str">
        <f t="shared" si="203"/>
        <v/>
      </c>
      <c r="CY95" s="49" t="str">
        <f t="shared" si="203"/>
        <v/>
      </c>
      <c r="CZ95" s="49" t="str">
        <f t="shared" si="203"/>
        <v/>
      </c>
      <c r="DA95" s="49" t="str">
        <f t="shared" si="203"/>
        <v/>
      </c>
      <c r="DB95" s="49" t="str">
        <f t="shared" si="203"/>
        <v/>
      </c>
      <c r="DC95" s="49" t="str">
        <f t="shared" si="203"/>
        <v/>
      </c>
      <c r="DD95" s="49" t="str">
        <f t="shared" si="198"/>
        <v/>
      </c>
      <c r="DE95" s="49" t="str">
        <f t="shared" si="198"/>
        <v/>
      </c>
      <c r="DF95" s="49" t="str">
        <f t="shared" si="198"/>
        <v/>
      </c>
      <c r="DG95" s="49" t="str">
        <f t="shared" si="198"/>
        <v/>
      </c>
      <c r="DH95" s="49" t="str">
        <f t="shared" si="198"/>
        <v/>
      </c>
      <c r="DI95" s="49" t="str">
        <f t="shared" si="198"/>
        <v/>
      </c>
      <c r="DJ95" s="49" t="str">
        <f t="shared" si="198"/>
        <v/>
      </c>
      <c r="DK95" s="49" t="str">
        <f t="shared" si="198"/>
        <v/>
      </c>
      <c r="DL95" s="49" t="str">
        <f t="shared" si="198"/>
        <v/>
      </c>
      <c r="DM95" s="49" t="str">
        <f t="shared" si="198"/>
        <v/>
      </c>
      <c r="DN95" s="49" t="str">
        <f t="shared" si="198"/>
        <v/>
      </c>
      <c r="DO95" s="49" t="str">
        <f t="shared" si="198"/>
        <v/>
      </c>
      <c r="DP95" s="49" t="str">
        <f t="shared" si="198"/>
        <v/>
      </c>
      <c r="DQ95" s="49" t="str">
        <f t="shared" si="198"/>
        <v/>
      </c>
      <c r="DR95" s="49" t="str">
        <f t="shared" si="198"/>
        <v/>
      </c>
      <c r="DS95" s="49" t="str">
        <f t="shared" si="204"/>
        <v/>
      </c>
      <c r="DT95" s="49" t="str">
        <f t="shared" si="204"/>
        <v/>
      </c>
      <c r="DU95" s="49" t="str">
        <f t="shared" si="204"/>
        <v/>
      </c>
      <c r="DV95" s="49" t="str">
        <f t="shared" si="204"/>
        <v/>
      </c>
      <c r="DW95" s="49" t="str">
        <f t="shared" si="204"/>
        <v/>
      </c>
      <c r="DX95" s="49" t="str">
        <f t="shared" si="204"/>
        <v/>
      </c>
      <c r="DY95" s="49" t="str">
        <f t="shared" si="204"/>
        <v/>
      </c>
      <c r="DZ95" s="183" t="str">
        <f t="shared" si="163"/>
        <v/>
      </c>
      <c r="EA95" s="49" t="str">
        <f t="shared" si="199"/>
        <v/>
      </c>
      <c r="EB95" s="49" t="str">
        <f t="shared" si="199"/>
        <v/>
      </c>
      <c r="EC95" s="49" t="str">
        <f t="shared" si="199"/>
        <v/>
      </c>
      <c r="ED95" s="49" t="str">
        <f t="shared" si="199"/>
        <v/>
      </c>
      <c r="EE95" s="49" t="str">
        <f t="shared" si="199"/>
        <v/>
      </c>
      <c r="EF95" s="49" t="str">
        <f t="shared" si="199"/>
        <v/>
      </c>
      <c r="EG95" s="49" t="str">
        <f t="shared" si="199"/>
        <v/>
      </c>
      <c r="EH95" s="49" t="str">
        <f t="shared" si="199"/>
        <v/>
      </c>
      <c r="EI95" s="49" t="str">
        <f t="shared" si="199"/>
        <v/>
      </c>
      <c r="EJ95" s="49" t="str">
        <f t="shared" si="199"/>
        <v/>
      </c>
      <c r="EK95" s="49" t="str">
        <f t="shared" si="199"/>
        <v/>
      </c>
      <c r="EL95" s="49" t="str">
        <f t="shared" si="199"/>
        <v/>
      </c>
      <c r="EM95" s="49" t="str">
        <f t="shared" si="199"/>
        <v/>
      </c>
      <c r="EN95" s="49" t="str">
        <f t="shared" si="199"/>
        <v/>
      </c>
      <c r="EO95" s="49" t="str">
        <f t="shared" si="199"/>
        <v/>
      </c>
      <c r="EP95" s="49" t="str">
        <f t="shared" si="164"/>
        <v/>
      </c>
      <c r="EQ95" s="49" t="str">
        <f t="shared" si="164"/>
        <v/>
      </c>
      <c r="ER95" s="49" t="str">
        <f t="shared" si="164"/>
        <v/>
      </c>
      <c r="ES95" s="49" t="str">
        <f t="shared" si="164"/>
        <v/>
      </c>
      <c r="ET95" s="49" t="str">
        <f t="shared" si="164"/>
        <v/>
      </c>
      <c r="EU95" s="49" t="str">
        <f t="shared" si="164"/>
        <v/>
      </c>
      <c r="EV95" s="49" t="str">
        <f t="shared" si="164"/>
        <v/>
      </c>
      <c r="EW95" s="49" t="str">
        <f t="shared" si="164"/>
        <v/>
      </c>
      <c r="EX95" s="49" t="str">
        <f t="shared" si="164"/>
        <v/>
      </c>
      <c r="EY95" s="49" t="str">
        <f t="shared" si="164"/>
        <v/>
      </c>
      <c r="EZ95" s="49" t="str">
        <f t="shared" si="164"/>
        <v/>
      </c>
      <c r="FA95" s="49" t="str">
        <f t="shared" si="164"/>
        <v/>
      </c>
      <c r="FB95" s="49" t="str">
        <f t="shared" si="164"/>
        <v/>
      </c>
      <c r="FC95" s="49" t="str">
        <f t="shared" si="164"/>
        <v/>
      </c>
      <c r="FD95" s="49" t="str">
        <f t="shared" si="164"/>
        <v/>
      </c>
      <c r="FE95" s="49" t="str">
        <f t="shared" si="164"/>
        <v/>
      </c>
      <c r="FF95" s="49" t="str">
        <f t="shared" si="209"/>
        <v/>
      </c>
      <c r="FG95" s="49" t="str">
        <f t="shared" si="209"/>
        <v/>
      </c>
      <c r="FH95" s="49" t="str">
        <f t="shared" si="209"/>
        <v/>
      </c>
      <c r="FI95" s="49" t="str">
        <f t="shared" si="207"/>
        <v/>
      </c>
      <c r="FJ95" s="49" t="str">
        <f t="shared" si="205"/>
        <v/>
      </c>
      <c r="FK95" s="49" t="str">
        <f t="shared" si="205"/>
        <v/>
      </c>
      <c r="FL95" s="49" t="str">
        <f t="shared" si="205"/>
        <v/>
      </c>
      <c r="FM95" s="49" t="str">
        <f t="shared" si="205"/>
        <v/>
      </c>
      <c r="FN95" s="49" t="str">
        <f t="shared" si="205"/>
        <v/>
      </c>
      <c r="FO95" s="49" t="str">
        <f t="shared" si="205"/>
        <v/>
      </c>
      <c r="FP95" s="49" t="str">
        <f t="shared" si="200"/>
        <v/>
      </c>
      <c r="FQ95" s="49" t="str">
        <f t="shared" si="200"/>
        <v/>
      </c>
      <c r="FR95" s="49" t="str">
        <f t="shared" si="200"/>
        <v/>
      </c>
      <c r="FS95" s="49" t="str">
        <f t="shared" si="200"/>
        <v/>
      </c>
      <c r="FT95" s="49" t="str">
        <f t="shared" si="200"/>
        <v/>
      </c>
      <c r="FU95" s="49" t="str">
        <f t="shared" si="176"/>
        <v/>
      </c>
      <c r="FV95" s="49" t="str">
        <f t="shared" si="176"/>
        <v/>
      </c>
      <c r="FW95" s="49" t="str">
        <f t="shared" si="176"/>
        <v/>
      </c>
      <c r="FX95" s="49" t="str">
        <f t="shared" si="176"/>
        <v/>
      </c>
      <c r="FY95" s="49" t="str">
        <f t="shared" si="176"/>
        <v/>
      </c>
      <c r="FZ95" s="49" t="str">
        <f t="shared" si="176"/>
        <v/>
      </c>
      <c r="GA95" s="49" t="str">
        <f t="shared" si="176"/>
        <v/>
      </c>
      <c r="GB95" s="49" t="str">
        <f t="shared" si="176"/>
        <v/>
      </c>
      <c r="GC95" s="49" t="str">
        <f t="shared" si="176"/>
        <v/>
      </c>
      <c r="GD95" s="49" t="str">
        <f t="shared" si="176"/>
        <v/>
      </c>
      <c r="GE95" s="49" t="str">
        <f t="shared" si="176"/>
        <v/>
      </c>
      <c r="GF95" s="49" t="str">
        <f t="shared" si="176"/>
        <v/>
      </c>
      <c r="GG95" s="49" t="str">
        <f t="shared" si="176"/>
        <v/>
      </c>
      <c r="GH95" s="49" t="str">
        <f t="shared" si="176"/>
        <v/>
      </c>
      <c r="GI95" s="49" t="str">
        <f t="shared" si="176"/>
        <v/>
      </c>
      <c r="GJ95" s="49" t="str">
        <f t="shared" si="176"/>
        <v/>
      </c>
      <c r="GK95" s="49" t="str">
        <f t="shared" si="208"/>
        <v/>
      </c>
      <c r="GL95" s="49" t="str">
        <f t="shared" si="188"/>
        <v/>
      </c>
      <c r="GM95" s="49" t="str">
        <f t="shared" si="188"/>
        <v/>
      </c>
      <c r="GN95" s="49" t="str">
        <f t="shared" si="180"/>
        <v/>
      </c>
      <c r="GO95" s="49" t="str">
        <f t="shared" si="180"/>
        <v/>
      </c>
      <c r="GP95" s="49" t="str">
        <f t="shared" si="180"/>
        <v/>
      </c>
      <c r="GQ95" s="49" t="str">
        <f t="shared" si="180"/>
        <v/>
      </c>
      <c r="GR95" s="49" t="str">
        <f t="shared" si="180"/>
        <v/>
      </c>
      <c r="GS95" s="49" t="str">
        <f t="shared" si="180"/>
        <v/>
      </c>
      <c r="GT95" s="49" t="str">
        <f t="shared" si="180"/>
        <v/>
      </c>
      <c r="GU95" s="49" t="str">
        <f t="shared" si="180"/>
        <v/>
      </c>
      <c r="GV95" s="49" t="str">
        <f t="shared" si="180"/>
        <v/>
      </c>
      <c r="GW95" s="49" t="str">
        <f t="shared" si="180"/>
        <v/>
      </c>
      <c r="GX95" s="49" t="str">
        <f t="shared" si="180"/>
        <v/>
      </c>
      <c r="GY95" s="49" t="str">
        <f t="shared" si="180"/>
        <v/>
      </c>
      <c r="GZ95" s="49" t="str">
        <f t="shared" si="180"/>
        <v/>
      </c>
      <c r="HA95" s="49" t="str">
        <f t="shared" si="180"/>
        <v/>
      </c>
      <c r="HB95" s="49" t="str">
        <f t="shared" si="180"/>
        <v/>
      </c>
      <c r="HC95" s="49" t="str">
        <f t="shared" si="180"/>
        <v/>
      </c>
      <c r="HD95" s="49" t="str">
        <f t="shared" si="181"/>
        <v/>
      </c>
      <c r="HE95" s="49" t="str">
        <f t="shared" si="181"/>
        <v/>
      </c>
      <c r="HF95" s="49" t="str">
        <f t="shared" si="181"/>
        <v/>
      </c>
      <c r="HG95" s="49" t="str">
        <f t="shared" si="181"/>
        <v/>
      </c>
      <c r="HH95" s="49" t="str">
        <f t="shared" si="181"/>
        <v/>
      </c>
      <c r="HI95" s="49" t="str">
        <f t="shared" si="139"/>
        <v/>
      </c>
      <c r="HJ95" s="49" t="str">
        <f t="shared" si="139"/>
        <v/>
      </c>
      <c r="HK95" s="49" t="str">
        <f t="shared" si="139"/>
        <v/>
      </c>
      <c r="HL95" s="49" t="str">
        <f t="shared" si="139"/>
        <v/>
      </c>
      <c r="HM95" s="49" t="str">
        <f t="shared" si="109"/>
        <v/>
      </c>
      <c r="HN95" s="49" t="str">
        <f t="shared" si="109"/>
        <v/>
      </c>
      <c r="HO95" s="49" t="str">
        <f t="shared" si="109"/>
        <v/>
      </c>
      <c r="HP95" s="49" t="str">
        <f t="shared" si="77"/>
        <v/>
      </c>
      <c r="HQ95" s="49" t="str">
        <f t="shared" si="77"/>
        <v/>
      </c>
      <c r="HR95" s="49" t="str">
        <f t="shared" si="77"/>
        <v/>
      </c>
      <c r="HS95" s="49" t="str">
        <f t="shared" si="77"/>
        <v/>
      </c>
      <c r="HT95" s="49" t="str">
        <f t="shared" si="77"/>
        <v/>
      </c>
      <c r="HU95" s="49" t="str">
        <f t="shared" si="77"/>
        <v/>
      </c>
      <c r="HV95" s="49" t="str">
        <f t="shared" si="140"/>
        <v/>
      </c>
      <c r="HW95" s="169" t="e">
        <f t="shared" si="179"/>
        <v>#N/A</v>
      </c>
      <c r="HX95" s="169" t="e">
        <f t="shared" si="179"/>
        <v>#N/A</v>
      </c>
      <c r="HY95" s="169" t="e">
        <f t="shared" si="179"/>
        <v>#N/A</v>
      </c>
      <c r="HZ95" s="169" t="e">
        <f t="shared" si="179"/>
        <v>#N/A</v>
      </c>
      <c r="IA95" s="169" t="e">
        <f t="shared" si="179"/>
        <v>#N/A</v>
      </c>
      <c r="IB95" s="169" t="e">
        <f t="shared" si="179"/>
        <v>#N/A</v>
      </c>
      <c r="IC95" s="169" t="e">
        <f t="shared" si="179"/>
        <v>#N/A</v>
      </c>
      <c r="ID95" s="169" t="e">
        <f t="shared" si="179"/>
        <v>#N/A</v>
      </c>
      <c r="IE95" s="169" t="e">
        <f t="shared" si="179"/>
        <v>#N/A</v>
      </c>
      <c r="IF95" s="169" t="e">
        <f t="shared" si="179"/>
        <v>#N/A</v>
      </c>
      <c r="IG95" s="169" t="e">
        <f t="shared" si="179"/>
        <v>#N/A</v>
      </c>
      <c r="IH95" s="169" t="e">
        <f t="shared" si="179"/>
        <v>#N/A</v>
      </c>
      <c r="II95" s="169" t="e">
        <f t="shared" si="179"/>
        <v>#N/A</v>
      </c>
      <c r="IJ95" s="169" t="e">
        <f t="shared" si="179"/>
        <v>#N/A</v>
      </c>
      <c r="IK95" s="169" t="e">
        <f t="shared" si="179"/>
        <v>#N/A</v>
      </c>
      <c r="IL95" s="169" t="e">
        <f t="shared" si="179"/>
        <v>#N/A</v>
      </c>
      <c r="IM95" s="169" t="e">
        <f t="shared" ref="IA95:IP104" si="210">IF(ISNONTEXT($R95),_xlfn.NORM.DIST(AT95,$N95,$R95,FALSE),NA())</f>
        <v>#N/A</v>
      </c>
      <c r="IN95" s="169" t="e">
        <f t="shared" si="210"/>
        <v>#N/A</v>
      </c>
      <c r="IO95" s="169" t="e">
        <f t="shared" si="210"/>
        <v>#N/A</v>
      </c>
      <c r="IP95" s="169" t="e">
        <f t="shared" si="182"/>
        <v>#N/A</v>
      </c>
      <c r="IQ95" s="169" t="e">
        <f t="shared" si="182"/>
        <v>#N/A</v>
      </c>
      <c r="IR95" s="169" t="e">
        <f t="shared" si="182"/>
        <v>#N/A</v>
      </c>
      <c r="IS95" s="169" t="e">
        <f t="shared" si="182"/>
        <v>#N/A</v>
      </c>
      <c r="IT95" s="169" t="e">
        <f t="shared" si="182"/>
        <v>#N/A</v>
      </c>
      <c r="IU95" s="169" t="e">
        <f t="shared" si="182"/>
        <v>#N/A</v>
      </c>
      <c r="IV95" s="169" t="e">
        <f t="shared" si="182"/>
        <v>#N/A</v>
      </c>
      <c r="IW95" s="169" t="e">
        <f t="shared" si="182"/>
        <v>#N/A</v>
      </c>
      <c r="IX95" s="169" t="e">
        <f t="shared" si="182"/>
        <v>#N/A</v>
      </c>
      <c r="IY95" s="169" t="e">
        <f t="shared" si="182"/>
        <v>#N/A</v>
      </c>
      <c r="IZ95" s="169" t="e">
        <f t="shared" si="182"/>
        <v>#N/A</v>
      </c>
      <c r="JA95" s="169" t="e">
        <f t="shared" si="182"/>
        <v>#N/A</v>
      </c>
      <c r="JB95" s="169" t="e">
        <f t="shared" si="182"/>
        <v>#N/A</v>
      </c>
      <c r="JC95" s="169" t="e">
        <f t="shared" si="182"/>
        <v>#N/A</v>
      </c>
      <c r="JD95" s="169" t="e">
        <f t="shared" si="182"/>
        <v>#N/A</v>
      </c>
      <c r="JE95" s="169" t="e">
        <f t="shared" si="189"/>
        <v>#N/A</v>
      </c>
      <c r="JF95" s="169" t="e">
        <f t="shared" si="189"/>
        <v>#N/A</v>
      </c>
      <c r="JG95" s="169" t="e">
        <f t="shared" si="189"/>
        <v>#N/A</v>
      </c>
      <c r="JH95" s="169" t="e">
        <f t="shared" si="189"/>
        <v>#N/A</v>
      </c>
      <c r="JI95" s="169" t="e">
        <f t="shared" si="189"/>
        <v>#N/A</v>
      </c>
      <c r="JJ95" s="169" t="e">
        <f t="shared" si="189"/>
        <v>#N/A</v>
      </c>
      <c r="JK95" s="169" t="e">
        <f t="shared" si="189"/>
        <v>#N/A</v>
      </c>
      <c r="JL95" s="169" t="e">
        <f t="shared" si="189"/>
        <v>#N/A</v>
      </c>
      <c r="JM95" s="169" t="e">
        <f t="shared" si="189"/>
        <v>#N/A</v>
      </c>
      <c r="JN95" s="169" t="e">
        <f t="shared" si="189"/>
        <v>#N/A</v>
      </c>
      <c r="JO95" s="169" t="e">
        <f t="shared" si="189"/>
        <v>#N/A</v>
      </c>
      <c r="JP95" s="169" t="e">
        <f t="shared" si="189"/>
        <v>#N/A</v>
      </c>
      <c r="JQ95" s="169" t="e">
        <f t="shared" si="189"/>
        <v>#N/A</v>
      </c>
      <c r="JR95" s="169" t="e">
        <f t="shared" si="189"/>
        <v>#N/A</v>
      </c>
      <c r="JS95" s="169" t="e">
        <f t="shared" si="189"/>
        <v>#N/A</v>
      </c>
      <c r="JT95" s="169" t="e">
        <f t="shared" si="183"/>
        <v>#N/A</v>
      </c>
      <c r="JU95" s="169" t="e">
        <f t="shared" si="183"/>
        <v>#N/A</v>
      </c>
      <c r="JV95" s="169" t="e">
        <f t="shared" si="183"/>
        <v>#N/A</v>
      </c>
      <c r="JW95" s="169" t="e">
        <f t="shared" si="183"/>
        <v>#N/A</v>
      </c>
      <c r="JX95" s="169" t="e">
        <f t="shared" si="183"/>
        <v>#N/A</v>
      </c>
      <c r="JY95" s="169" t="e">
        <f t="shared" si="183"/>
        <v>#N/A</v>
      </c>
      <c r="JZ95" s="169" t="e">
        <f t="shared" si="183"/>
        <v>#N/A</v>
      </c>
      <c r="KA95" s="169" t="e">
        <f t="shared" si="183"/>
        <v>#N/A</v>
      </c>
      <c r="KB95" s="169" t="e">
        <f t="shared" si="183"/>
        <v>#N/A</v>
      </c>
      <c r="KC95" s="169" t="e">
        <f t="shared" si="183"/>
        <v>#N/A</v>
      </c>
      <c r="KD95" s="169" t="e">
        <f t="shared" si="183"/>
        <v>#N/A</v>
      </c>
      <c r="KE95" s="169" t="e">
        <f t="shared" si="183"/>
        <v>#N/A</v>
      </c>
      <c r="KF95" s="169" t="e">
        <f t="shared" si="183"/>
        <v>#N/A</v>
      </c>
      <c r="KG95" s="169" t="e">
        <f t="shared" si="183"/>
        <v>#N/A</v>
      </c>
      <c r="KH95" s="169" t="e">
        <f t="shared" si="183"/>
        <v>#N/A</v>
      </c>
      <c r="KI95" s="169" t="e">
        <f t="shared" si="183"/>
        <v>#N/A</v>
      </c>
      <c r="KJ95" s="169" t="e">
        <f t="shared" si="190"/>
        <v>#N/A</v>
      </c>
      <c r="KK95" s="169" t="e">
        <f t="shared" si="190"/>
        <v>#N/A</v>
      </c>
      <c r="KL95" s="169" t="e">
        <f t="shared" si="190"/>
        <v>#N/A</v>
      </c>
      <c r="KM95" s="169" t="e">
        <f t="shared" si="190"/>
        <v>#N/A</v>
      </c>
      <c r="KN95" s="169" t="e">
        <f t="shared" si="190"/>
        <v>#N/A</v>
      </c>
      <c r="KO95" s="169" t="e">
        <f t="shared" si="190"/>
        <v>#N/A</v>
      </c>
      <c r="KP95" s="169" t="e">
        <f t="shared" si="190"/>
        <v>#N/A</v>
      </c>
      <c r="KQ95" s="169" t="e">
        <f t="shared" si="190"/>
        <v>#N/A</v>
      </c>
      <c r="KR95" s="169" t="e">
        <f t="shared" si="190"/>
        <v>#N/A</v>
      </c>
      <c r="KS95" s="169" t="e">
        <f t="shared" si="190"/>
        <v>#N/A</v>
      </c>
      <c r="KT95" s="169" t="e">
        <f t="shared" si="190"/>
        <v>#N/A</v>
      </c>
      <c r="KU95" s="169" t="e">
        <f t="shared" si="190"/>
        <v>#N/A</v>
      </c>
      <c r="KV95" s="169" t="e">
        <f t="shared" si="190"/>
        <v>#N/A</v>
      </c>
      <c r="KW95" s="169" t="e">
        <f t="shared" si="190"/>
        <v>#N/A</v>
      </c>
      <c r="KX95" s="169" t="e">
        <f t="shared" si="190"/>
        <v>#N/A</v>
      </c>
      <c r="KY95" s="169" t="e">
        <f t="shared" si="190"/>
        <v>#N/A</v>
      </c>
      <c r="KZ95" s="169" t="e">
        <f t="shared" si="184"/>
        <v>#N/A</v>
      </c>
      <c r="LA95" s="169" t="e">
        <f t="shared" si="184"/>
        <v>#N/A</v>
      </c>
      <c r="LB95" s="169" t="e">
        <f t="shared" si="184"/>
        <v>#N/A</v>
      </c>
      <c r="LC95" s="169" t="e">
        <f t="shared" si="184"/>
        <v>#N/A</v>
      </c>
      <c r="LD95" s="169" t="e">
        <f t="shared" si="184"/>
        <v>#N/A</v>
      </c>
      <c r="LE95" s="169" t="e">
        <f t="shared" si="184"/>
        <v>#N/A</v>
      </c>
      <c r="LF95" s="169" t="e">
        <f t="shared" si="184"/>
        <v>#N/A</v>
      </c>
      <c r="LG95" s="169" t="e">
        <f t="shared" si="184"/>
        <v>#N/A</v>
      </c>
      <c r="LH95" s="169" t="e">
        <f t="shared" si="184"/>
        <v>#N/A</v>
      </c>
      <c r="LI95" s="169" t="e">
        <f t="shared" si="184"/>
        <v>#N/A</v>
      </c>
      <c r="LJ95" s="169" t="e">
        <f t="shared" si="184"/>
        <v>#N/A</v>
      </c>
      <c r="LK95" s="169" t="e">
        <f t="shared" si="184"/>
        <v>#N/A</v>
      </c>
      <c r="LL95" s="169" t="e">
        <f t="shared" si="184"/>
        <v>#N/A</v>
      </c>
      <c r="LM95" s="169" t="e">
        <f t="shared" si="184"/>
        <v>#N/A</v>
      </c>
      <c r="LN95" s="169" t="e">
        <f t="shared" si="184"/>
        <v>#N/A</v>
      </c>
      <c r="LO95" s="169" t="e">
        <f t="shared" si="191"/>
        <v>#N/A</v>
      </c>
      <c r="LP95" s="169" t="e">
        <f t="shared" si="191"/>
        <v>#N/A</v>
      </c>
      <c r="LQ95" s="169" t="e">
        <f t="shared" si="192"/>
        <v>#N/A</v>
      </c>
      <c r="LR95" s="169" t="e">
        <f t="shared" si="192"/>
        <v>#N/A</v>
      </c>
      <c r="LS95" s="169" t="e">
        <f t="shared" si="192"/>
        <v>#N/A</v>
      </c>
      <c r="LT95" s="169" t="e">
        <f t="shared" si="192"/>
        <v>#N/A</v>
      </c>
      <c r="LU95" s="169" t="e">
        <f t="shared" si="192"/>
        <v>#N/A</v>
      </c>
      <c r="LV95" s="169" t="e">
        <f t="shared" si="192"/>
        <v>#N/A</v>
      </c>
      <c r="LW95" s="169" t="e">
        <f t="shared" si="192"/>
        <v>#N/A</v>
      </c>
      <c r="LX95" s="169" t="e">
        <f t="shared" si="192"/>
        <v>#N/A</v>
      </c>
      <c r="LY95" s="169" t="e">
        <f t="shared" si="192"/>
        <v>#N/A</v>
      </c>
      <c r="LZ95" s="169" t="e">
        <f t="shared" si="192"/>
        <v>#N/A</v>
      </c>
      <c r="MA95" s="169" t="e">
        <f t="shared" si="192"/>
        <v>#N/A</v>
      </c>
      <c r="MB95" s="169" t="e">
        <f t="shared" si="192"/>
        <v>#N/A</v>
      </c>
      <c r="MC95" s="169" t="e">
        <f t="shared" si="192"/>
        <v>#N/A</v>
      </c>
      <c r="MD95" s="169" t="e">
        <f t="shared" si="192"/>
        <v>#N/A</v>
      </c>
      <c r="ME95" s="169" t="e">
        <f t="shared" si="192"/>
        <v>#N/A</v>
      </c>
      <c r="MF95" s="169" t="e">
        <f t="shared" si="185"/>
        <v>#N/A</v>
      </c>
      <c r="MG95" s="169" t="e">
        <f t="shared" si="185"/>
        <v>#N/A</v>
      </c>
      <c r="MH95" s="169" t="e">
        <f t="shared" si="185"/>
        <v>#N/A</v>
      </c>
      <c r="MI95" s="169" t="e">
        <f t="shared" si="185"/>
        <v>#N/A</v>
      </c>
      <c r="MJ95" s="169" t="e">
        <f t="shared" si="185"/>
        <v>#N/A</v>
      </c>
      <c r="MK95" s="169" t="e">
        <f t="shared" si="185"/>
        <v>#N/A</v>
      </c>
      <c r="ML95" s="169" t="e">
        <f t="shared" si="185"/>
        <v>#N/A</v>
      </c>
      <c r="MM95" s="169" t="e">
        <f t="shared" si="185"/>
        <v>#N/A</v>
      </c>
      <c r="MN95" s="169" t="e">
        <f t="shared" si="185"/>
        <v>#N/A</v>
      </c>
      <c r="MO95" s="169" t="e">
        <f t="shared" si="185"/>
        <v>#N/A</v>
      </c>
      <c r="MP95" s="169" t="e">
        <f t="shared" si="185"/>
        <v>#N/A</v>
      </c>
      <c r="MQ95" s="169" t="e">
        <f t="shared" si="185"/>
        <v>#N/A</v>
      </c>
      <c r="MR95" s="169" t="e">
        <f t="shared" si="185"/>
        <v>#N/A</v>
      </c>
      <c r="MS95" s="169" t="e">
        <f t="shared" si="185"/>
        <v>#N/A</v>
      </c>
      <c r="MT95" s="169" t="e">
        <f t="shared" si="185"/>
        <v>#N/A</v>
      </c>
      <c r="MU95" s="169" t="e">
        <f t="shared" si="185"/>
        <v>#N/A</v>
      </c>
      <c r="MV95" s="169" t="e">
        <f t="shared" si="193"/>
        <v>#N/A</v>
      </c>
      <c r="MW95" s="169" t="e">
        <f t="shared" si="193"/>
        <v>#N/A</v>
      </c>
      <c r="MX95" s="169" t="e">
        <f t="shared" si="193"/>
        <v>#N/A</v>
      </c>
      <c r="MY95" s="169" t="e">
        <f t="shared" si="193"/>
        <v>#N/A</v>
      </c>
      <c r="MZ95" s="169" t="e">
        <f t="shared" si="193"/>
        <v>#N/A</v>
      </c>
      <c r="NA95" s="169" t="e">
        <f t="shared" si="193"/>
        <v>#N/A</v>
      </c>
      <c r="NB95" s="169" t="e">
        <f t="shared" si="193"/>
        <v>#N/A</v>
      </c>
      <c r="NC95" s="169" t="e">
        <f t="shared" si="193"/>
        <v>#N/A</v>
      </c>
      <c r="ND95" s="169" t="e">
        <f t="shared" si="193"/>
        <v>#N/A</v>
      </c>
      <c r="NE95" s="169" t="e">
        <f t="shared" si="193"/>
        <v>#N/A</v>
      </c>
      <c r="NF95" s="169" t="e">
        <f t="shared" si="193"/>
        <v>#N/A</v>
      </c>
      <c r="NG95" s="169" t="e">
        <f t="shared" si="193"/>
        <v>#N/A</v>
      </c>
      <c r="NH95" s="169" t="e">
        <f t="shared" si="193"/>
        <v>#N/A</v>
      </c>
      <c r="NI95" s="169" t="e">
        <f t="shared" si="193"/>
        <v>#N/A</v>
      </c>
      <c r="NJ95" s="169" t="e">
        <f t="shared" si="193"/>
        <v>#N/A</v>
      </c>
      <c r="NK95" s="169" t="e">
        <f t="shared" si="193"/>
        <v>#N/A</v>
      </c>
      <c r="NL95" s="169" t="e">
        <f t="shared" si="186"/>
        <v>#N/A</v>
      </c>
      <c r="NM95" s="169" t="e">
        <f t="shared" si="186"/>
        <v>#N/A</v>
      </c>
      <c r="NN95" s="169" t="e">
        <f t="shared" si="186"/>
        <v>#N/A</v>
      </c>
      <c r="NO95" s="169" t="e">
        <f t="shared" si="186"/>
        <v>#N/A</v>
      </c>
      <c r="NP95" s="169" t="e">
        <f t="shared" si="186"/>
        <v>#N/A</v>
      </c>
      <c r="NQ95" s="169" t="e">
        <f t="shared" si="186"/>
        <v>#N/A</v>
      </c>
      <c r="NR95" s="169" t="e">
        <f t="shared" si="186"/>
        <v>#N/A</v>
      </c>
      <c r="NS95" s="169" t="e">
        <f t="shared" si="186"/>
        <v>#N/A</v>
      </c>
      <c r="NT95" s="169" t="e">
        <f t="shared" si="186"/>
        <v>#N/A</v>
      </c>
      <c r="NU95" s="169" t="e">
        <f t="shared" si="186"/>
        <v>#N/A</v>
      </c>
      <c r="NV95" s="169" t="e">
        <f t="shared" si="186"/>
        <v>#N/A</v>
      </c>
      <c r="NW95" s="169" t="e">
        <f t="shared" si="186"/>
        <v>#N/A</v>
      </c>
      <c r="NX95" s="169" t="e">
        <f t="shared" si="186"/>
        <v>#N/A</v>
      </c>
      <c r="NY95" s="169" t="e">
        <f t="shared" si="186"/>
        <v>#N/A</v>
      </c>
      <c r="NZ95" s="169" t="e">
        <f t="shared" si="186"/>
        <v>#N/A</v>
      </c>
      <c r="OA95" s="169" t="e">
        <f t="shared" si="194"/>
        <v>#N/A</v>
      </c>
      <c r="OB95" s="169" t="e">
        <f t="shared" si="194"/>
        <v>#N/A</v>
      </c>
      <c r="OC95" s="169" t="e">
        <f t="shared" si="195"/>
        <v>#N/A</v>
      </c>
      <c r="OD95" s="169" t="e">
        <f t="shared" si="195"/>
        <v>#N/A</v>
      </c>
      <c r="OE95" s="169" t="e">
        <f t="shared" si="195"/>
        <v>#N/A</v>
      </c>
      <c r="OF95" s="169" t="e">
        <f t="shared" si="195"/>
        <v>#N/A</v>
      </c>
      <c r="OG95" s="169" t="e">
        <f t="shared" si="195"/>
        <v>#N/A</v>
      </c>
      <c r="OH95" s="169" t="e">
        <f t="shared" si="195"/>
        <v>#N/A</v>
      </c>
      <c r="OI95" s="169" t="e">
        <f t="shared" si="195"/>
        <v>#N/A</v>
      </c>
      <c r="OJ95" s="169" t="e">
        <f t="shared" si="195"/>
        <v>#N/A</v>
      </c>
      <c r="OK95" s="169" t="e">
        <f t="shared" si="195"/>
        <v>#N/A</v>
      </c>
      <c r="OL95" s="169" t="e">
        <f t="shared" si="195"/>
        <v>#N/A</v>
      </c>
      <c r="OM95" s="169" t="e">
        <f t="shared" si="195"/>
        <v>#N/A</v>
      </c>
      <c r="ON95" s="169" t="e">
        <f t="shared" si="195"/>
        <v>#N/A</v>
      </c>
      <c r="OO95" s="169" t="e">
        <f t="shared" si="195"/>
        <v>#N/A</v>
      </c>
      <c r="OP95" s="169" t="e">
        <f t="shared" si="195"/>
        <v>#N/A</v>
      </c>
      <c r="OQ95" s="169" t="e">
        <f t="shared" si="195"/>
        <v>#N/A</v>
      </c>
      <c r="OR95" s="169" t="e">
        <f t="shared" si="187"/>
        <v>#N/A</v>
      </c>
      <c r="OS95" s="169" t="e">
        <f t="shared" si="187"/>
        <v>#N/A</v>
      </c>
      <c r="OT95" s="169" t="e">
        <f t="shared" si="187"/>
        <v>#N/A</v>
      </c>
      <c r="OU95" s="169" t="e">
        <f t="shared" si="187"/>
        <v>#N/A</v>
      </c>
      <c r="OV95" s="169" t="e">
        <f t="shared" si="187"/>
        <v>#N/A</v>
      </c>
      <c r="OW95" s="169" t="e">
        <f t="shared" si="187"/>
        <v>#N/A</v>
      </c>
      <c r="OX95" s="169" t="e">
        <f t="shared" si="187"/>
        <v>#N/A</v>
      </c>
      <c r="OY95" s="169" t="e">
        <f t="shared" si="187"/>
        <v>#N/A</v>
      </c>
      <c r="OZ95" s="169" t="e">
        <f t="shared" si="187"/>
        <v>#N/A</v>
      </c>
      <c r="PA95" s="169" t="e">
        <f t="shared" si="187"/>
        <v>#N/A</v>
      </c>
      <c r="PB95" s="169" t="e">
        <f t="shared" si="187"/>
        <v>#N/A</v>
      </c>
      <c r="PC95" s="169" t="e">
        <f t="shared" si="187"/>
        <v>#N/A</v>
      </c>
      <c r="PD95" s="169" t="e">
        <f t="shared" si="187"/>
        <v>#N/A</v>
      </c>
      <c r="PE95" s="169" t="e">
        <f t="shared" si="187"/>
        <v>#N/A</v>
      </c>
      <c r="PF95" s="169" t="e">
        <f t="shared" si="187"/>
        <v>#N/A</v>
      </c>
      <c r="PG95" s="169" t="e">
        <f t="shared" si="187"/>
        <v>#N/A</v>
      </c>
      <c r="PH95" s="169" t="e">
        <f t="shared" si="196"/>
        <v>#N/A</v>
      </c>
      <c r="PI95" s="169" t="e">
        <f t="shared" si="196"/>
        <v>#N/A</v>
      </c>
      <c r="PJ95" s="169" t="e">
        <f t="shared" si="196"/>
        <v>#N/A</v>
      </c>
      <c r="PK95" s="169" t="e">
        <f t="shared" si="196"/>
        <v>#N/A</v>
      </c>
      <c r="PL95" s="169" t="e">
        <f t="shared" si="196"/>
        <v>#N/A</v>
      </c>
      <c r="PM95" s="169" t="e">
        <f t="shared" si="196"/>
        <v>#N/A</v>
      </c>
      <c r="PN95" s="169" t="e">
        <f t="shared" si="196"/>
        <v>#N/A</v>
      </c>
      <c r="PO95" s="169" t="e">
        <f t="shared" si="196"/>
        <v>#N/A</v>
      </c>
    </row>
    <row r="96" spans="1:431" hidden="1" x14ac:dyDescent="0.75">
      <c r="A96" s="370"/>
      <c r="B96" s="376" t="str">
        <f>IF($R96="","",ROUND(_xlfn.NORM.INV(ABS(VLOOKUP($T$1,VLookups!$A$43:$B$44,2,FALSE)-B$2),$N96,$R96),0))</f>
        <v/>
      </c>
      <c r="C96" s="382" t="str">
        <f t="shared" si="165"/>
        <v/>
      </c>
      <c r="D96" s="383" t="str">
        <f t="shared" si="166"/>
        <v/>
      </c>
      <c r="E96" s="109"/>
      <c r="F96" s="117"/>
      <c r="G96" s="122" t="str">
        <f t="shared" si="159"/>
        <v/>
      </c>
      <c r="H96" s="95"/>
      <c r="I96" s="122" t="str">
        <f t="shared" si="160"/>
        <v/>
      </c>
      <c r="J96" s="117"/>
      <c r="K96" s="110"/>
      <c r="L96" s="124" t="str">
        <f t="shared" si="147"/>
        <v/>
      </c>
      <c r="M96" s="124" t="str">
        <f t="shared" si="148"/>
        <v/>
      </c>
      <c r="N96" s="73" t="str">
        <f t="shared" si="161"/>
        <v/>
      </c>
      <c r="O96" s="23"/>
      <c r="P96" s="57"/>
      <c r="Q96" s="304"/>
      <c r="R96" s="74" t="str">
        <f>IF(AND(G96&gt;0,H96&gt;0,I96&gt;0),IF(ISBLANK(Q96),IF(ISBLANK(O96),"",(I96-G96)*VLOOKUP(O96,VLookups!$A$4:$B$13,2,FALSE)),Q96),"")</f>
        <v/>
      </c>
      <c r="S96" s="75" t="str">
        <f t="shared" si="149"/>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2"/>
        <v/>
      </c>
      <c r="AD96" s="49" t="str">
        <f t="shared" si="206"/>
        <v/>
      </c>
      <c r="AE96" s="49" t="str">
        <f t="shared" si="206"/>
        <v/>
      </c>
      <c r="AF96" s="49" t="str">
        <f t="shared" si="206"/>
        <v/>
      </c>
      <c r="AG96" s="49" t="str">
        <f t="shared" si="206"/>
        <v/>
      </c>
      <c r="AH96" s="49" t="str">
        <f t="shared" si="206"/>
        <v/>
      </c>
      <c r="AI96" s="49" t="str">
        <f t="shared" si="206"/>
        <v/>
      </c>
      <c r="AJ96" s="49" t="str">
        <f t="shared" si="206"/>
        <v/>
      </c>
      <c r="AK96" s="49" t="str">
        <f t="shared" si="206"/>
        <v/>
      </c>
      <c r="AL96" s="49" t="str">
        <f t="shared" si="206"/>
        <v/>
      </c>
      <c r="AM96" s="49" t="str">
        <f t="shared" si="206"/>
        <v/>
      </c>
      <c r="AN96" s="49" t="str">
        <f t="shared" si="206"/>
        <v/>
      </c>
      <c r="AO96" s="49" t="str">
        <f t="shared" si="206"/>
        <v/>
      </c>
      <c r="AP96" s="49" t="str">
        <f t="shared" si="206"/>
        <v/>
      </c>
      <c r="AQ96" s="49" t="str">
        <f t="shared" si="206"/>
        <v/>
      </c>
      <c r="AR96" s="49" t="str">
        <f t="shared" si="206"/>
        <v/>
      </c>
      <c r="AS96" s="49" t="str">
        <f t="shared" si="206"/>
        <v/>
      </c>
      <c r="AT96" s="49" t="str">
        <f t="shared" si="201"/>
        <v/>
      </c>
      <c r="AU96" s="49" t="str">
        <f t="shared" si="201"/>
        <v/>
      </c>
      <c r="AV96" s="49" t="str">
        <f t="shared" si="201"/>
        <v/>
      </c>
      <c r="AW96" s="49" t="str">
        <f t="shared" si="201"/>
        <v/>
      </c>
      <c r="AX96" s="49" t="str">
        <f t="shared" si="201"/>
        <v/>
      </c>
      <c r="AY96" s="49" t="str">
        <f t="shared" si="201"/>
        <v/>
      </c>
      <c r="AZ96" s="49" t="str">
        <f t="shared" si="201"/>
        <v/>
      </c>
      <c r="BA96" s="49" t="str">
        <f t="shared" si="201"/>
        <v/>
      </c>
      <c r="BB96" s="49" t="str">
        <f t="shared" si="201"/>
        <v/>
      </c>
      <c r="BC96" s="49" t="str">
        <f t="shared" si="201"/>
        <v/>
      </c>
      <c r="BD96" s="49" t="str">
        <f t="shared" si="201"/>
        <v/>
      </c>
      <c r="BE96" s="49" t="str">
        <f t="shared" si="201"/>
        <v/>
      </c>
      <c r="BF96" s="49" t="str">
        <f t="shared" si="201"/>
        <v/>
      </c>
      <c r="BG96" s="49" t="str">
        <f t="shared" si="201"/>
        <v/>
      </c>
      <c r="BH96" s="49" t="str">
        <f t="shared" si="201"/>
        <v/>
      </c>
      <c r="BI96" s="49" t="str">
        <f t="shared" si="202"/>
        <v/>
      </c>
      <c r="BJ96" s="49" t="str">
        <f t="shared" si="202"/>
        <v/>
      </c>
      <c r="BK96" s="49" t="str">
        <f t="shared" si="202"/>
        <v/>
      </c>
      <c r="BL96" s="49" t="str">
        <f t="shared" si="202"/>
        <v/>
      </c>
      <c r="BM96" s="49" t="str">
        <f t="shared" si="202"/>
        <v/>
      </c>
      <c r="BN96" s="49" t="str">
        <f t="shared" si="202"/>
        <v/>
      </c>
      <c r="BO96" s="49" t="str">
        <f t="shared" si="202"/>
        <v/>
      </c>
      <c r="BP96" s="49" t="str">
        <f t="shared" si="202"/>
        <v/>
      </c>
      <c r="BQ96" s="49" t="str">
        <f t="shared" si="202"/>
        <v/>
      </c>
      <c r="BR96" s="49" t="str">
        <f t="shared" si="202"/>
        <v/>
      </c>
      <c r="BS96" s="49" t="str">
        <f t="shared" si="202"/>
        <v/>
      </c>
      <c r="BT96" s="49" t="str">
        <f t="shared" si="202"/>
        <v/>
      </c>
      <c r="BU96" s="49" t="str">
        <f t="shared" si="202"/>
        <v/>
      </c>
      <c r="BV96" s="49" t="str">
        <f t="shared" si="202"/>
        <v/>
      </c>
      <c r="BW96" s="49" t="str">
        <f t="shared" si="202"/>
        <v/>
      </c>
      <c r="BX96" s="49" t="str">
        <f t="shared" si="202"/>
        <v/>
      </c>
      <c r="BY96" s="49" t="str">
        <f t="shared" si="197"/>
        <v/>
      </c>
      <c r="BZ96" s="49" t="str">
        <f t="shared" si="197"/>
        <v/>
      </c>
      <c r="CA96" s="49" t="str">
        <f t="shared" si="197"/>
        <v/>
      </c>
      <c r="CB96" s="49" t="str">
        <f t="shared" si="197"/>
        <v/>
      </c>
      <c r="CC96" s="49" t="str">
        <f t="shared" si="197"/>
        <v/>
      </c>
      <c r="CD96" s="49" t="str">
        <f t="shared" si="197"/>
        <v/>
      </c>
      <c r="CE96" s="49" t="str">
        <f t="shared" si="197"/>
        <v/>
      </c>
      <c r="CF96" s="49" t="str">
        <f t="shared" si="197"/>
        <v/>
      </c>
      <c r="CG96" s="49" t="str">
        <f t="shared" si="197"/>
        <v/>
      </c>
      <c r="CH96" s="49" t="str">
        <f t="shared" si="197"/>
        <v/>
      </c>
      <c r="CI96" s="49" t="str">
        <f t="shared" si="197"/>
        <v/>
      </c>
      <c r="CJ96" s="49" t="str">
        <f t="shared" si="197"/>
        <v/>
      </c>
      <c r="CK96" s="49" t="str">
        <f t="shared" si="197"/>
        <v/>
      </c>
      <c r="CL96" s="49" t="str">
        <f t="shared" si="197"/>
        <v/>
      </c>
      <c r="CM96" s="49" t="str">
        <f t="shared" si="197"/>
        <v/>
      </c>
      <c r="CN96" s="49" t="str">
        <f t="shared" si="203"/>
        <v/>
      </c>
      <c r="CO96" s="49" t="str">
        <f t="shared" si="203"/>
        <v/>
      </c>
      <c r="CP96" s="49" t="str">
        <f t="shared" si="203"/>
        <v/>
      </c>
      <c r="CQ96" s="49" t="str">
        <f t="shared" si="203"/>
        <v/>
      </c>
      <c r="CR96" s="49" t="str">
        <f t="shared" si="203"/>
        <v/>
      </c>
      <c r="CS96" s="49" t="str">
        <f t="shared" si="203"/>
        <v/>
      </c>
      <c r="CT96" s="49" t="str">
        <f t="shared" si="203"/>
        <v/>
      </c>
      <c r="CU96" s="49" t="str">
        <f t="shared" si="203"/>
        <v/>
      </c>
      <c r="CV96" s="49" t="str">
        <f t="shared" si="203"/>
        <v/>
      </c>
      <c r="CW96" s="49" t="str">
        <f t="shared" si="203"/>
        <v/>
      </c>
      <c r="CX96" s="49" t="str">
        <f t="shared" si="203"/>
        <v/>
      </c>
      <c r="CY96" s="49" t="str">
        <f t="shared" si="203"/>
        <v/>
      </c>
      <c r="CZ96" s="49" t="str">
        <f t="shared" si="203"/>
        <v/>
      </c>
      <c r="DA96" s="49" t="str">
        <f t="shared" si="203"/>
        <v/>
      </c>
      <c r="DB96" s="49" t="str">
        <f t="shared" si="203"/>
        <v/>
      </c>
      <c r="DC96" s="49" t="str">
        <f t="shared" si="203"/>
        <v/>
      </c>
      <c r="DD96" s="49" t="str">
        <f t="shared" si="198"/>
        <v/>
      </c>
      <c r="DE96" s="49" t="str">
        <f t="shared" si="198"/>
        <v/>
      </c>
      <c r="DF96" s="49" t="str">
        <f t="shared" si="198"/>
        <v/>
      </c>
      <c r="DG96" s="49" t="str">
        <f t="shared" si="198"/>
        <v/>
      </c>
      <c r="DH96" s="49" t="str">
        <f t="shared" si="198"/>
        <v/>
      </c>
      <c r="DI96" s="49" t="str">
        <f t="shared" si="198"/>
        <v/>
      </c>
      <c r="DJ96" s="49" t="str">
        <f t="shared" si="198"/>
        <v/>
      </c>
      <c r="DK96" s="49" t="str">
        <f t="shared" si="198"/>
        <v/>
      </c>
      <c r="DL96" s="49" t="str">
        <f t="shared" si="198"/>
        <v/>
      </c>
      <c r="DM96" s="49" t="str">
        <f t="shared" si="198"/>
        <v/>
      </c>
      <c r="DN96" s="49" t="str">
        <f t="shared" si="198"/>
        <v/>
      </c>
      <c r="DO96" s="49" t="str">
        <f t="shared" si="198"/>
        <v/>
      </c>
      <c r="DP96" s="49" t="str">
        <f t="shared" si="198"/>
        <v/>
      </c>
      <c r="DQ96" s="49" t="str">
        <f t="shared" si="198"/>
        <v/>
      </c>
      <c r="DR96" s="49" t="str">
        <f t="shared" si="198"/>
        <v/>
      </c>
      <c r="DS96" s="49" t="str">
        <f t="shared" si="204"/>
        <v/>
      </c>
      <c r="DT96" s="49" t="str">
        <f t="shared" si="204"/>
        <v/>
      </c>
      <c r="DU96" s="49" t="str">
        <f t="shared" si="204"/>
        <v/>
      </c>
      <c r="DV96" s="49" t="str">
        <f t="shared" si="204"/>
        <v/>
      </c>
      <c r="DW96" s="49" t="str">
        <f t="shared" si="204"/>
        <v/>
      </c>
      <c r="DX96" s="49" t="str">
        <f t="shared" si="204"/>
        <v/>
      </c>
      <c r="DY96" s="49" t="str">
        <f t="shared" si="204"/>
        <v/>
      </c>
      <c r="DZ96" s="183" t="str">
        <f t="shared" si="163"/>
        <v/>
      </c>
      <c r="EA96" s="49" t="str">
        <f t="shared" si="199"/>
        <v/>
      </c>
      <c r="EB96" s="49" t="str">
        <f t="shared" si="199"/>
        <v/>
      </c>
      <c r="EC96" s="49" t="str">
        <f t="shared" si="199"/>
        <v/>
      </c>
      <c r="ED96" s="49" t="str">
        <f t="shared" si="199"/>
        <v/>
      </c>
      <c r="EE96" s="49" t="str">
        <f t="shared" si="199"/>
        <v/>
      </c>
      <c r="EF96" s="49" t="str">
        <f t="shared" si="199"/>
        <v/>
      </c>
      <c r="EG96" s="49" t="str">
        <f t="shared" si="199"/>
        <v/>
      </c>
      <c r="EH96" s="49" t="str">
        <f t="shared" si="199"/>
        <v/>
      </c>
      <c r="EI96" s="49" t="str">
        <f t="shared" si="199"/>
        <v/>
      </c>
      <c r="EJ96" s="49" t="str">
        <f t="shared" si="199"/>
        <v/>
      </c>
      <c r="EK96" s="49" t="str">
        <f t="shared" si="199"/>
        <v/>
      </c>
      <c r="EL96" s="49" t="str">
        <f t="shared" si="199"/>
        <v/>
      </c>
      <c r="EM96" s="49" t="str">
        <f t="shared" si="199"/>
        <v/>
      </c>
      <c r="EN96" s="49" t="str">
        <f t="shared" si="199"/>
        <v/>
      </c>
      <c r="EO96" s="49" t="str">
        <f t="shared" si="199"/>
        <v/>
      </c>
      <c r="EP96" s="49" t="str">
        <f t="shared" si="164"/>
        <v/>
      </c>
      <c r="EQ96" s="49" t="str">
        <f t="shared" si="164"/>
        <v/>
      </c>
      <c r="ER96" s="49" t="str">
        <f t="shared" si="164"/>
        <v/>
      </c>
      <c r="ES96" s="49" t="str">
        <f t="shared" si="164"/>
        <v/>
      </c>
      <c r="ET96" s="49" t="str">
        <f t="shared" si="164"/>
        <v/>
      </c>
      <c r="EU96" s="49" t="str">
        <f t="shared" si="164"/>
        <v/>
      </c>
      <c r="EV96" s="49" t="str">
        <f t="shared" si="164"/>
        <v/>
      </c>
      <c r="EW96" s="49" t="str">
        <f t="shared" si="164"/>
        <v/>
      </c>
      <c r="EX96" s="49" t="str">
        <f t="shared" si="164"/>
        <v/>
      </c>
      <c r="EY96" s="49" t="str">
        <f t="shared" si="164"/>
        <v/>
      </c>
      <c r="EZ96" s="49" t="str">
        <f t="shared" si="164"/>
        <v/>
      </c>
      <c r="FA96" s="49" t="str">
        <f t="shared" si="164"/>
        <v/>
      </c>
      <c r="FB96" s="49" t="str">
        <f t="shared" si="164"/>
        <v/>
      </c>
      <c r="FC96" s="49" t="str">
        <f t="shared" si="164"/>
        <v/>
      </c>
      <c r="FD96" s="49" t="str">
        <f t="shared" si="164"/>
        <v/>
      </c>
      <c r="FE96" s="49" t="str">
        <f t="shared" si="164"/>
        <v/>
      </c>
      <c r="FF96" s="49" t="str">
        <f t="shared" si="209"/>
        <v/>
      </c>
      <c r="FG96" s="49" t="str">
        <f t="shared" si="209"/>
        <v/>
      </c>
      <c r="FH96" s="49" t="str">
        <f t="shared" si="209"/>
        <v/>
      </c>
      <c r="FI96" s="49" t="str">
        <f t="shared" si="207"/>
        <v/>
      </c>
      <c r="FJ96" s="49" t="str">
        <f t="shared" si="205"/>
        <v/>
      </c>
      <c r="FK96" s="49" t="str">
        <f t="shared" si="205"/>
        <v/>
      </c>
      <c r="FL96" s="49" t="str">
        <f t="shared" si="205"/>
        <v/>
      </c>
      <c r="FM96" s="49" t="str">
        <f t="shared" si="205"/>
        <v/>
      </c>
      <c r="FN96" s="49" t="str">
        <f t="shared" si="205"/>
        <v/>
      </c>
      <c r="FO96" s="49" t="str">
        <f t="shared" si="205"/>
        <v/>
      </c>
      <c r="FP96" s="49" t="str">
        <f t="shared" si="200"/>
        <v/>
      </c>
      <c r="FQ96" s="49" t="str">
        <f t="shared" si="200"/>
        <v/>
      </c>
      <c r="FR96" s="49" t="str">
        <f t="shared" si="200"/>
        <v/>
      </c>
      <c r="FS96" s="49" t="str">
        <f t="shared" si="200"/>
        <v/>
      </c>
      <c r="FT96" s="49" t="str">
        <f t="shared" si="200"/>
        <v/>
      </c>
      <c r="FU96" s="49" t="str">
        <f t="shared" si="176"/>
        <v/>
      </c>
      <c r="FV96" s="49" t="str">
        <f t="shared" si="176"/>
        <v/>
      </c>
      <c r="FW96" s="49" t="str">
        <f t="shared" si="176"/>
        <v/>
      </c>
      <c r="FX96" s="49" t="str">
        <f t="shared" si="176"/>
        <v/>
      </c>
      <c r="FY96" s="49" t="str">
        <f t="shared" si="176"/>
        <v/>
      </c>
      <c r="FZ96" s="49" t="str">
        <f t="shared" si="176"/>
        <v/>
      </c>
      <c r="GA96" s="49" t="str">
        <f t="shared" si="176"/>
        <v/>
      </c>
      <c r="GB96" s="49" t="str">
        <f t="shared" si="176"/>
        <v/>
      </c>
      <c r="GC96" s="49" t="str">
        <f t="shared" si="176"/>
        <v/>
      </c>
      <c r="GD96" s="49" t="str">
        <f t="shared" si="176"/>
        <v/>
      </c>
      <c r="GE96" s="49" t="str">
        <f t="shared" si="176"/>
        <v/>
      </c>
      <c r="GF96" s="49" t="str">
        <f t="shared" si="176"/>
        <v/>
      </c>
      <c r="GG96" s="49" t="str">
        <f t="shared" si="176"/>
        <v/>
      </c>
      <c r="GH96" s="49" t="str">
        <f t="shared" si="176"/>
        <v/>
      </c>
      <c r="GI96" s="49" t="str">
        <f t="shared" si="176"/>
        <v/>
      </c>
      <c r="GJ96" s="49" t="str">
        <f t="shared" si="176"/>
        <v/>
      </c>
      <c r="GK96" s="49" t="str">
        <f t="shared" si="208"/>
        <v/>
      </c>
      <c r="GL96" s="49" t="str">
        <f t="shared" si="188"/>
        <v/>
      </c>
      <c r="GM96" s="49" t="str">
        <f t="shared" si="188"/>
        <v/>
      </c>
      <c r="GN96" s="49" t="str">
        <f t="shared" si="180"/>
        <v/>
      </c>
      <c r="GO96" s="49" t="str">
        <f t="shared" si="180"/>
        <v/>
      </c>
      <c r="GP96" s="49" t="str">
        <f t="shared" si="180"/>
        <v/>
      </c>
      <c r="GQ96" s="49" t="str">
        <f t="shared" si="180"/>
        <v/>
      </c>
      <c r="GR96" s="49" t="str">
        <f t="shared" si="180"/>
        <v/>
      </c>
      <c r="GS96" s="49" t="str">
        <f t="shared" si="180"/>
        <v/>
      </c>
      <c r="GT96" s="49" t="str">
        <f t="shared" si="180"/>
        <v/>
      </c>
      <c r="GU96" s="49" t="str">
        <f t="shared" si="180"/>
        <v/>
      </c>
      <c r="GV96" s="49" t="str">
        <f t="shared" si="180"/>
        <v/>
      </c>
      <c r="GW96" s="49" t="str">
        <f t="shared" si="180"/>
        <v/>
      </c>
      <c r="GX96" s="49" t="str">
        <f t="shared" si="180"/>
        <v/>
      </c>
      <c r="GY96" s="49" t="str">
        <f t="shared" si="180"/>
        <v/>
      </c>
      <c r="GZ96" s="49" t="str">
        <f t="shared" si="180"/>
        <v/>
      </c>
      <c r="HA96" s="49" t="str">
        <f t="shared" si="180"/>
        <v/>
      </c>
      <c r="HB96" s="49" t="str">
        <f t="shared" si="180"/>
        <v/>
      </c>
      <c r="HC96" s="49" t="str">
        <f t="shared" si="180"/>
        <v/>
      </c>
      <c r="HD96" s="49" t="str">
        <f t="shared" si="181"/>
        <v/>
      </c>
      <c r="HE96" s="49" t="str">
        <f t="shared" si="181"/>
        <v/>
      </c>
      <c r="HF96" s="49" t="str">
        <f t="shared" si="181"/>
        <v/>
      </c>
      <c r="HG96" s="49" t="str">
        <f t="shared" si="181"/>
        <v/>
      </c>
      <c r="HH96" s="49" t="str">
        <f t="shared" si="181"/>
        <v/>
      </c>
      <c r="HI96" s="49" t="str">
        <f t="shared" si="139"/>
        <v/>
      </c>
      <c r="HJ96" s="49" t="str">
        <f t="shared" si="139"/>
        <v/>
      </c>
      <c r="HK96" s="49" t="str">
        <f t="shared" si="139"/>
        <v/>
      </c>
      <c r="HL96" s="49" t="str">
        <f t="shared" si="139"/>
        <v/>
      </c>
      <c r="HM96" s="49" t="str">
        <f t="shared" si="109"/>
        <v/>
      </c>
      <c r="HN96" s="49" t="str">
        <f t="shared" si="109"/>
        <v/>
      </c>
      <c r="HO96" s="49" t="str">
        <f t="shared" si="109"/>
        <v/>
      </c>
      <c r="HP96" s="49" t="str">
        <f t="shared" si="77"/>
        <v/>
      </c>
      <c r="HQ96" s="49" t="str">
        <f t="shared" si="77"/>
        <v/>
      </c>
      <c r="HR96" s="49" t="str">
        <f t="shared" si="77"/>
        <v/>
      </c>
      <c r="HS96" s="49" t="str">
        <f t="shared" si="77"/>
        <v/>
      </c>
      <c r="HT96" s="49" t="str">
        <f t="shared" si="77"/>
        <v/>
      </c>
      <c r="HU96" s="49" t="str">
        <f t="shared" si="77"/>
        <v/>
      </c>
      <c r="HV96" s="49" t="str">
        <f t="shared" si="140"/>
        <v/>
      </c>
      <c r="HW96" s="169" t="e">
        <f t="shared" si="179"/>
        <v>#N/A</v>
      </c>
      <c r="HX96" s="169" t="e">
        <f t="shared" si="179"/>
        <v>#N/A</v>
      </c>
      <c r="HY96" s="169" t="e">
        <f t="shared" si="179"/>
        <v>#N/A</v>
      </c>
      <c r="HZ96" s="169" t="e">
        <f t="shared" si="179"/>
        <v>#N/A</v>
      </c>
      <c r="IA96" s="169" t="e">
        <f t="shared" si="210"/>
        <v>#N/A</v>
      </c>
      <c r="IB96" s="169" t="e">
        <f t="shared" si="210"/>
        <v>#N/A</v>
      </c>
      <c r="IC96" s="169" t="e">
        <f t="shared" si="210"/>
        <v>#N/A</v>
      </c>
      <c r="ID96" s="169" t="e">
        <f t="shared" si="210"/>
        <v>#N/A</v>
      </c>
      <c r="IE96" s="169" t="e">
        <f t="shared" si="210"/>
        <v>#N/A</v>
      </c>
      <c r="IF96" s="169" t="e">
        <f t="shared" si="210"/>
        <v>#N/A</v>
      </c>
      <c r="IG96" s="169" t="e">
        <f t="shared" si="210"/>
        <v>#N/A</v>
      </c>
      <c r="IH96" s="169" t="e">
        <f t="shared" si="210"/>
        <v>#N/A</v>
      </c>
      <c r="II96" s="169" t="e">
        <f t="shared" si="210"/>
        <v>#N/A</v>
      </c>
      <c r="IJ96" s="169" t="e">
        <f t="shared" si="210"/>
        <v>#N/A</v>
      </c>
      <c r="IK96" s="169" t="e">
        <f t="shared" si="210"/>
        <v>#N/A</v>
      </c>
      <c r="IL96" s="169" t="e">
        <f t="shared" si="210"/>
        <v>#N/A</v>
      </c>
      <c r="IM96" s="169" t="e">
        <f t="shared" si="210"/>
        <v>#N/A</v>
      </c>
      <c r="IN96" s="169" t="e">
        <f t="shared" si="210"/>
        <v>#N/A</v>
      </c>
      <c r="IO96" s="169" t="e">
        <f t="shared" si="210"/>
        <v>#N/A</v>
      </c>
      <c r="IP96" s="169" t="e">
        <f t="shared" si="182"/>
        <v>#N/A</v>
      </c>
      <c r="IQ96" s="169" t="e">
        <f t="shared" si="182"/>
        <v>#N/A</v>
      </c>
      <c r="IR96" s="169" t="e">
        <f t="shared" si="182"/>
        <v>#N/A</v>
      </c>
      <c r="IS96" s="169" t="e">
        <f t="shared" si="182"/>
        <v>#N/A</v>
      </c>
      <c r="IT96" s="169" t="e">
        <f t="shared" si="182"/>
        <v>#N/A</v>
      </c>
      <c r="IU96" s="169" t="e">
        <f t="shared" si="182"/>
        <v>#N/A</v>
      </c>
      <c r="IV96" s="169" t="e">
        <f t="shared" si="182"/>
        <v>#N/A</v>
      </c>
      <c r="IW96" s="169" t="e">
        <f t="shared" si="182"/>
        <v>#N/A</v>
      </c>
      <c r="IX96" s="169" t="e">
        <f t="shared" si="182"/>
        <v>#N/A</v>
      </c>
      <c r="IY96" s="169" t="e">
        <f t="shared" si="182"/>
        <v>#N/A</v>
      </c>
      <c r="IZ96" s="169" t="e">
        <f t="shared" si="182"/>
        <v>#N/A</v>
      </c>
      <c r="JA96" s="169" t="e">
        <f t="shared" si="182"/>
        <v>#N/A</v>
      </c>
      <c r="JB96" s="169" t="e">
        <f t="shared" si="182"/>
        <v>#N/A</v>
      </c>
      <c r="JC96" s="169" t="e">
        <f t="shared" si="182"/>
        <v>#N/A</v>
      </c>
      <c r="JD96" s="169" t="e">
        <f t="shared" si="182"/>
        <v>#N/A</v>
      </c>
      <c r="JE96" s="169" t="e">
        <f t="shared" si="189"/>
        <v>#N/A</v>
      </c>
      <c r="JF96" s="169" t="e">
        <f t="shared" si="189"/>
        <v>#N/A</v>
      </c>
      <c r="JG96" s="169" t="e">
        <f t="shared" si="189"/>
        <v>#N/A</v>
      </c>
      <c r="JH96" s="169" t="e">
        <f t="shared" si="189"/>
        <v>#N/A</v>
      </c>
      <c r="JI96" s="169" t="e">
        <f t="shared" si="189"/>
        <v>#N/A</v>
      </c>
      <c r="JJ96" s="169" t="e">
        <f t="shared" si="189"/>
        <v>#N/A</v>
      </c>
      <c r="JK96" s="169" t="e">
        <f t="shared" si="189"/>
        <v>#N/A</v>
      </c>
      <c r="JL96" s="169" t="e">
        <f t="shared" si="189"/>
        <v>#N/A</v>
      </c>
      <c r="JM96" s="169" t="e">
        <f t="shared" si="189"/>
        <v>#N/A</v>
      </c>
      <c r="JN96" s="169" t="e">
        <f t="shared" si="189"/>
        <v>#N/A</v>
      </c>
      <c r="JO96" s="169" t="e">
        <f t="shared" si="189"/>
        <v>#N/A</v>
      </c>
      <c r="JP96" s="169" t="e">
        <f t="shared" si="189"/>
        <v>#N/A</v>
      </c>
      <c r="JQ96" s="169" t="e">
        <f t="shared" si="189"/>
        <v>#N/A</v>
      </c>
      <c r="JR96" s="169" t="e">
        <f t="shared" si="189"/>
        <v>#N/A</v>
      </c>
      <c r="JS96" s="169" t="e">
        <f t="shared" si="189"/>
        <v>#N/A</v>
      </c>
      <c r="JT96" s="169" t="e">
        <f t="shared" si="183"/>
        <v>#N/A</v>
      </c>
      <c r="JU96" s="169" t="e">
        <f t="shared" si="183"/>
        <v>#N/A</v>
      </c>
      <c r="JV96" s="169" t="e">
        <f t="shared" si="183"/>
        <v>#N/A</v>
      </c>
      <c r="JW96" s="169" t="e">
        <f t="shared" si="183"/>
        <v>#N/A</v>
      </c>
      <c r="JX96" s="169" t="e">
        <f t="shared" si="183"/>
        <v>#N/A</v>
      </c>
      <c r="JY96" s="169" t="e">
        <f t="shared" si="183"/>
        <v>#N/A</v>
      </c>
      <c r="JZ96" s="169" t="e">
        <f t="shared" si="183"/>
        <v>#N/A</v>
      </c>
      <c r="KA96" s="169" t="e">
        <f t="shared" si="183"/>
        <v>#N/A</v>
      </c>
      <c r="KB96" s="169" t="e">
        <f t="shared" si="183"/>
        <v>#N/A</v>
      </c>
      <c r="KC96" s="169" t="e">
        <f t="shared" si="183"/>
        <v>#N/A</v>
      </c>
      <c r="KD96" s="169" t="e">
        <f t="shared" si="183"/>
        <v>#N/A</v>
      </c>
      <c r="KE96" s="169" t="e">
        <f t="shared" si="183"/>
        <v>#N/A</v>
      </c>
      <c r="KF96" s="169" t="e">
        <f t="shared" si="183"/>
        <v>#N/A</v>
      </c>
      <c r="KG96" s="169" t="e">
        <f t="shared" si="183"/>
        <v>#N/A</v>
      </c>
      <c r="KH96" s="169" t="e">
        <f t="shared" si="183"/>
        <v>#N/A</v>
      </c>
      <c r="KI96" s="169" t="e">
        <f t="shared" si="183"/>
        <v>#N/A</v>
      </c>
      <c r="KJ96" s="169" t="e">
        <f t="shared" si="190"/>
        <v>#N/A</v>
      </c>
      <c r="KK96" s="169" t="e">
        <f t="shared" si="190"/>
        <v>#N/A</v>
      </c>
      <c r="KL96" s="169" t="e">
        <f t="shared" si="190"/>
        <v>#N/A</v>
      </c>
      <c r="KM96" s="169" t="e">
        <f t="shared" si="190"/>
        <v>#N/A</v>
      </c>
      <c r="KN96" s="169" t="e">
        <f t="shared" si="190"/>
        <v>#N/A</v>
      </c>
      <c r="KO96" s="169" t="e">
        <f t="shared" si="190"/>
        <v>#N/A</v>
      </c>
      <c r="KP96" s="169" t="e">
        <f t="shared" si="190"/>
        <v>#N/A</v>
      </c>
      <c r="KQ96" s="169" t="e">
        <f t="shared" si="190"/>
        <v>#N/A</v>
      </c>
      <c r="KR96" s="169" t="e">
        <f t="shared" si="190"/>
        <v>#N/A</v>
      </c>
      <c r="KS96" s="169" t="e">
        <f t="shared" si="190"/>
        <v>#N/A</v>
      </c>
      <c r="KT96" s="169" t="e">
        <f t="shared" si="190"/>
        <v>#N/A</v>
      </c>
      <c r="KU96" s="169" t="e">
        <f t="shared" si="190"/>
        <v>#N/A</v>
      </c>
      <c r="KV96" s="169" t="e">
        <f t="shared" si="190"/>
        <v>#N/A</v>
      </c>
      <c r="KW96" s="169" t="e">
        <f t="shared" si="190"/>
        <v>#N/A</v>
      </c>
      <c r="KX96" s="169" t="e">
        <f t="shared" si="190"/>
        <v>#N/A</v>
      </c>
      <c r="KY96" s="169" t="e">
        <f t="shared" si="190"/>
        <v>#N/A</v>
      </c>
      <c r="KZ96" s="169" t="e">
        <f t="shared" si="184"/>
        <v>#N/A</v>
      </c>
      <c r="LA96" s="169" t="e">
        <f t="shared" si="184"/>
        <v>#N/A</v>
      </c>
      <c r="LB96" s="169" t="e">
        <f t="shared" si="184"/>
        <v>#N/A</v>
      </c>
      <c r="LC96" s="169" t="e">
        <f t="shared" si="184"/>
        <v>#N/A</v>
      </c>
      <c r="LD96" s="169" t="e">
        <f t="shared" si="184"/>
        <v>#N/A</v>
      </c>
      <c r="LE96" s="169" t="e">
        <f t="shared" si="184"/>
        <v>#N/A</v>
      </c>
      <c r="LF96" s="169" t="e">
        <f t="shared" si="184"/>
        <v>#N/A</v>
      </c>
      <c r="LG96" s="169" t="e">
        <f t="shared" si="184"/>
        <v>#N/A</v>
      </c>
      <c r="LH96" s="169" t="e">
        <f t="shared" si="184"/>
        <v>#N/A</v>
      </c>
      <c r="LI96" s="169" t="e">
        <f t="shared" si="184"/>
        <v>#N/A</v>
      </c>
      <c r="LJ96" s="169" t="e">
        <f t="shared" si="184"/>
        <v>#N/A</v>
      </c>
      <c r="LK96" s="169" t="e">
        <f t="shared" si="184"/>
        <v>#N/A</v>
      </c>
      <c r="LL96" s="169" t="e">
        <f t="shared" si="184"/>
        <v>#N/A</v>
      </c>
      <c r="LM96" s="169" t="e">
        <f t="shared" si="184"/>
        <v>#N/A</v>
      </c>
      <c r="LN96" s="169" t="e">
        <f t="shared" si="184"/>
        <v>#N/A</v>
      </c>
      <c r="LO96" s="169" t="e">
        <f t="shared" si="191"/>
        <v>#N/A</v>
      </c>
      <c r="LP96" s="169" t="e">
        <f t="shared" si="191"/>
        <v>#N/A</v>
      </c>
      <c r="LQ96" s="169" t="e">
        <f t="shared" si="192"/>
        <v>#N/A</v>
      </c>
      <c r="LR96" s="169" t="e">
        <f t="shared" si="192"/>
        <v>#N/A</v>
      </c>
      <c r="LS96" s="169" t="e">
        <f t="shared" si="192"/>
        <v>#N/A</v>
      </c>
      <c r="LT96" s="169" t="e">
        <f t="shared" si="192"/>
        <v>#N/A</v>
      </c>
      <c r="LU96" s="169" t="e">
        <f t="shared" si="192"/>
        <v>#N/A</v>
      </c>
      <c r="LV96" s="169" t="e">
        <f t="shared" si="192"/>
        <v>#N/A</v>
      </c>
      <c r="LW96" s="169" t="e">
        <f t="shared" si="192"/>
        <v>#N/A</v>
      </c>
      <c r="LX96" s="169" t="e">
        <f t="shared" si="192"/>
        <v>#N/A</v>
      </c>
      <c r="LY96" s="169" t="e">
        <f t="shared" si="192"/>
        <v>#N/A</v>
      </c>
      <c r="LZ96" s="169" t="e">
        <f t="shared" si="192"/>
        <v>#N/A</v>
      </c>
      <c r="MA96" s="169" t="e">
        <f t="shared" si="192"/>
        <v>#N/A</v>
      </c>
      <c r="MB96" s="169" t="e">
        <f t="shared" si="192"/>
        <v>#N/A</v>
      </c>
      <c r="MC96" s="169" t="e">
        <f t="shared" si="192"/>
        <v>#N/A</v>
      </c>
      <c r="MD96" s="169" t="e">
        <f t="shared" si="192"/>
        <v>#N/A</v>
      </c>
      <c r="ME96" s="169" t="e">
        <f t="shared" si="192"/>
        <v>#N/A</v>
      </c>
      <c r="MF96" s="169" t="e">
        <f t="shared" si="185"/>
        <v>#N/A</v>
      </c>
      <c r="MG96" s="169" t="e">
        <f t="shared" si="185"/>
        <v>#N/A</v>
      </c>
      <c r="MH96" s="169" t="e">
        <f t="shared" si="185"/>
        <v>#N/A</v>
      </c>
      <c r="MI96" s="169" t="e">
        <f t="shared" si="185"/>
        <v>#N/A</v>
      </c>
      <c r="MJ96" s="169" t="e">
        <f t="shared" si="185"/>
        <v>#N/A</v>
      </c>
      <c r="MK96" s="169" t="e">
        <f t="shared" si="185"/>
        <v>#N/A</v>
      </c>
      <c r="ML96" s="169" t="e">
        <f t="shared" si="185"/>
        <v>#N/A</v>
      </c>
      <c r="MM96" s="169" t="e">
        <f t="shared" si="185"/>
        <v>#N/A</v>
      </c>
      <c r="MN96" s="169" t="e">
        <f t="shared" si="185"/>
        <v>#N/A</v>
      </c>
      <c r="MO96" s="169" t="e">
        <f t="shared" si="185"/>
        <v>#N/A</v>
      </c>
      <c r="MP96" s="169" t="e">
        <f t="shared" si="185"/>
        <v>#N/A</v>
      </c>
      <c r="MQ96" s="169" t="e">
        <f t="shared" si="185"/>
        <v>#N/A</v>
      </c>
      <c r="MR96" s="169" t="e">
        <f t="shared" si="185"/>
        <v>#N/A</v>
      </c>
      <c r="MS96" s="169" t="e">
        <f t="shared" si="185"/>
        <v>#N/A</v>
      </c>
      <c r="MT96" s="169" t="e">
        <f t="shared" si="185"/>
        <v>#N/A</v>
      </c>
      <c r="MU96" s="169" t="e">
        <f t="shared" si="185"/>
        <v>#N/A</v>
      </c>
      <c r="MV96" s="169" t="e">
        <f t="shared" si="193"/>
        <v>#N/A</v>
      </c>
      <c r="MW96" s="169" t="e">
        <f t="shared" si="193"/>
        <v>#N/A</v>
      </c>
      <c r="MX96" s="169" t="e">
        <f t="shared" si="193"/>
        <v>#N/A</v>
      </c>
      <c r="MY96" s="169" t="e">
        <f t="shared" si="193"/>
        <v>#N/A</v>
      </c>
      <c r="MZ96" s="169" t="e">
        <f t="shared" si="193"/>
        <v>#N/A</v>
      </c>
      <c r="NA96" s="169" t="e">
        <f t="shared" si="193"/>
        <v>#N/A</v>
      </c>
      <c r="NB96" s="169" t="e">
        <f t="shared" si="193"/>
        <v>#N/A</v>
      </c>
      <c r="NC96" s="169" t="e">
        <f t="shared" si="193"/>
        <v>#N/A</v>
      </c>
      <c r="ND96" s="169" t="e">
        <f t="shared" si="193"/>
        <v>#N/A</v>
      </c>
      <c r="NE96" s="169" t="e">
        <f t="shared" si="193"/>
        <v>#N/A</v>
      </c>
      <c r="NF96" s="169" t="e">
        <f t="shared" si="193"/>
        <v>#N/A</v>
      </c>
      <c r="NG96" s="169" t="e">
        <f t="shared" si="193"/>
        <v>#N/A</v>
      </c>
      <c r="NH96" s="169" t="e">
        <f t="shared" si="193"/>
        <v>#N/A</v>
      </c>
      <c r="NI96" s="169" t="e">
        <f t="shared" si="193"/>
        <v>#N/A</v>
      </c>
      <c r="NJ96" s="169" t="e">
        <f t="shared" si="193"/>
        <v>#N/A</v>
      </c>
      <c r="NK96" s="169" t="e">
        <f t="shared" si="193"/>
        <v>#N/A</v>
      </c>
      <c r="NL96" s="169" t="e">
        <f t="shared" si="186"/>
        <v>#N/A</v>
      </c>
      <c r="NM96" s="169" t="e">
        <f t="shared" si="186"/>
        <v>#N/A</v>
      </c>
      <c r="NN96" s="169" t="e">
        <f t="shared" si="186"/>
        <v>#N/A</v>
      </c>
      <c r="NO96" s="169" t="e">
        <f t="shared" si="186"/>
        <v>#N/A</v>
      </c>
      <c r="NP96" s="169" t="e">
        <f t="shared" si="186"/>
        <v>#N/A</v>
      </c>
      <c r="NQ96" s="169" t="e">
        <f t="shared" si="186"/>
        <v>#N/A</v>
      </c>
      <c r="NR96" s="169" t="e">
        <f t="shared" si="186"/>
        <v>#N/A</v>
      </c>
      <c r="NS96" s="169" t="e">
        <f t="shared" si="186"/>
        <v>#N/A</v>
      </c>
      <c r="NT96" s="169" t="e">
        <f t="shared" si="186"/>
        <v>#N/A</v>
      </c>
      <c r="NU96" s="169" t="e">
        <f t="shared" si="186"/>
        <v>#N/A</v>
      </c>
      <c r="NV96" s="169" t="e">
        <f t="shared" si="186"/>
        <v>#N/A</v>
      </c>
      <c r="NW96" s="169" t="e">
        <f t="shared" si="186"/>
        <v>#N/A</v>
      </c>
      <c r="NX96" s="169" t="e">
        <f t="shared" si="186"/>
        <v>#N/A</v>
      </c>
      <c r="NY96" s="169" t="e">
        <f t="shared" si="186"/>
        <v>#N/A</v>
      </c>
      <c r="NZ96" s="169" t="e">
        <f t="shared" si="186"/>
        <v>#N/A</v>
      </c>
      <c r="OA96" s="169" t="e">
        <f t="shared" si="194"/>
        <v>#N/A</v>
      </c>
      <c r="OB96" s="169" t="e">
        <f t="shared" si="194"/>
        <v>#N/A</v>
      </c>
      <c r="OC96" s="169" t="e">
        <f t="shared" si="195"/>
        <v>#N/A</v>
      </c>
      <c r="OD96" s="169" t="e">
        <f t="shared" si="195"/>
        <v>#N/A</v>
      </c>
      <c r="OE96" s="169" t="e">
        <f t="shared" si="195"/>
        <v>#N/A</v>
      </c>
      <c r="OF96" s="169" t="e">
        <f t="shared" si="195"/>
        <v>#N/A</v>
      </c>
      <c r="OG96" s="169" t="e">
        <f t="shared" si="195"/>
        <v>#N/A</v>
      </c>
      <c r="OH96" s="169" t="e">
        <f t="shared" si="195"/>
        <v>#N/A</v>
      </c>
      <c r="OI96" s="169" t="e">
        <f t="shared" si="195"/>
        <v>#N/A</v>
      </c>
      <c r="OJ96" s="169" t="e">
        <f t="shared" si="195"/>
        <v>#N/A</v>
      </c>
      <c r="OK96" s="169" t="e">
        <f t="shared" si="195"/>
        <v>#N/A</v>
      </c>
      <c r="OL96" s="169" t="e">
        <f t="shared" si="195"/>
        <v>#N/A</v>
      </c>
      <c r="OM96" s="169" t="e">
        <f t="shared" si="195"/>
        <v>#N/A</v>
      </c>
      <c r="ON96" s="169" t="e">
        <f t="shared" si="195"/>
        <v>#N/A</v>
      </c>
      <c r="OO96" s="169" t="e">
        <f t="shared" si="195"/>
        <v>#N/A</v>
      </c>
      <c r="OP96" s="169" t="e">
        <f t="shared" si="195"/>
        <v>#N/A</v>
      </c>
      <c r="OQ96" s="169" t="e">
        <f t="shared" si="195"/>
        <v>#N/A</v>
      </c>
      <c r="OR96" s="169" t="e">
        <f t="shared" si="187"/>
        <v>#N/A</v>
      </c>
      <c r="OS96" s="169" t="e">
        <f t="shared" si="187"/>
        <v>#N/A</v>
      </c>
      <c r="OT96" s="169" t="e">
        <f t="shared" si="187"/>
        <v>#N/A</v>
      </c>
      <c r="OU96" s="169" t="e">
        <f t="shared" si="187"/>
        <v>#N/A</v>
      </c>
      <c r="OV96" s="169" t="e">
        <f t="shared" si="187"/>
        <v>#N/A</v>
      </c>
      <c r="OW96" s="169" t="e">
        <f t="shared" si="187"/>
        <v>#N/A</v>
      </c>
      <c r="OX96" s="169" t="e">
        <f t="shared" si="187"/>
        <v>#N/A</v>
      </c>
      <c r="OY96" s="169" t="e">
        <f t="shared" si="187"/>
        <v>#N/A</v>
      </c>
      <c r="OZ96" s="169" t="e">
        <f t="shared" si="187"/>
        <v>#N/A</v>
      </c>
      <c r="PA96" s="169" t="e">
        <f t="shared" si="187"/>
        <v>#N/A</v>
      </c>
      <c r="PB96" s="169" t="e">
        <f t="shared" si="187"/>
        <v>#N/A</v>
      </c>
      <c r="PC96" s="169" t="e">
        <f t="shared" si="187"/>
        <v>#N/A</v>
      </c>
      <c r="PD96" s="169" t="e">
        <f t="shared" si="187"/>
        <v>#N/A</v>
      </c>
      <c r="PE96" s="169" t="e">
        <f t="shared" si="187"/>
        <v>#N/A</v>
      </c>
      <c r="PF96" s="169" t="e">
        <f t="shared" si="187"/>
        <v>#N/A</v>
      </c>
      <c r="PG96" s="169" t="e">
        <f t="shared" si="187"/>
        <v>#N/A</v>
      </c>
      <c r="PH96" s="169" t="e">
        <f t="shared" si="196"/>
        <v>#N/A</v>
      </c>
      <c r="PI96" s="169" t="e">
        <f t="shared" si="196"/>
        <v>#N/A</v>
      </c>
      <c r="PJ96" s="169" t="e">
        <f t="shared" si="196"/>
        <v>#N/A</v>
      </c>
      <c r="PK96" s="169" t="e">
        <f t="shared" si="196"/>
        <v>#N/A</v>
      </c>
      <c r="PL96" s="169" t="e">
        <f t="shared" si="196"/>
        <v>#N/A</v>
      </c>
      <c r="PM96" s="169" t="e">
        <f t="shared" si="196"/>
        <v>#N/A</v>
      </c>
      <c r="PN96" s="169" t="e">
        <f t="shared" si="196"/>
        <v>#N/A</v>
      </c>
      <c r="PO96" s="169" t="e">
        <f t="shared" si="196"/>
        <v>#N/A</v>
      </c>
    </row>
    <row r="97" spans="1:431" hidden="1" x14ac:dyDescent="0.75">
      <c r="A97" s="370"/>
      <c r="B97" s="376" t="str">
        <f>IF($R97="","",ROUND(_xlfn.NORM.INV(ABS(VLOOKUP($T$1,VLookups!$A$43:$B$44,2,FALSE)-B$2),$N97,$R97),0))</f>
        <v/>
      </c>
      <c r="C97" s="382" t="str">
        <f t="shared" si="165"/>
        <v/>
      </c>
      <c r="D97" s="383" t="str">
        <f t="shared" si="166"/>
        <v/>
      </c>
      <c r="E97" s="109"/>
      <c r="F97" s="117"/>
      <c r="G97" s="122" t="str">
        <f t="shared" si="159"/>
        <v/>
      </c>
      <c r="H97" s="95"/>
      <c r="I97" s="122" t="str">
        <f t="shared" si="160"/>
        <v/>
      </c>
      <c r="J97" s="117"/>
      <c r="K97" s="110"/>
      <c r="L97" s="124" t="str">
        <f t="shared" si="147"/>
        <v/>
      </c>
      <c r="M97" s="124" t="str">
        <f t="shared" si="148"/>
        <v/>
      </c>
      <c r="N97" s="73" t="str">
        <f t="shared" si="161"/>
        <v/>
      </c>
      <c r="O97" s="23"/>
      <c r="P97" s="57"/>
      <c r="Q97" s="304"/>
      <c r="R97" s="74" t="str">
        <f>IF(AND(G97&gt;0,H97&gt;0,I97&gt;0),IF(ISBLANK(Q97),IF(ISBLANK(O97),"",(I97-G97)*VLOOKUP(O97,VLookups!$A$4:$B$13,2,FALSE)),Q97),"")</f>
        <v/>
      </c>
      <c r="S97" s="75" t="str">
        <f t="shared" si="149"/>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2"/>
        <v/>
      </c>
      <c r="AD97" s="49" t="str">
        <f t="shared" si="206"/>
        <v/>
      </c>
      <c r="AE97" s="49" t="str">
        <f t="shared" si="206"/>
        <v/>
      </c>
      <c r="AF97" s="49" t="str">
        <f t="shared" si="206"/>
        <v/>
      </c>
      <c r="AG97" s="49" t="str">
        <f t="shared" si="206"/>
        <v/>
      </c>
      <c r="AH97" s="49" t="str">
        <f t="shared" si="206"/>
        <v/>
      </c>
      <c r="AI97" s="49" t="str">
        <f t="shared" si="206"/>
        <v/>
      </c>
      <c r="AJ97" s="49" t="str">
        <f t="shared" si="206"/>
        <v/>
      </c>
      <c r="AK97" s="49" t="str">
        <f t="shared" si="206"/>
        <v/>
      </c>
      <c r="AL97" s="49" t="str">
        <f t="shared" si="206"/>
        <v/>
      </c>
      <c r="AM97" s="49" t="str">
        <f t="shared" si="206"/>
        <v/>
      </c>
      <c r="AN97" s="49" t="str">
        <f t="shared" si="206"/>
        <v/>
      </c>
      <c r="AO97" s="49" t="str">
        <f t="shared" si="206"/>
        <v/>
      </c>
      <c r="AP97" s="49" t="str">
        <f t="shared" si="206"/>
        <v/>
      </c>
      <c r="AQ97" s="49" t="str">
        <f t="shared" si="206"/>
        <v/>
      </c>
      <c r="AR97" s="49" t="str">
        <f t="shared" si="206"/>
        <v/>
      </c>
      <c r="AS97" s="49" t="str">
        <f t="shared" si="206"/>
        <v/>
      </c>
      <c r="AT97" s="49" t="str">
        <f t="shared" si="201"/>
        <v/>
      </c>
      <c r="AU97" s="49" t="str">
        <f t="shared" si="201"/>
        <v/>
      </c>
      <c r="AV97" s="49" t="str">
        <f t="shared" si="201"/>
        <v/>
      </c>
      <c r="AW97" s="49" t="str">
        <f t="shared" si="201"/>
        <v/>
      </c>
      <c r="AX97" s="49" t="str">
        <f t="shared" si="201"/>
        <v/>
      </c>
      <c r="AY97" s="49" t="str">
        <f t="shared" si="201"/>
        <v/>
      </c>
      <c r="AZ97" s="49" t="str">
        <f t="shared" si="201"/>
        <v/>
      </c>
      <c r="BA97" s="49" t="str">
        <f t="shared" si="201"/>
        <v/>
      </c>
      <c r="BB97" s="49" t="str">
        <f t="shared" si="201"/>
        <v/>
      </c>
      <c r="BC97" s="49" t="str">
        <f t="shared" si="201"/>
        <v/>
      </c>
      <c r="BD97" s="49" t="str">
        <f t="shared" si="201"/>
        <v/>
      </c>
      <c r="BE97" s="49" t="str">
        <f t="shared" si="201"/>
        <v/>
      </c>
      <c r="BF97" s="49" t="str">
        <f t="shared" si="201"/>
        <v/>
      </c>
      <c r="BG97" s="49" t="str">
        <f t="shared" si="201"/>
        <v/>
      </c>
      <c r="BH97" s="49" t="str">
        <f t="shared" si="201"/>
        <v/>
      </c>
      <c r="BI97" s="49" t="str">
        <f t="shared" si="202"/>
        <v/>
      </c>
      <c r="BJ97" s="49" t="str">
        <f t="shared" si="202"/>
        <v/>
      </c>
      <c r="BK97" s="49" t="str">
        <f t="shared" si="202"/>
        <v/>
      </c>
      <c r="BL97" s="49" t="str">
        <f t="shared" si="202"/>
        <v/>
      </c>
      <c r="BM97" s="49" t="str">
        <f t="shared" si="202"/>
        <v/>
      </c>
      <c r="BN97" s="49" t="str">
        <f t="shared" si="202"/>
        <v/>
      </c>
      <c r="BO97" s="49" t="str">
        <f t="shared" si="202"/>
        <v/>
      </c>
      <c r="BP97" s="49" t="str">
        <f t="shared" si="202"/>
        <v/>
      </c>
      <c r="BQ97" s="49" t="str">
        <f t="shared" si="202"/>
        <v/>
      </c>
      <c r="BR97" s="49" t="str">
        <f t="shared" si="202"/>
        <v/>
      </c>
      <c r="BS97" s="49" t="str">
        <f t="shared" si="202"/>
        <v/>
      </c>
      <c r="BT97" s="49" t="str">
        <f t="shared" si="202"/>
        <v/>
      </c>
      <c r="BU97" s="49" t="str">
        <f t="shared" si="202"/>
        <v/>
      </c>
      <c r="BV97" s="49" t="str">
        <f t="shared" si="202"/>
        <v/>
      </c>
      <c r="BW97" s="49" t="str">
        <f t="shared" si="202"/>
        <v/>
      </c>
      <c r="BX97" s="49" t="str">
        <f t="shared" si="202"/>
        <v/>
      </c>
      <c r="BY97" s="49" t="str">
        <f t="shared" si="197"/>
        <v/>
      </c>
      <c r="BZ97" s="49" t="str">
        <f t="shared" si="197"/>
        <v/>
      </c>
      <c r="CA97" s="49" t="str">
        <f t="shared" si="197"/>
        <v/>
      </c>
      <c r="CB97" s="49" t="str">
        <f t="shared" si="197"/>
        <v/>
      </c>
      <c r="CC97" s="49" t="str">
        <f t="shared" si="197"/>
        <v/>
      </c>
      <c r="CD97" s="49" t="str">
        <f t="shared" si="197"/>
        <v/>
      </c>
      <c r="CE97" s="49" t="str">
        <f t="shared" si="197"/>
        <v/>
      </c>
      <c r="CF97" s="49" t="str">
        <f t="shared" si="197"/>
        <v/>
      </c>
      <c r="CG97" s="49" t="str">
        <f t="shared" si="197"/>
        <v/>
      </c>
      <c r="CH97" s="49" t="str">
        <f t="shared" si="197"/>
        <v/>
      </c>
      <c r="CI97" s="49" t="str">
        <f t="shared" si="197"/>
        <v/>
      </c>
      <c r="CJ97" s="49" t="str">
        <f t="shared" si="197"/>
        <v/>
      </c>
      <c r="CK97" s="49" t="str">
        <f t="shared" si="197"/>
        <v/>
      </c>
      <c r="CL97" s="49" t="str">
        <f t="shared" si="197"/>
        <v/>
      </c>
      <c r="CM97" s="49" t="str">
        <f t="shared" si="197"/>
        <v/>
      </c>
      <c r="CN97" s="49" t="str">
        <f t="shared" si="203"/>
        <v/>
      </c>
      <c r="CO97" s="49" t="str">
        <f t="shared" si="203"/>
        <v/>
      </c>
      <c r="CP97" s="49" t="str">
        <f t="shared" si="203"/>
        <v/>
      </c>
      <c r="CQ97" s="49" t="str">
        <f t="shared" si="203"/>
        <v/>
      </c>
      <c r="CR97" s="49" t="str">
        <f t="shared" si="203"/>
        <v/>
      </c>
      <c r="CS97" s="49" t="str">
        <f t="shared" si="203"/>
        <v/>
      </c>
      <c r="CT97" s="49" t="str">
        <f t="shared" si="203"/>
        <v/>
      </c>
      <c r="CU97" s="49" t="str">
        <f t="shared" si="203"/>
        <v/>
      </c>
      <c r="CV97" s="49" t="str">
        <f t="shared" si="203"/>
        <v/>
      </c>
      <c r="CW97" s="49" t="str">
        <f t="shared" si="203"/>
        <v/>
      </c>
      <c r="CX97" s="49" t="str">
        <f t="shared" si="203"/>
        <v/>
      </c>
      <c r="CY97" s="49" t="str">
        <f t="shared" si="203"/>
        <v/>
      </c>
      <c r="CZ97" s="49" t="str">
        <f t="shared" si="203"/>
        <v/>
      </c>
      <c r="DA97" s="49" t="str">
        <f t="shared" si="203"/>
        <v/>
      </c>
      <c r="DB97" s="49" t="str">
        <f t="shared" si="203"/>
        <v/>
      </c>
      <c r="DC97" s="49" t="str">
        <f t="shared" si="203"/>
        <v/>
      </c>
      <c r="DD97" s="49" t="str">
        <f t="shared" si="198"/>
        <v/>
      </c>
      <c r="DE97" s="49" t="str">
        <f t="shared" si="198"/>
        <v/>
      </c>
      <c r="DF97" s="49" t="str">
        <f t="shared" si="198"/>
        <v/>
      </c>
      <c r="DG97" s="49" t="str">
        <f t="shared" si="198"/>
        <v/>
      </c>
      <c r="DH97" s="49" t="str">
        <f t="shared" si="198"/>
        <v/>
      </c>
      <c r="DI97" s="49" t="str">
        <f t="shared" si="198"/>
        <v/>
      </c>
      <c r="DJ97" s="49" t="str">
        <f t="shared" si="198"/>
        <v/>
      </c>
      <c r="DK97" s="49" t="str">
        <f t="shared" si="198"/>
        <v/>
      </c>
      <c r="DL97" s="49" t="str">
        <f t="shared" si="198"/>
        <v/>
      </c>
      <c r="DM97" s="49" t="str">
        <f t="shared" si="198"/>
        <v/>
      </c>
      <c r="DN97" s="49" t="str">
        <f t="shared" si="198"/>
        <v/>
      </c>
      <c r="DO97" s="49" t="str">
        <f t="shared" si="198"/>
        <v/>
      </c>
      <c r="DP97" s="49" t="str">
        <f t="shared" si="198"/>
        <v/>
      </c>
      <c r="DQ97" s="49" t="str">
        <f t="shared" si="198"/>
        <v/>
      </c>
      <c r="DR97" s="49" t="str">
        <f t="shared" si="198"/>
        <v/>
      </c>
      <c r="DS97" s="49" t="str">
        <f t="shared" si="204"/>
        <v/>
      </c>
      <c r="DT97" s="49" t="str">
        <f t="shared" si="204"/>
        <v/>
      </c>
      <c r="DU97" s="49" t="str">
        <f t="shared" si="204"/>
        <v/>
      </c>
      <c r="DV97" s="49" t="str">
        <f t="shared" si="204"/>
        <v/>
      </c>
      <c r="DW97" s="49" t="str">
        <f t="shared" si="204"/>
        <v/>
      </c>
      <c r="DX97" s="49" t="str">
        <f t="shared" si="204"/>
        <v/>
      </c>
      <c r="DY97" s="49" t="str">
        <f t="shared" si="204"/>
        <v/>
      </c>
      <c r="DZ97" s="183" t="str">
        <f t="shared" si="163"/>
        <v/>
      </c>
      <c r="EA97" s="49" t="str">
        <f t="shared" si="199"/>
        <v/>
      </c>
      <c r="EB97" s="49" t="str">
        <f t="shared" si="199"/>
        <v/>
      </c>
      <c r="EC97" s="49" t="str">
        <f t="shared" si="199"/>
        <v/>
      </c>
      <c r="ED97" s="49" t="str">
        <f t="shared" si="199"/>
        <v/>
      </c>
      <c r="EE97" s="49" t="str">
        <f t="shared" si="199"/>
        <v/>
      </c>
      <c r="EF97" s="49" t="str">
        <f t="shared" si="199"/>
        <v/>
      </c>
      <c r="EG97" s="49" t="str">
        <f t="shared" si="199"/>
        <v/>
      </c>
      <c r="EH97" s="49" t="str">
        <f t="shared" si="199"/>
        <v/>
      </c>
      <c r="EI97" s="49" t="str">
        <f t="shared" si="199"/>
        <v/>
      </c>
      <c r="EJ97" s="49" t="str">
        <f t="shared" si="199"/>
        <v/>
      </c>
      <c r="EK97" s="49" t="str">
        <f t="shared" si="199"/>
        <v/>
      </c>
      <c r="EL97" s="49" t="str">
        <f t="shared" si="199"/>
        <v/>
      </c>
      <c r="EM97" s="49" t="str">
        <f t="shared" si="199"/>
        <v/>
      </c>
      <c r="EN97" s="49" t="str">
        <f t="shared" si="199"/>
        <v/>
      </c>
      <c r="EO97" s="49" t="str">
        <f t="shared" si="199"/>
        <v/>
      </c>
      <c r="EP97" s="49" t="str">
        <f t="shared" si="164"/>
        <v/>
      </c>
      <c r="EQ97" s="49" t="str">
        <f t="shared" si="164"/>
        <v/>
      </c>
      <c r="ER97" s="49" t="str">
        <f t="shared" si="164"/>
        <v/>
      </c>
      <c r="ES97" s="49" t="str">
        <f t="shared" si="164"/>
        <v/>
      </c>
      <c r="ET97" s="49" t="str">
        <f t="shared" si="164"/>
        <v/>
      </c>
      <c r="EU97" s="49" t="str">
        <f t="shared" si="164"/>
        <v/>
      </c>
      <c r="EV97" s="49" t="str">
        <f t="shared" si="164"/>
        <v/>
      </c>
      <c r="EW97" s="49" t="str">
        <f t="shared" si="164"/>
        <v/>
      </c>
      <c r="EX97" s="49" t="str">
        <f t="shared" si="164"/>
        <v/>
      </c>
      <c r="EY97" s="49" t="str">
        <f t="shared" si="164"/>
        <v/>
      </c>
      <c r="EZ97" s="49" t="str">
        <f t="shared" si="164"/>
        <v/>
      </c>
      <c r="FA97" s="49" t="str">
        <f t="shared" si="164"/>
        <v/>
      </c>
      <c r="FB97" s="49" t="str">
        <f t="shared" si="164"/>
        <v/>
      </c>
      <c r="FC97" s="49" t="str">
        <f t="shared" si="164"/>
        <v/>
      </c>
      <c r="FD97" s="49" t="str">
        <f t="shared" si="164"/>
        <v/>
      </c>
      <c r="FE97" s="49" t="str">
        <f t="shared" si="164"/>
        <v/>
      </c>
      <c r="FF97" s="49" t="str">
        <f t="shared" si="209"/>
        <v/>
      </c>
      <c r="FG97" s="49" t="str">
        <f t="shared" si="209"/>
        <v/>
      </c>
      <c r="FH97" s="49" t="str">
        <f t="shared" si="209"/>
        <v/>
      </c>
      <c r="FI97" s="49" t="str">
        <f t="shared" si="207"/>
        <v/>
      </c>
      <c r="FJ97" s="49" t="str">
        <f t="shared" si="205"/>
        <v/>
      </c>
      <c r="FK97" s="49" t="str">
        <f t="shared" si="205"/>
        <v/>
      </c>
      <c r="FL97" s="49" t="str">
        <f t="shared" si="205"/>
        <v/>
      </c>
      <c r="FM97" s="49" t="str">
        <f t="shared" si="205"/>
        <v/>
      </c>
      <c r="FN97" s="49" t="str">
        <f t="shared" si="205"/>
        <v/>
      </c>
      <c r="FO97" s="49" t="str">
        <f t="shared" si="205"/>
        <v/>
      </c>
      <c r="FP97" s="49" t="str">
        <f t="shared" si="200"/>
        <v/>
      </c>
      <c r="FQ97" s="49" t="str">
        <f t="shared" si="200"/>
        <v/>
      </c>
      <c r="FR97" s="49" t="str">
        <f t="shared" si="200"/>
        <v/>
      </c>
      <c r="FS97" s="49" t="str">
        <f t="shared" si="200"/>
        <v/>
      </c>
      <c r="FT97" s="49" t="str">
        <f t="shared" si="200"/>
        <v/>
      </c>
      <c r="FU97" s="49" t="str">
        <f t="shared" si="176"/>
        <v/>
      </c>
      <c r="FV97" s="49" t="str">
        <f t="shared" si="176"/>
        <v/>
      </c>
      <c r="FW97" s="49" t="str">
        <f t="shared" si="176"/>
        <v/>
      </c>
      <c r="FX97" s="49" t="str">
        <f t="shared" si="176"/>
        <v/>
      </c>
      <c r="FY97" s="49" t="str">
        <f t="shared" si="176"/>
        <v/>
      </c>
      <c r="FZ97" s="49" t="str">
        <f t="shared" si="176"/>
        <v/>
      </c>
      <c r="GA97" s="49" t="str">
        <f t="shared" si="176"/>
        <v/>
      </c>
      <c r="GB97" s="49" t="str">
        <f t="shared" si="176"/>
        <v/>
      </c>
      <c r="GC97" s="49" t="str">
        <f t="shared" si="176"/>
        <v/>
      </c>
      <c r="GD97" s="49" t="str">
        <f t="shared" si="176"/>
        <v/>
      </c>
      <c r="GE97" s="49" t="str">
        <f t="shared" si="176"/>
        <v/>
      </c>
      <c r="GF97" s="49" t="str">
        <f t="shared" si="176"/>
        <v/>
      </c>
      <c r="GG97" s="49" t="str">
        <f t="shared" si="176"/>
        <v/>
      </c>
      <c r="GH97" s="49" t="str">
        <f t="shared" si="176"/>
        <v/>
      </c>
      <c r="GI97" s="49" t="str">
        <f t="shared" si="176"/>
        <v/>
      </c>
      <c r="GJ97" s="49" t="str">
        <f t="shared" si="176"/>
        <v/>
      </c>
      <c r="GK97" s="49" t="str">
        <f t="shared" si="208"/>
        <v/>
      </c>
      <c r="GL97" s="49" t="str">
        <f t="shared" si="188"/>
        <v/>
      </c>
      <c r="GM97" s="49" t="str">
        <f t="shared" si="188"/>
        <v/>
      </c>
      <c r="GN97" s="49" t="str">
        <f t="shared" si="180"/>
        <v/>
      </c>
      <c r="GO97" s="49" t="str">
        <f t="shared" si="180"/>
        <v/>
      </c>
      <c r="GP97" s="49" t="str">
        <f t="shared" si="180"/>
        <v/>
      </c>
      <c r="GQ97" s="49" t="str">
        <f t="shared" si="180"/>
        <v/>
      </c>
      <c r="GR97" s="49" t="str">
        <f t="shared" si="180"/>
        <v/>
      </c>
      <c r="GS97" s="49" t="str">
        <f t="shared" si="180"/>
        <v/>
      </c>
      <c r="GT97" s="49" t="str">
        <f t="shared" si="180"/>
        <v/>
      </c>
      <c r="GU97" s="49" t="str">
        <f t="shared" si="180"/>
        <v/>
      </c>
      <c r="GV97" s="49" t="str">
        <f t="shared" si="180"/>
        <v/>
      </c>
      <c r="GW97" s="49" t="str">
        <f t="shared" si="180"/>
        <v/>
      </c>
      <c r="GX97" s="49" t="str">
        <f t="shared" si="180"/>
        <v/>
      </c>
      <c r="GY97" s="49" t="str">
        <f t="shared" si="180"/>
        <v/>
      </c>
      <c r="GZ97" s="49" t="str">
        <f t="shared" si="180"/>
        <v/>
      </c>
      <c r="HA97" s="49" t="str">
        <f t="shared" si="180"/>
        <v/>
      </c>
      <c r="HB97" s="49" t="str">
        <f t="shared" si="180"/>
        <v/>
      </c>
      <c r="HC97" s="49" t="str">
        <f t="shared" si="180"/>
        <v/>
      </c>
      <c r="HD97" s="49" t="str">
        <f t="shared" si="181"/>
        <v/>
      </c>
      <c r="HE97" s="49" t="str">
        <f t="shared" si="181"/>
        <v/>
      </c>
      <c r="HF97" s="49" t="str">
        <f t="shared" si="181"/>
        <v/>
      </c>
      <c r="HG97" s="49" t="str">
        <f t="shared" si="181"/>
        <v/>
      </c>
      <c r="HH97" s="49" t="str">
        <f t="shared" si="181"/>
        <v/>
      </c>
      <c r="HI97" s="49" t="str">
        <f t="shared" si="139"/>
        <v/>
      </c>
      <c r="HJ97" s="49" t="str">
        <f t="shared" si="139"/>
        <v/>
      </c>
      <c r="HK97" s="49" t="str">
        <f t="shared" si="139"/>
        <v/>
      </c>
      <c r="HL97" s="49" t="str">
        <f t="shared" si="139"/>
        <v/>
      </c>
      <c r="HM97" s="49" t="str">
        <f t="shared" si="109"/>
        <v/>
      </c>
      <c r="HN97" s="49" t="str">
        <f t="shared" si="109"/>
        <v/>
      </c>
      <c r="HO97" s="49" t="str">
        <f t="shared" si="109"/>
        <v/>
      </c>
      <c r="HP97" s="49" t="str">
        <f t="shared" si="77"/>
        <v/>
      </c>
      <c r="HQ97" s="49" t="str">
        <f t="shared" si="77"/>
        <v/>
      </c>
      <c r="HR97" s="49" t="str">
        <f t="shared" si="77"/>
        <v/>
      </c>
      <c r="HS97" s="49" t="str">
        <f t="shared" si="77"/>
        <v/>
      </c>
      <c r="HT97" s="49" t="str">
        <f t="shared" si="77"/>
        <v/>
      </c>
      <c r="HU97" s="49" t="str">
        <f t="shared" si="77"/>
        <v/>
      </c>
      <c r="HV97" s="49" t="str">
        <f t="shared" si="140"/>
        <v/>
      </c>
      <c r="HW97" s="169" t="e">
        <f t="shared" si="179"/>
        <v>#N/A</v>
      </c>
      <c r="HX97" s="169" t="e">
        <f t="shared" si="179"/>
        <v>#N/A</v>
      </c>
      <c r="HY97" s="169" t="e">
        <f t="shared" si="179"/>
        <v>#N/A</v>
      </c>
      <c r="HZ97" s="169" t="e">
        <f t="shared" si="179"/>
        <v>#N/A</v>
      </c>
      <c r="IA97" s="169" t="e">
        <f t="shared" si="210"/>
        <v>#N/A</v>
      </c>
      <c r="IB97" s="169" t="e">
        <f t="shared" si="210"/>
        <v>#N/A</v>
      </c>
      <c r="IC97" s="169" t="e">
        <f t="shared" si="210"/>
        <v>#N/A</v>
      </c>
      <c r="ID97" s="169" t="e">
        <f t="shared" si="210"/>
        <v>#N/A</v>
      </c>
      <c r="IE97" s="169" t="e">
        <f t="shared" si="210"/>
        <v>#N/A</v>
      </c>
      <c r="IF97" s="169" t="e">
        <f t="shared" si="210"/>
        <v>#N/A</v>
      </c>
      <c r="IG97" s="169" t="e">
        <f t="shared" si="210"/>
        <v>#N/A</v>
      </c>
      <c r="IH97" s="169" t="e">
        <f t="shared" si="210"/>
        <v>#N/A</v>
      </c>
      <c r="II97" s="169" t="e">
        <f t="shared" si="210"/>
        <v>#N/A</v>
      </c>
      <c r="IJ97" s="169" t="e">
        <f t="shared" si="210"/>
        <v>#N/A</v>
      </c>
      <c r="IK97" s="169" t="e">
        <f t="shared" si="210"/>
        <v>#N/A</v>
      </c>
      <c r="IL97" s="169" t="e">
        <f t="shared" si="210"/>
        <v>#N/A</v>
      </c>
      <c r="IM97" s="169" t="e">
        <f t="shared" si="210"/>
        <v>#N/A</v>
      </c>
      <c r="IN97" s="169" t="e">
        <f t="shared" si="210"/>
        <v>#N/A</v>
      </c>
      <c r="IO97" s="169" t="e">
        <f t="shared" si="210"/>
        <v>#N/A</v>
      </c>
      <c r="IP97" s="169" t="e">
        <f t="shared" si="182"/>
        <v>#N/A</v>
      </c>
      <c r="IQ97" s="169" t="e">
        <f t="shared" si="182"/>
        <v>#N/A</v>
      </c>
      <c r="IR97" s="169" t="e">
        <f t="shared" si="182"/>
        <v>#N/A</v>
      </c>
      <c r="IS97" s="169" t="e">
        <f t="shared" si="182"/>
        <v>#N/A</v>
      </c>
      <c r="IT97" s="169" t="e">
        <f t="shared" si="182"/>
        <v>#N/A</v>
      </c>
      <c r="IU97" s="169" t="e">
        <f t="shared" si="182"/>
        <v>#N/A</v>
      </c>
      <c r="IV97" s="169" t="e">
        <f t="shared" si="182"/>
        <v>#N/A</v>
      </c>
      <c r="IW97" s="169" t="e">
        <f t="shared" si="182"/>
        <v>#N/A</v>
      </c>
      <c r="IX97" s="169" t="e">
        <f t="shared" si="182"/>
        <v>#N/A</v>
      </c>
      <c r="IY97" s="169" t="e">
        <f t="shared" si="182"/>
        <v>#N/A</v>
      </c>
      <c r="IZ97" s="169" t="e">
        <f t="shared" si="182"/>
        <v>#N/A</v>
      </c>
      <c r="JA97" s="169" t="e">
        <f t="shared" si="182"/>
        <v>#N/A</v>
      </c>
      <c r="JB97" s="169" t="e">
        <f t="shared" si="182"/>
        <v>#N/A</v>
      </c>
      <c r="JC97" s="169" t="e">
        <f t="shared" si="182"/>
        <v>#N/A</v>
      </c>
      <c r="JD97" s="169" t="e">
        <f t="shared" si="182"/>
        <v>#N/A</v>
      </c>
      <c r="JE97" s="169" t="e">
        <f t="shared" si="189"/>
        <v>#N/A</v>
      </c>
      <c r="JF97" s="169" t="e">
        <f t="shared" si="189"/>
        <v>#N/A</v>
      </c>
      <c r="JG97" s="169" t="e">
        <f t="shared" si="189"/>
        <v>#N/A</v>
      </c>
      <c r="JH97" s="169" t="e">
        <f t="shared" si="189"/>
        <v>#N/A</v>
      </c>
      <c r="JI97" s="169" t="e">
        <f t="shared" si="189"/>
        <v>#N/A</v>
      </c>
      <c r="JJ97" s="169" t="e">
        <f t="shared" si="189"/>
        <v>#N/A</v>
      </c>
      <c r="JK97" s="169" t="e">
        <f t="shared" si="189"/>
        <v>#N/A</v>
      </c>
      <c r="JL97" s="169" t="e">
        <f t="shared" si="189"/>
        <v>#N/A</v>
      </c>
      <c r="JM97" s="169" t="e">
        <f t="shared" si="189"/>
        <v>#N/A</v>
      </c>
      <c r="JN97" s="169" t="e">
        <f t="shared" si="189"/>
        <v>#N/A</v>
      </c>
      <c r="JO97" s="169" t="e">
        <f t="shared" si="189"/>
        <v>#N/A</v>
      </c>
      <c r="JP97" s="169" t="e">
        <f t="shared" si="189"/>
        <v>#N/A</v>
      </c>
      <c r="JQ97" s="169" t="e">
        <f t="shared" si="189"/>
        <v>#N/A</v>
      </c>
      <c r="JR97" s="169" t="e">
        <f t="shared" si="189"/>
        <v>#N/A</v>
      </c>
      <c r="JS97" s="169" t="e">
        <f t="shared" si="189"/>
        <v>#N/A</v>
      </c>
      <c r="JT97" s="169" t="e">
        <f t="shared" si="183"/>
        <v>#N/A</v>
      </c>
      <c r="JU97" s="169" t="e">
        <f t="shared" si="183"/>
        <v>#N/A</v>
      </c>
      <c r="JV97" s="169" t="e">
        <f t="shared" si="183"/>
        <v>#N/A</v>
      </c>
      <c r="JW97" s="169" t="e">
        <f t="shared" si="183"/>
        <v>#N/A</v>
      </c>
      <c r="JX97" s="169" t="e">
        <f t="shared" si="183"/>
        <v>#N/A</v>
      </c>
      <c r="JY97" s="169" t="e">
        <f t="shared" si="183"/>
        <v>#N/A</v>
      </c>
      <c r="JZ97" s="169" t="e">
        <f t="shared" si="183"/>
        <v>#N/A</v>
      </c>
      <c r="KA97" s="169" t="e">
        <f t="shared" si="183"/>
        <v>#N/A</v>
      </c>
      <c r="KB97" s="169" t="e">
        <f t="shared" si="183"/>
        <v>#N/A</v>
      </c>
      <c r="KC97" s="169" t="e">
        <f t="shared" si="183"/>
        <v>#N/A</v>
      </c>
      <c r="KD97" s="169" t="e">
        <f t="shared" si="183"/>
        <v>#N/A</v>
      </c>
      <c r="KE97" s="169" t="e">
        <f t="shared" si="183"/>
        <v>#N/A</v>
      </c>
      <c r="KF97" s="169" t="e">
        <f t="shared" si="183"/>
        <v>#N/A</v>
      </c>
      <c r="KG97" s="169" t="e">
        <f t="shared" si="183"/>
        <v>#N/A</v>
      </c>
      <c r="KH97" s="169" t="e">
        <f t="shared" si="183"/>
        <v>#N/A</v>
      </c>
      <c r="KI97" s="169" t="e">
        <f t="shared" si="183"/>
        <v>#N/A</v>
      </c>
      <c r="KJ97" s="169" t="e">
        <f t="shared" si="190"/>
        <v>#N/A</v>
      </c>
      <c r="KK97" s="169" t="e">
        <f t="shared" si="190"/>
        <v>#N/A</v>
      </c>
      <c r="KL97" s="169" t="e">
        <f t="shared" si="190"/>
        <v>#N/A</v>
      </c>
      <c r="KM97" s="169" t="e">
        <f t="shared" si="190"/>
        <v>#N/A</v>
      </c>
      <c r="KN97" s="169" t="e">
        <f t="shared" si="190"/>
        <v>#N/A</v>
      </c>
      <c r="KO97" s="169" t="e">
        <f t="shared" si="190"/>
        <v>#N/A</v>
      </c>
      <c r="KP97" s="169" t="e">
        <f t="shared" si="190"/>
        <v>#N/A</v>
      </c>
      <c r="KQ97" s="169" t="e">
        <f t="shared" si="190"/>
        <v>#N/A</v>
      </c>
      <c r="KR97" s="169" t="e">
        <f t="shared" si="190"/>
        <v>#N/A</v>
      </c>
      <c r="KS97" s="169" t="e">
        <f t="shared" si="190"/>
        <v>#N/A</v>
      </c>
      <c r="KT97" s="169" t="e">
        <f t="shared" si="190"/>
        <v>#N/A</v>
      </c>
      <c r="KU97" s="169" t="e">
        <f t="shared" si="190"/>
        <v>#N/A</v>
      </c>
      <c r="KV97" s="169" t="e">
        <f t="shared" si="190"/>
        <v>#N/A</v>
      </c>
      <c r="KW97" s="169" t="e">
        <f t="shared" si="190"/>
        <v>#N/A</v>
      </c>
      <c r="KX97" s="169" t="e">
        <f t="shared" si="190"/>
        <v>#N/A</v>
      </c>
      <c r="KY97" s="169" t="e">
        <f t="shared" si="190"/>
        <v>#N/A</v>
      </c>
      <c r="KZ97" s="169" t="e">
        <f t="shared" si="184"/>
        <v>#N/A</v>
      </c>
      <c r="LA97" s="169" t="e">
        <f t="shared" si="184"/>
        <v>#N/A</v>
      </c>
      <c r="LB97" s="169" t="e">
        <f t="shared" si="184"/>
        <v>#N/A</v>
      </c>
      <c r="LC97" s="169" t="e">
        <f t="shared" si="184"/>
        <v>#N/A</v>
      </c>
      <c r="LD97" s="169" t="e">
        <f t="shared" si="184"/>
        <v>#N/A</v>
      </c>
      <c r="LE97" s="169" t="e">
        <f t="shared" si="184"/>
        <v>#N/A</v>
      </c>
      <c r="LF97" s="169" t="e">
        <f t="shared" si="184"/>
        <v>#N/A</v>
      </c>
      <c r="LG97" s="169" t="e">
        <f t="shared" si="184"/>
        <v>#N/A</v>
      </c>
      <c r="LH97" s="169" t="e">
        <f t="shared" si="184"/>
        <v>#N/A</v>
      </c>
      <c r="LI97" s="169" t="e">
        <f t="shared" si="184"/>
        <v>#N/A</v>
      </c>
      <c r="LJ97" s="169" t="e">
        <f t="shared" si="184"/>
        <v>#N/A</v>
      </c>
      <c r="LK97" s="169" t="e">
        <f t="shared" si="184"/>
        <v>#N/A</v>
      </c>
      <c r="LL97" s="169" t="e">
        <f t="shared" si="184"/>
        <v>#N/A</v>
      </c>
      <c r="LM97" s="169" t="e">
        <f t="shared" si="184"/>
        <v>#N/A</v>
      </c>
      <c r="LN97" s="169" t="e">
        <f t="shared" si="184"/>
        <v>#N/A</v>
      </c>
      <c r="LO97" s="169" t="e">
        <f t="shared" si="191"/>
        <v>#N/A</v>
      </c>
      <c r="LP97" s="169" t="e">
        <f t="shared" si="191"/>
        <v>#N/A</v>
      </c>
      <c r="LQ97" s="169" t="e">
        <f t="shared" si="192"/>
        <v>#N/A</v>
      </c>
      <c r="LR97" s="169" t="e">
        <f t="shared" si="192"/>
        <v>#N/A</v>
      </c>
      <c r="LS97" s="169" t="e">
        <f t="shared" si="192"/>
        <v>#N/A</v>
      </c>
      <c r="LT97" s="169" t="e">
        <f t="shared" si="192"/>
        <v>#N/A</v>
      </c>
      <c r="LU97" s="169" t="e">
        <f t="shared" si="192"/>
        <v>#N/A</v>
      </c>
      <c r="LV97" s="169" t="e">
        <f t="shared" si="192"/>
        <v>#N/A</v>
      </c>
      <c r="LW97" s="169" t="e">
        <f t="shared" si="192"/>
        <v>#N/A</v>
      </c>
      <c r="LX97" s="169" t="e">
        <f t="shared" si="192"/>
        <v>#N/A</v>
      </c>
      <c r="LY97" s="169" t="e">
        <f t="shared" si="192"/>
        <v>#N/A</v>
      </c>
      <c r="LZ97" s="169" t="e">
        <f t="shared" si="192"/>
        <v>#N/A</v>
      </c>
      <c r="MA97" s="169" t="e">
        <f t="shared" si="192"/>
        <v>#N/A</v>
      </c>
      <c r="MB97" s="169" t="e">
        <f t="shared" si="192"/>
        <v>#N/A</v>
      </c>
      <c r="MC97" s="169" t="e">
        <f t="shared" si="192"/>
        <v>#N/A</v>
      </c>
      <c r="MD97" s="169" t="e">
        <f t="shared" si="192"/>
        <v>#N/A</v>
      </c>
      <c r="ME97" s="169" t="e">
        <f t="shared" si="192"/>
        <v>#N/A</v>
      </c>
      <c r="MF97" s="169" t="e">
        <f t="shared" si="185"/>
        <v>#N/A</v>
      </c>
      <c r="MG97" s="169" t="e">
        <f t="shared" si="185"/>
        <v>#N/A</v>
      </c>
      <c r="MH97" s="169" t="e">
        <f t="shared" si="185"/>
        <v>#N/A</v>
      </c>
      <c r="MI97" s="169" t="e">
        <f t="shared" si="185"/>
        <v>#N/A</v>
      </c>
      <c r="MJ97" s="169" t="e">
        <f t="shared" si="185"/>
        <v>#N/A</v>
      </c>
      <c r="MK97" s="169" t="e">
        <f t="shared" si="185"/>
        <v>#N/A</v>
      </c>
      <c r="ML97" s="169" t="e">
        <f t="shared" si="185"/>
        <v>#N/A</v>
      </c>
      <c r="MM97" s="169" t="e">
        <f t="shared" si="185"/>
        <v>#N/A</v>
      </c>
      <c r="MN97" s="169" t="e">
        <f t="shared" si="185"/>
        <v>#N/A</v>
      </c>
      <c r="MO97" s="169" t="e">
        <f t="shared" si="185"/>
        <v>#N/A</v>
      </c>
      <c r="MP97" s="169" t="e">
        <f t="shared" si="185"/>
        <v>#N/A</v>
      </c>
      <c r="MQ97" s="169" t="e">
        <f t="shared" si="185"/>
        <v>#N/A</v>
      </c>
      <c r="MR97" s="169" t="e">
        <f t="shared" si="185"/>
        <v>#N/A</v>
      </c>
      <c r="MS97" s="169" t="e">
        <f t="shared" si="185"/>
        <v>#N/A</v>
      </c>
      <c r="MT97" s="169" t="e">
        <f t="shared" si="185"/>
        <v>#N/A</v>
      </c>
      <c r="MU97" s="169" t="e">
        <f t="shared" si="185"/>
        <v>#N/A</v>
      </c>
      <c r="MV97" s="169" t="e">
        <f t="shared" si="193"/>
        <v>#N/A</v>
      </c>
      <c r="MW97" s="169" t="e">
        <f t="shared" si="193"/>
        <v>#N/A</v>
      </c>
      <c r="MX97" s="169" t="e">
        <f t="shared" si="193"/>
        <v>#N/A</v>
      </c>
      <c r="MY97" s="169" t="e">
        <f t="shared" si="193"/>
        <v>#N/A</v>
      </c>
      <c r="MZ97" s="169" t="e">
        <f t="shared" si="193"/>
        <v>#N/A</v>
      </c>
      <c r="NA97" s="169" t="e">
        <f t="shared" si="193"/>
        <v>#N/A</v>
      </c>
      <c r="NB97" s="169" t="e">
        <f t="shared" si="193"/>
        <v>#N/A</v>
      </c>
      <c r="NC97" s="169" t="e">
        <f t="shared" si="193"/>
        <v>#N/A</v>
      </c>
      <c r="ND97" s="169" t="e">
        <f t="shared" si="193"/>
        <v>#N/A</v>
      </c>
      <c r="NE97" s="169" t="e">
        <f t="shared" si="193"/>
        <v>#N/A</v>
      </c>
      <c r="NF97" s="169" t="e">
        <f t="shared" si="193"/>
        <v>#N/A</v>
      </c>
      <c r="NG97" s="169" t="e">
        <f t="shared" si="193"/>
        <v>#N/A</v>
      </c>
      <c r="NH97" s="169" t="e">
        <f t="shared" si="193"/>
        <v>#N/A</v>
      </c>
      <c r="NI97" s="169" t="e">
        <f t="shared" si="193"/>
        <v>#N/A</v>
      </c>
      <c r="NJ97" s="169" t="e">
        <f t="shared" si="193"/>
        <v>#N/A</v>
      </c>
      <c r="NK97" s="169" t="e">
        <f t="shared" si="193"/>
        <v>#N/A</v>
      </c>
      <c r="NL97" s="169" t="e">
        <f t="shared" si="186"/>
        <v>#N/A</v>
      </c>
      <c r="NM97" s="169" t="e">
        <f t="shared" si="186"/>
        <v>#N/A</v>
      </c>
      <c r="NN97" s="169" t="e">
        <f t="shared" si="186"/>
        <v>#N/A</v>
      </c>
      <c r="NO97" s="169" t="e">
        <f t="shared" si="186"/>
        <v>#N/A</v>
      </c>
      <c r="NP97" s="169" t="e">
        <f t="shared" si="186"/>
        <v>#N/A</v>
      </c>
      <c r="NQ97" s="169" t="e">
        <f t="shared" si="186"/>
        <v>#N/A</v>
      </c>
      <c r="NR97" s="169" t="e">
        <f t="shared" si="186"/>
        <v>#N/A</v>
      </c>
      <c r="NS97" s="169" t="e">
        <f t="shared" si="186"/>
        <v>#N/A</v>
      </c>
      <c r="NT97" s="169" t="e">
        <f t="shared" si="186"/>
        <v>#N/A</v>
      </c>
      <c r="NU97" s="169" t="e">
        <f t="shared" si="186"/>
        <v>#N/A</v>
      </c>
      <c r="NV97" s="169" t="e">
        <f t="shared" si="186"/>
        <v>#N/A</v>
      </c>
      <c r="NW97" s="169" t="e">
        <f t="shared" si="186"/>
        <v>#N/A</v>
      </c>
      <c r="NX97" s="169" t="e">
        <f t="shared" si="186"/>
        <v>#N/A</v>
      </c>
      <c r="NY97" s="169" t="e">
        <f t="shared" si="186"/>
        <v>#N/A</v>
      </c>
      <c r="NZ97" s="169" t="e">
        <f t="shared" si="186"/>
        <v>#N/A</v>
      </c>
      <c r="OA97" s="169" t="e">
        <f t="shared" si="194"/>
        <v>#N/A</v>
      </c>
      <c r="OB97" s="169" t="e">
        <f t="shared" si="194"/>
        <v>#N/A</v>
      </c>
      <c r="OC97" s="169" t="e">
        <f t="shared" si="195"/>
        <v>#N/A</v>
      </c>
      <c r="OD97" s="169" t="e">
        <f t="shared" si="195"/>
        <v>#N/A</v>
      </c>
      <c r="OE97" s="169" t="e">
        <f t="shared" si="195"/>
        <v>#N/A</v>
      </c>
      <c r="OF97" s="169" t="e">
        <f t="shared" si="195"/>
        <v>#N/A</v>
      </c>
      <c r="OG97" s="169" t="e">
        <f t="shared" si="195"/>
        <v>#N/A</v>
      </c>
      <c r="OH97" s="169" t="e">
        <f t="shared" si="195"/>
        <v>#N/A</v>
      </c>
      <c r="OI97" s="169" t="e">
        <f t="shared" si="195"/>
        <v>#N/A</v>
      </c>
      <c r="OJ97" s="169" t="e">
        <f t="shared" si="195"/>
        <v>#N/A</v>
      </c>
      <c r="OK97" s="169" t="e">
        <f t="shared" si="195"/>
        <v>#N/A</v>
      </c>
      <c r="OL97" s="169" t="e">
        <f t="shared" si="195"/>
        <v>#N/A</v>
      </c>
      <c r="OM97" s="169" t="e">
        <f t="shared" si="195"/>
        <v>#N/A</v>
      </c>
      <c r="ON97" s="169" t="e">
        <f t="shared" si="195"/>
        <v>#N/A</v>
      </c>
      <c r="OO97" s="169" t="e">
        <f t="shared" si="195"/>
        <v>#N/A</v>
      </c>
      <c r="OP97" s="169" t="e">
        <f t="shared" si="195"/>
        <v>#N/A</v>
      </c>
      <c r="OQ97" s="169" t="e">
        <f t="shared" si="195"/>
        <v>#N/A</v>
      </c>
      <c r="OR97" s="169" t="e">
        <f t="shared" si="187"/>
        <v>#N/A</v>
      </c>
      <c r="OS97" s="169" t="e">
        <f t="shared" si="187"/>
        <v>#N/A</v>
      </c>
      <c r="OT97" s="169" t="e">
        <f t="shared" si="187"/>
        <v>#N/A</v>
      </c>
      <c r="OU97" s="169" t="e">
        <f t="shared" si="187"/>
        <v>#N/A</v>
      </c>
      <c r="OV97" s="169" t="e">
        <f t="shared" si="187"/>
        <v>#N/A</v>
      </c>
      <c r="OW97" s="169" t="e">
        <f t="shared" si="187"/>
        <v>#N/A</v>
      </c>
      <c r="OX97" s="169" t="e">
        <f t="shared" si="187"/>
        <v>#N/A</v>
      </c>
      <c r="OY97" s="169" t="e">
        <f t="shared" si="187"/>
        <v>#N/A</v>
      </c>
      <c r="OZ97" s="169" t="e">
        <f t="shared" si="187"/>
        <v>#N/A</v>
      </c>
      <c r="PA97" s="169" t="e">
        <f t="shared" si="187"/>
        <v>#N/A</v>
      </c>
      <c r="PB97" s="169" t="e">
        <f t="shared" si="187"/>
        <v>#N/A</v>
      </c>
      <c r="PC97" s="169" t="e">
        <f t="shared" si="187"/>
        <v>#N/A</v>
      </c>
      <c r="PD97" s="169" t="e">
        <f t="shared" si="187"/>
        <v>#N/A</v>
      </c>
      <c r="PE97" s="169" t="e">
        <f t="shared" si="187"/>
        <v>#N/A</v>
      </c>
      <c r="PF97" s="169" t="e">
        <f t="shared" si="187"/>
        <v>#N/A</v>
      </c>
      <c r="PG97" s="169" t="e">
        <f t="shared" si="187"/>
        <v>#N/A</v>
      </c>
      <c r="PH97" s="169" t="e">
        <f t="shared" si="196"/>
        <v>#N/A</v>
      </c>
      <c r="PI97" s="169" t="e">
        <f t="shared" si="196"/>
        <v>#N/A</v>
      </c>
      <c r="PJ97" s="169" t="e">
        <f t="shared" si="196"/>
        <v>#N/A</v>
      </c>
      <c r="PK97" s="169" t="e">
        <f t="shared" si="196"/>
        <v>#N/A</v>
      </c>
      <c r="PL97" s="169" t="e">
        <f t="shared" si="196"/>
        <v>#N/A</v>
      </c>
      <c r="PM97" s="169" t="e">
        <f t="shared" si="196"/>
        <v>#N/A</v>
      </c>
      <c r="PN97" s="169" t="e">
        <f t="shared" si="196"/>
        <v>#N/A</v>
      </c>
      <c r="PO97" s="169" t="e">
        <f t="shared" si="196"/>
        <v>#N/A</v>
      </c>
    </row>
    <row r="98" spans="1:431" hidden="1" x14ac:dyDescent="0.75">
      <c r="A98" s="370"/>
      <c r="B98" s="376" t="str">
        <f>IF($R98="","",ROUND(_xlfn.NORM.INV(ABS(VLOOKUP($T$1,VLookups!$A$43:$B$44,2,FALSE)-B$2),$N98,$R98),0))</f>
        <v/>
      </c>
      <c r="C98" s="382" t="str">
        <f t="shared" si="165"/>
        <v/>
      </c>
      <c r="D98" s="383" t="str">
        <f t="shared" si="166"/>
        <v/>
      </c>
      <c r="E98" s="109"/>
      <c r="F98" s="117"/>
      <c r="G98" s="122" t="str">
        <f t="shared" si="159"/>
        <v/>
      </c>
      <c r="H98" s="95"/>
      <c r="I98" s="122" t="str">
        <f t="shared" si="160"/>
        <v/>
      </c>
      <c r="J98" s="117"/>
      <c r="K98" s="110"/>
      <c r="L98" s="124" t="str">
        <f t="shared" si="147"/>
        <v/>
      </c>
      <c r="M98" s="124" t="str">
        <f t="shared" si="148"/>
        <v/>
      </c>
      <c r="N98" s="73" t="str">
        <f t="shared" si="161"/>
        <v/>
      </c>
      <c r="O98" s="23"/>
      <c r="P98" s="57"/>
      <c r="Q98" s="304"/>
      <c r="R98" s="74" t="str">
        <f>IF(AND(G98&gt;0,H98&gt;0,I98&gt;0),IF(ISBLANK(Q98),IF(ISBLANK(O98),"",(I98-G98)*VLOOKUP(O98,VLookups!$A$4:$B$13,2,FALSE)),Q98),"")</f>
        <v/>
      </c>
      <c r="S98" s="75" t="str">
        <f t="shared" si="149"/>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2"/>
        <v/>
      </c>
      <c r="AD98" s="49" t="str">
        <f t="shared" si="206"/>
        <v/>
      </c>
      <c r="AE98" s="49" t="str">
        <f t="shared" si="206"/>
        <v/>
      </c>
      <c r="AF98" s="49" t="str">
        <f t="shared" si="206"/>
        <v/>
      </c>
      <c r="AG98" s="49" t="str">
        <f t="shared" si="206"/>
        <v/>
      </c>
      <c r="AH98" s="49" t="str">
        <f t="shared" si="206"/>
        <v/>
      </c>
      <c r="AI98" s="49" t="str">
        <f t="shared" si="206"/>
        <v/>
      </c>
      <c r="AJ98" s="49" t="str">
        <f t="shared" si="206"/>
        <v/>
      </c>
      <c r="AK98" s="49" t="str">
        <f t="shared" si="206"/>
        <v/>
      </c>
      <c r="AL98" s="49" t="str">
        <f t="shared" si="206"/>
        <v/>
      </c>
      <c r="AM98" s="49" t="str">
        <f t="shared" si="206"/>
        <v/>
      </c>
      <c r="AN98" s="49" t="str">
        <f t="shared" si="206"/>
        <v/>
      </c>
      <c r="AO98" s="49" t="str">
        <f t="shared" si="206"/>
        <v/>
      </c>
      <c r="AP98" s="49" t="str">
        <f t="shared" si="206"/>
        <v/>
      </c>
      <c r="AQ98" s="49" t="str">
        <f t="shared" si="206"/>
        <v/>
      </c>
      <c r="AR98" s="49" t="str">
        <f t="shared" si="206"/>
        <v/>
      </c>
      <c r="AS98" s="49" t="str">
        <f t="shared" si="206"/>
        <v/>
      </c>
      <c r="AT98" s="49" t="str">
        <f t="shared" si="201"/>
        <v/>
      </c>
      <c r="AU98" s="49" t="str">
        <f t="shared" si="201"/>
        <v/>
      </c>
      <c r="AV98" s="49" t="str">
        <f t="shared" si="201"/>
        <v/>
      </c>
      <c r="AW98" s="49" t="str">
        <f t="shared" si="201"/>
        <v/>
      </c>
      <c r="AX98" s="49" t="str">
        <f t="shared" si="201"/>
        <v/>
      </c>
      <c r="AY98" s="49" t="str">
        <f t="shared" si="201"/>
        <v/>
      </c>
      <c r="AZ98" s="49" t="str">
        <f t="shared" si="201"/>
        <v/>
      </c>
      <c r="BA98" s="49" t="str">
        <f t="shared" si="201"/>
        <v/>
      </c>
      <c r="BB98" s="49" t="str">
        <f t="shared" si="201"/>
        <v/>
      </c>
      <c r="BC98" s="49" t="str">
        <f t="shared" si="201"/>
        <v/>
      </c>
      <c r="BD98" s="49" t="str">
        <f t="shared" si="201"/>
        <v/>
      </c>
      <c r="BE98" s="49" t="str">
        <f t="shared" si="201"/>
        <v/>
      </c>
      <c r="BF98" s="49" t="str">
        <f t="shared" si="201"/>
        <v/>
      </c>
      <c r="BG98" s="49" t="str">
        <f t="shared" si="201"/>
        <v/>
      </c>
      <c r="BH98" s="49" t="str">
        <f t="shared" si="201"/>
        <v/>
      </c>
      <c r="BI98" s="49" t="str">
        <f t="shared" si="202"/>
        <v/>
      </c>
      <c r="BJ98" s="49" t="str">
        <f t="shared" si="202"/>
        <v/>
      </c>
      <c r="BK98" s="49" t="str">
        <f t="shared" si="202"/>
        <v/>
      </c>
      <c r="BL98" s="49" t="str">
        <f t="shared" si="202"/>
        <v/>
      </c>
      <c r="BM98" s="49" t="str">
        <f t="shared" si="202"/>
        <v/>
      </c>
      <c r="BN98" s="49" t="str">
        <f t="shared" si="202"/>
        <v/>
      </c>
      <c r="BO98" s="49" t="str">
        <f t="shared" si="202"/>
        <v/>
      </c>
      <c r="BP98" s="49" t="str">
        <f t="shared" si="202"/>
        <v/>
      </c>
      <c r="BQ98" s="49" t="str">
        <f t="shared" si="202"/>
        <v/>
      </c>
      <c r="BR98" s="49" t="str">
        <f t="shared" si="202"/>
        <v/>
      </c>
      <c r="BS98" s="49" t="str">
        <f t="shared" si="202"/>
        <v/>
      </c>
      <c r="BT98" s="49" t="str">
        <f t="shared" si="202"/>
        <v/>
      </c>
      <c r="BU98" s="49" t="str">
        <f t="shared" si="202"/>
        <v/>
      </c>
      <c r="BV98" s="49" t="str">
        <f t="shared" si="202"/>
        <v/>
      </c>
      <c r="BW98" s="49" t="str">
        <f t="shared" si="202"/>
        <v/>
      </c>
      <c r="BX98" s="49" t="str">
        <f t="shared" si="202"/>
        <v/>
      </c>
      <c r="BY98" s="49" t="str">
        <f t="shared" si="197"/>
        <v/>
      </c>
      <c r="BZ98" s="49" t="str">
        <f t="shared" si="197"/>
        <v/>
      </c>
      <c r="CA98" s="49" t="str">
        <f t="shared" si="197"/>
        <v/>
      </c>
      <c r="CB98" s="49" t="str">
        <f t="shared" si="197"/>
        <v/>
      </c>
      <c r="CC98" s="49" t="str">
        <f t="shared" si="197"/>
        <v/>
      </c>
      <c r="CD98" s="49" t="str">
        <f t="shared" si="197"/>
        <v/>
      </c>
      <c r="CE98" s="49" t="str">
        <f t="shared" si="197"/>
        <v/>
      </c>
      <c r="CF98" s="49" t="str">
        <f t="shared" si="197"/>
        <v/>
      </c>
      <c r="CG98" s="49" t="str">
        <f t="shared" si="197"/>
        <v/>
      </c>
      <c r="CH98" s="49" t="str">
        <f t="shared" si="197"/>
        <v/>
      </c>
      <c r="CI98" s="49" t="str">
        <f t="shared" si="197"/>
        <v/>
      </c>
      <c r="CJ98" s="49" t="str">
        <f t="shared" si="197"/>
        <v/>
      </c>
      <c r="CK98" s="49" t="str">
        <f t="shared" si="197"/>
        <v/>
      </c>
      <c r="CL98" s="49" t="str">
        <f t="shared" si="197"/>
        <v/>
      </c>
      <c r="CM98" s="49" t="str">
        <f t="shared" si="197"/>
        <v/>
      </c>
      <c r="CN98" s="49" t="str">
        <f t="shared" si="203"/>
        <v/>
      </c>
      <c r="CO98" s="49" t="str">
        <f t="shared" si="203"/>
        <v/>
      </c>
      <c r="CP98" s="49" t="str">
        <f t="shared" si="203"/>
        <v/>
      </c>
      <c r="CQ98" s="49" t="str">
        <f t="shared" si="203"/>
        <v/>
      </c>
      <c r="CR98" s="49" t="str">
        <f t="shared" si="203"/>
        <v/>
      </c>
      <c r="CS98" s="49" t="str">
        <f t="shared" si="203"/>
        <v/>
      </c>
      <c r="CT98" s="49" t="str">
        <f t="shared" si="203"/>
        <v/>
      </c>
      <c r="CU98" s="49" t="str">
        <f t="shared" si="203"/>
        <v/>
      </c>
      <c r="CV98" s="49" t="str">
        <f t="shared" si="203"/>
        <v/>
      </c>
      <c r="CW98" s="49" t="str">
        <f t="shared" si="203"/>
        <v/>
      </c>
      <c r="CX98" s="49" t="str">
        <f t="shared" si="203"/>
        <v/>
      </c>
      <c r="CY98" s="49" t="str">
        <f t="shared" si="203"/>
        <v/>
      </c>
      <c r="CZ98" s="49" t="str">
        <f t="shared" si="203"/>
        <v/>
      </c>
      <c r="DA98" s="49" t="str">
        <f t="shared" si="203"/>
        <v/>
      </c>
      <c r="DB98" s="49" t="str">
        <f t="shared" si="203"/>
        <v/>
      </c>
      <c r="DC98" s="49" t="str">
        <f t="shared" si="203"/>
        <v/>
      </c>
      <c r="DD98" s="49" t="str">
        <f t="shared" si="198"/>
        <v/>
      </c>
      <c r="DE98" s="49" t="str">
        <f t="shared" si="198"/>
        <v/>
      </c>
      <c r="DF98" s="49" t="str">
        <f t="shared" si="198"/>
        <v/>
      </c>
      <c r="DG98" s="49" t="str">
        <f t="shared" si="198"/>
        <v/>
      </c>
      <c r="DH98" s="49" t="str">
        <f t="shared" si="198"/>
        <v/>
      </c>
      <c r="DI98" s="49" t="str">
        <f t="shared" si="198"/>
        <v/>
      </c>
      <c r="DJ98" s="49" t="str">
        <f t="shared" si="198"/>
        <v/>
      </c>
      <c r="DK98" s="49" t="str">
        <f t="shared" si="198"/>
        <v/>
      </c>
      <c r="DL98" s="49" t="str">
        <f t="shared" si="198"/>
        <v/>
      </c>
      <c r="DM98" s="49" t="str">
        <f t="shared" si="198"/>
        <v/>
      </c>
      <c r="DN98" s="49" t="str">
        <f t="shared" si="198"/>
        <v/>
      </c>
      <c r="DO98" s="49" t="str">
        <f t="shared" si="198"/>
        <v/>
      </c>
      <c r="DP98" s="49" t="str">
        <f t="shared" si="198"/>
        <v/>
      </c>
      <c r="DQ98" s="49" t="str">
        <f t="shared" si="198"/>
        <v/>
      </c>
      <c r="DR98" s="49" t="str">
        <f t="shared" si="198"/>
        <v/>
      </c>
      <c r="DS98" s="49" t="str">
        <f t="shared" si="204"/>
        <v/>
      </c>
      <c r="DT98" s="49" t="str">
        <f t="shared" si="204"/>
        <v/>
      </c>
      <c r="DU98" s="49" t="str">
        <f t="shared" si="204"/>
        <v/>
      </c>
      <c r="DV98" s="49" t="str">
        <f t="shared" si="204"/>
        <v/>
      </c>
      <c r="DW98" s="49" t="str">
        <f t="shared" si="204"/>
        <v/>
      </c>
      <c r="DX98" s="49" t="str">
        <f t="shared" si="204"/>
        <v/>
      </c>
      <c r="DY98" s="49" t="str">
        <f t="shared" si="204"/>
        <v/>
      </c>
      <c r="DZ98" s="183" t="str">
        <f t="shared" si="163"/>
        <v/>
      </c>
      <c r="EA98" s="49" t="str">
        <f t="shared" si="199"/>
        <v/>
      </c>
      <c r="EB98" s="49" t="str">
        <f t="shared" si="199"/>
        <v/>
      </c>
      <c r="EC98" s="49" t="str">
        <f t="shared" si="199"/>
        <v/>
      </c>
      <c r="ED98" s="49" t="str">
        <f t="shared" si="199"/>
        <v/>
      </c>
      <c r="EE98" s="49" t="str">
        <f t="shared" si="199"/>
        <v/>
      </c>
      <c r="EF98" s="49" t="str">
        <f t="shared" si="199"/>
        <v/>
      </c>
      <c r="EG98" s="49" t="str">
        <f t="shared" si="199"/>
        <v/>
      </c>
      <c r="EH98" s="49" t="str">
        <f t="shared" si="199"/>
        <v/>
      </c>
      <c r="EI98" s="49" t="str">
        <f t="shared" si="199"/>
        <v/>
      </c>
      <c r="EJ98" s="49" t="str">
        <f t="shared" si="199"/>
        <v/>
      </c>
      <c r="EK98" s="49" t="str">
        <f t="shared" si="199"/>
        <v/>
      </c>
      <c r="EL98" s="49" t="str">
        <f t="shared" si="199"/>
        <v/>
      </c>
      <c r="EM98" s="49" t="str">
        <f t="shared" si="199"/>
        <v/>
      </c>
      <c r="EN98" s="49" t="str">
        <f t="shared" si="199"/>
        <v/>
      </c>
      <c r="EO98" s="49" t="str">
        <f t="shared" si="199"/>
        <v/>
      </c>
      <c r="EP98" s="49" t="str">
        <f t="shared" si="164"/>
        <v/>
      </c>
      <c r="EQ98" s="49" t="str">
        <f t="shared" si="164"/>
        <v/>
      </c>
      <c r="ER98" s="49" t="str">
        <f t="shared" si="164"/>
        <v/>
      </c>
      <c r="ES98" s="49" t="str">
        <f t="shared" si="164"/>
        <v/>
      </c>
      <c r="ET98" s="49" t="str">
        <f t="shared" si="164"/>
        <v/>
      </c>
      <c r="EU98" s="49" t="str">
        <f t="shared" si="164"/>
        <v/>
      </c>
      <c r="EV98" s="49" t="str">
        <f t="shared" si="164"/>
        <v/>
      </c>
      <c r="EW98" s="49" t="str">
        <f t="shared" si="164"/>
        <v/>
      </c>
      <c r="EX98" s="49" t="str">
        <f t="shared" si="164"/>
        <v/>
      </c>
      <c r="EY98" s="49" t="str">
        <f t="shared" si="164"/>
        <v/>
      </c>
      <c r="EZ98" s="49" t="str">
        <f t="shared" si="164"/>
        <v/>
      </c>
      <c r="FA98" s="49" t="str">
        <f t="shared" si="164"/>
        <v/>
      </c>
      <c r="FB98" s="49" t="str">
        <f t="shared" si="164"/>
        <v/>
      </c>
      <c r="FC98" s="49" t="str">
        <f t="shared" si="164"/>
        <v/>
      </c>
      <c r="FD98" s="49" t="str">
        <f t="shared" si="164"/>
        <v/>
      </c>
      <c r="FE98" s="49" t="str">
        <f t="shared" si="164"/>
        <v/>
      </c>
      <c r="FF98" s="49" t="str">
        <f t="shared" si="209"/>
        <v/>
      </c>
      <c r="FG98" s="49" t="str">
        <f t="shared" si="209"/>
        <v/>
      </c>
      <c r="FH98" s="49" t="str">
        <f t="shared" si="209"/>
        <v/>
      </c>
      <c r="FI98" s="49" t="str">
        <f t="shared" si="207"/>
        <v/>
      </c>
      <c r="FJ98" s="49" t="str">
        <f t="shared" si="205"/>
        <v/>
      </c>
      <c r="FK98" s="49" t="str">
        <f t="shared" si="205"/>
        <v/>
      </c>
      <c r="FL98" s="49" t="str">
        <f t="shared" si="205"/>
        <v/>
      </c>
      <c r="FM98" s="49" t="str">
        <f t="shared" si="205"/>
        <v/>
      </c>
      <c r="FN98" s="49" t="str">
        <f t="shared" si="205"/>
        <v/>
      </c>
      <c r="FO98" s="49" t="str">
        <f t="shared" si="205"/>
        <v/>
      </c>
      <c r="FP98" s="49" t="str">
        <f t="shared" si="200"/>
        <v/>
      </c>
      <c r="FQ98" s="49" t="str">
        <f t="shared" si="200"/>
        <v/>
      </c>
      <c r="FR98" s="49" t="str">
        <f t="shared" si="200"/>
        <v/>
      </c>
      <c r="FS98" s="49" t="str">
        <f t="shared" si="200"/>
        <v/>
      </c>
      <c r="FT98" s="49" t="str">
        <f t="shared" si="200"/>
        <v/>
      </c>
      <c r="FU98" s="49" t="str">
        <f t="shared" si="176"/>
        <v/>
      </c>
      <c r="FV98" s="49" t="str">
        <f t="shared" si="176"/>
        <v/>
      </c>
      <c r="FW98" s="49" t="str">
        <f t="shared" si="176"/>
        <v/>
      </c>
      <c r="FX98" s="49" t="str">
        <f t="shared" si="176"/>
        <v/>
      </c>
      <c r="FY98" s="49" t="str">
        <f t="shared" si="176"/>
        <v/>
      </c>
      <c r="FZ98" s="49" t="str">
        <f t="shared" si="176"/>
        <v/>
      </c>
      <c r="GA98" s="49" t="str">
        <f t="shared" si="176"/>
        <v/>
      </c>
      <c r="GB98" s="49" t="str">
        <f t="shared" si="176"/>
        <v/>
      </c>
      <c r="GC98" s="49" t="str">
        <f t="shared" si="176"/>
        <v/>
      </c>
      <c r="GD98" s="49" t="str">
        <f t="shared" si="176"/>
        <v/>
      </c>
      <c r="GE98" s="49" t="str">
        <f t="shared" si="176"/>
        <v/>
      </c>
      <c r="GF98" s="49" t="str">
        <f t="shared" si="176"/>
        <v/>
      </c>
      <c r="GG98" s="49" t="str">
        <f t="shared" si="176"/>
        <v/>
      </c>
      <c r="GH98" s="49" t="str">
        <f t="shared" si="176"/>
        <v/>
      </c>
      <c r="GI98" s="49" t="str">
        <f t="shared" si="176"/>
        <v/>
      </c>
      <c r="GJ98" s="49" t="str">
        <f t="shared" si="176"/>
        <v/>
      </c>
      <c r="GK98" s="49" t="str">
        <f t="shared" si="208"/>
        <v/>
      </c>
      <c r="GL98" s="49" t="str">
        <f t="shared" si="188"/>
        <v/>
      </c>
      <c r="GM98" s="49" t="str">
        <f t="shared" si="188"/>
        <v/>
      </c>
      <c r="GN98" s="49" t="str">
        <f t="shared" si="180"/>
        <v/>
      </c>
      <c r="GO98" s="49" t="str">
        <f t="shared" si="180"/>
        <v/>
      </c>
      <c r="GP98" s="49" t="str">
        <f t="shared" si="180"/>
        <v/>
      </c>
      <c r="GQ98" s="49" t="str">
        <f t="shared" si="180"/>
        <v/>
      </c>
      <c r="GR98" s="49" t="str">
        <f t="shared" si="180"/>
        <v/>
      </c>
      <c r="GS98" s="49" t="str">
        <f t="shared" si="180"/>
        <v/>
      </c>
      <c r="GT98" s="49" t="str">
        <f t="shared" si="180"/>
        <v/>
      </c>
      <c r="GU98" s="49" t="str">
        <f t="shared" si="180"/>
        <v/>
      </c>
      <c r="GV98" s="49" t="str">
        <f t="shared" si="180"/>
        <v/>
      </c>
      <c r="GW98" s="49" t="str">
        <f t="shared" si="180"/>
        <v/>
      </c>
      <c r="GX98" s="49" t="str">
        <f t="shared" si="180"/>
        <v/>
      </c>
      <c r="GY98" s="49" t="str">
        <f t="shared" si="180"/>
        <v/>
      </c>
      <c r="GZ98" s="49" t="str">
        <f t="shared" si="180"/>
        <v/>
      </c>
      <c r="HA98" s="49" t="str">
        <f t="shared" si="180"/>
        <v/>
      </c>
      <c r="HB98" s="49" t="str">
        <f t="shared" si="180"/>
        <v/>
      </c>
      <c r="HC98" s="49" t="str">
        <f t="shared" si="180"/>
        <v/>
      </c>
      <c r="HD98" s="49" t="str">
        <f t="shared" si="181"/>
        <v/>
      </c>
      <c r="HE98" s="49" t="str">
        <f t="shared" si="181"/>
        <v/>
      </c>
      <c r="HF98" s="49" t="str">
        <f t="shared" si="181"/>
        <v/>
      </c>
      <c r="HG98" s="49" t="str">
        <f t="shared" si="181"/>
        <v/>
      </c>
      <c r="HH98" s="49" t="str">
        <f t="shared" si="181"/>
        <v/>
      </c>
      <c r="HI98" s="49" t="str">
        <f t="shared" si="139"/>
        <v/>
      </c>
      <c r="HJ98" s="49" t="str">
        <f t="shared" si="139"/>
        <v/>
      </c>
      <c r="HK98" s="49" t="str">
        <f t="shared" si="139"/>
        <v/>
      </c>
      <c r="HL98" s="49" t="str">
        <f t="shared" si="139"/>
        <v/>
      </c>
      <c r="HM98" s="49" t="str">
        <f t="shared" si="109"/>
        <v/>
      </c>
      <c r="HN98" s="49" t="str">
        <f t="shared" si="109"/>
        <v/>
      </c>
      <c r="HO98" s="49" t="str">
        <f t="shared" si="109"/>
        <v/>
      </c>
      <c r="HP98" s="49" t="str">
        <f t="shared" si="77"/>
        <v/>
      </c>
      <c r="HQ98" s="49" t="str">
        <f t="shared" si="77"/>
        <v/>
      </c>
      <c r="HR98" s="49" t="str">
        <f t="shared" si="77"/>
        <v/>
      </c>
      <c r="HS98" s="49" t="str">
        <f t="shared" si="77"/>
        <v/>
      </c>
      <c r="HT98" s="49" t="str">
        <f t="shared" si="77"/>
        <v/>
      </c>
      <c r="HU98" s="49" t="str">
        <f t="shared" si="77"/>
        <v/>
      </c>
      <c r="HV98" s="49" t="str">
        <f t="shared" si="140"/>
        <v/>
      </c>
      <c r="HW98" s="169" t="e">
        <f t="shared" si="179"/>
        <v>#N/A</v>
      </c>
      <c r="HX98" s="169" t="e">
        <f t="shared" si="179"/>
        <v>#N/A</v>
      </c>
      <c r="HY98" s="169" t="e">
        <f t="shared" si="179"/>
        <v>#N/A</v>
      </c>
      <c r="HZ98" s="169" t="e">
        <f t="shared" si="179"/>
        <v>#N/A</v>
      </c>
      <c r="IA98" s="169" t="e">
        <f t="shared" si="210"/>
        <v>#N/A</v>
      </c>
      <c r="IB98" s="169" t="e">
        <f t="shared" si="210"/>
        <v>#N/A</v>
      </c>
      <c r="IC98" s="169" t="e">
        <f t="shared" si="210"/>
        <v>#N/A</v>
      </c>
      <c r="ID98" s="169" t="e">
        <f t="shared" si="210"/>
        <v>#N/A</v>
      </c>
      <c r="IE98" s="169" t="e">
        <f t="shared" si="210"/>
        <v>#N/A</v>
      </c>
      <c r="IF98" s="169" t="e">
        <f t="shared" si="210"/>
        <v>#N/A</v>
      </c>
      <c r="IG98" s="169" t="e">
        <f t="shared" si="210"/>
        <v>#N/A</v>
      </c>
      <c r="IH98" s="169" t="e">
        <f t="shared" si="210"/>
        <v>#N/A</v>
      </c>
      <c r="II98" s="169" t="e">
        <f t="shared" si="210"/>
        <v>#N/A</v>
      </c>
      <c r="IJ98" s="169" t="e">
        <f t="shared" si="210"/>
        <v>#N/A</v>
      </c>
      <c r="IK98" s="169" t="e">
        <f t="shared" si="210"/>
        <v>#N/A</v>
      </c>
      <c r="IL98" s="169" t="e">
        <f t="shared" si="210"/>
        <v>#N/A</v>
      </c>
      <c r="IM98" s="169" t="e">
        <f t="shared" si="210"/>
        <v>#N/A</v>
      </c>
      <c r="IN98" s="169" t="e">
        <f t="shared" si="210"/>
        <v>#N/A</v>
      </c>
      <c r="IO98" s="169" t="e">
        <f t="shared" si="210"/>
        <v>#N/A</v>
      </c>
      <c r="IP98" s="169" t="e">
        <f t="shared" si="182"/>
        <v>#N/A</v>
      </c>
      <c r="IQ98" s="169" t="e">
        <f t="shared" si="182"/>
        <v>#N/A</v>
      </c>
      <c r="IR98" s="169" t="e">
        <f t="shared" si="182"/>
        <v>#N/A</v>
      </c>
      <c r="IS98" s="169" t="e">
        <f t="shared" si="182"/>
        <v>#N/A</v>
      </c>
      <c r="IT98" s="169" t="e">
        <f t="shared" si="182"/>
        <v>#N/A</v>
      </c>
      <c r="IU98" s="169" t="e">
        <f t="shared" si="182"/>
        <v>#N/A</v>
      </c>
      <c r="IV98" s="169" t="e">
        <f t="shared" si="182"/>
        <v>#N/A</v>
      </c>
      <c r="IW98" s="169" t="e">
        <f t="shared" si="182"/>
        <v>#N/A</v>
      </c>
      <c r="IX98" s="169" t="e">
        <f t="shared" si="182"/>
        <v>#N/A</v>
      </c>
      <c r="IY98" s="169" t="e">
        <f t="shared" si="182"/>
        <v>#N/A</v>
      </c>
      <c r="IZ98" s="169" t="e">
        <f t="shared" si="182"/>
        <v>#N/A</v>
      </c>
      <c r="JA98" s="169" t="e">
        <f t="shared" si="182"/>
        <v>#N/A</v>
      </c>
      <c r="JB98" s="169" t="e">
        <f t="shared" si="182"/>
        <v>#N/A</v>
      </c>
      <c r="JC98" s="169" t="e">
        <f t="shared" si="182"/>
        <v>#N/A</v>
      </c>
      <c r="JD98" s="169" t="e">
        <f t="shared" si="182"/>
        <v>#N/A</v>
      </c>
      <c r="JE98" s="169" t="e">
        <f t="shared" si="189"/>
        <v>#N/A</v>
      </c>
      <c r="JF98" s="169" t="e">
        <f t="shared" si="189"/>
        <v>#N/A</v>
      </c>
      <c r="JG98" s="169" t="e">
        <f t="shared" si="189"/>
        <v>#N/A</v>
      </c>
      <c r="JH98" s="169" t="e">
        <f t="shared" si="189"/>
        <v>#N/A</v>
      </c>
      <c r="JI98" s="169" t="e">
        <f t="shared" si="189"/>
        <v>#N/A</v>
      </c>
      <c r="JJ98" s="169" t="e">
        <f t="shared" si="189"/>
        <v>#N/A</v>
      </c>
      <c r="JK98" s="169" t="e">
        <f t="shared" si="189"/>
        <v>#N/A</v>
      </c>
      <c r="JL98" s="169" t="e">
        <f t="shared" si="189"/>
        <v>#N/A</v>
      </c>
      <c r="JM98" s="169" t="e">
        <f t="shared" si="189"/>
        <v>#N/A</v>
      </c>
      <c r="JN98" s="169" t="e">
        <f t="shared" si="189"/>
        <v>#N/A</v>
      </c>
      <c r="JO98" s="169" t="e">
        <f t="shared" si="189"/>
        <v>#N/A</v>
      </c>
      <c r="JP98" s="169" t="e">
        <f t="shared" si="189"/>
        <v>#N/A</v>
      </c>
      <c r="JQ98" s="169" t="e">
        <f t="shared" si="189"/>
        <v>#N/A</v>
      </c>
      <c r="JR98" s="169" t="e">
        <f t="shared" si="189"/>
        <v>#N/A</v>
      </c>
      <c r="JS98" s="169" t="e">
        <f t="shared" si="189"/>
        <v>#N/A</v>
      </c>
      <c r="JT98" s="169" t="e">
        <f t="shared" si="183"/>
        <v>#N/A</v>
      </c>
      <c r="JU98" s="169" t="e">
        <f t="shared" si="183"/>
        <v>#N/A</v>
      </c>
      <c r="JV98" s="169" t="e">
        <f t="shared" si="183"/>
        <v>#N/A</v>
      </c>
      <c r="JW98" s="169" t="e">
        <f t="shared" si="183"/>
        <v>#N/A</v>
      </c>
      <c r="JX98" s="169" t="e">
        <f t="shared" si="183"/>
        <v>#N/A</v>
      </c>
      <c r="JY98" s="169" t="e">
        <f t="shared" si="183"/>
        <v>#N/A</v>
      </c>
      <c r="JZ98" s="169" t="e">
        <f t="shared" si="183"/>
        <v>#N/A</v>
      </c>
      <c r="KA98" s="169" t="e">
        <f t="shared" si="183"/>
        <v>#N/A</v>
      </c>
      <c r="KB98" s="169" t="e">
        <f t="shared" si="183"/>
        <v>#N/A</v>
      </c>
      <c r="KC98" s="169" t="e">
        <f t="shared" si="183"/>
        <v>#N/A</v>
      </c>
      <c r="KD98" s="169" t="e">
        <f t="shared" si="183"/>
        <v>#N/A</v>
      </c>
      <c r="KE98" s="169" t="e">
        <f t="shared" si="183"/>
        <v>#N/A</v>
      </c>
      <c r="KF98" s="169" t="e">
        <f t="shared" si="183"/>
        <v>#N/A</v>
      </c>
      <c r="KG98" s="169" t="e">
        <f t="shared" si="183"/>
        <v>#N/A</v>
      </c>
      <c r="KH98" s="169" t="e">
        <f t="shared" si="183"/>
        <v>#N/A</v>
      </c>
      <c r="KI98" s="169" t="e">
        <f t="shared" si="183"/>
        <v>#N/A</v>
      </c>
      <c r="KJ98" s="169" t="e">
        <f t="shared" si="190"/>
        <v>#N/A</v>
      </c>
      <c r="KK98" s="169" t="e">
        <f t="shared" si="190"/>
        <v>#N/A</v>
      </c>
      <c r="KL98" s="169" t="e">
        <f t="shared" si="190"/>
        <v>#N/A</v>
      </c>
      <c r="KM98" s="169" t="e">
        <f t="shared" si="190"/>
        <v>#N/A</v>
      </c>
      <c r="KN98" s="169" t="e">
        <f t="shared" si="190"/>
        <v>#N/A</v>
      </c>
      <c r="KO98" s="169" t="e">
        <f t="shared" si="190"/>
        <v>#N/A</v>
      </c>
      <c r="KP98" s="169" t="e">
        <f t="shared" si="190"/>
        <v>#N/A</v>
      </c>
      <c r="KQ98" s="169" t="e">
        <f t="shared" si="190"/>
        <v>#N/A</v>
      </c>
      <c r="KR98" s="169" t="e">
        <f t="shared" si="190"/>
        <v>#N/A</v>
      </c>
      <c r="KS98" s="169" t="e">
        <f t="shared" si="190"/>
        <v>#N/A</v>
      </c>
      <c r="KT98" s="169" t="e">
        <f t="shared" si="190"/>
        <v>#N/A</v>
      </c>
      <c r="KU98" s="169" t="e">
        <f t="shared" si="190"/>
        <v>#N/A</v>
      </c>
      <c r="KV98" s="169" t="e">
        <f t="shared" si="190"/>
        <v>#N/A</v>
      </c>
      <c r="KW98" s="169" t="e">
        <f t="shared" si="190"/>
        <v>#N/A</v>
      </c>
      <c r="KX98" s="169" t="e">
        <f t="shared" si="190"/>
        <v>#N/A</v>
      </c>
      <c r="KY98" s="169" t="e">
        <f t="shared" si="190"/>
        <v>#N/A</v>
      </c>
      <c r="KZ98" s="169" t="e">
        <f t="shared" si="184"/>
        <v>#N/A</v>
      </c>
      <c r="LA98" s="169" t="e">
        <f t="shared" si="184"/>
        <v>#N/A</v>
      </c>
      <c r="LB98" s="169" t="e">
        <f t="shared" si="184"/>
        <v>#N/A</v>
      </c>
      <c r="LC98" s="169" t="e">
        <f t="shared" si="184"/>
        <v>#N/A</v>
      </c>
      <c r="LD98" s="169" t="e">
        <f t="shared" si="184"/>
        <v>#N/A</v>
      </c>
      <c r="LE98" s="169" t="e">
        <f t="shared" si="184"/>
        <v>#N/A</v>
      </c>
      <c r="LF98" s="169" t="e">
        <f t="shared" si="184"/>
        <v>#N/A</v>
      </c>
      <c r="LG98" s="169" t="e">
        <f t="shared" si="184"/>
        <v>#N/A</v>
      </c>
      <c r="LH98" s="169" t="e">
        <f t="shared" si="184"/>
        <v>#N/A</v>
      </c>
      <c r="LI98" s="169" t="e">
        <f t="shared" si="184"/>
        <v>#N/A</v>
      </c>
      <c r="LJ98" s="169" t="e">
        <f t="shared" si="184"/>
        <v>#N/A</v>
      </c>
      <c r="LK98" s="169" t="e">
        <f t="shared" si="184"/>
        <v>#N/A</v>
      </c>
      <c r="LL98" s="169" t="e">
        <f t="shared" si="184"/>
        <v>#N/A</v>
      </c>
      <c r="LM98" s="169" t="e">
        <f t="shared" si="184"/>
        <v>#N/A</v>
      </c>
      <c r="LN98" s="169" t="e">
        <f t="shared" si="184"/>
        <v>#N/A</v>
      </c>
      <c r="LO98" s="169" t="e">
        <f t="shared" si="191"/>
        <v>#N/A</v>
      </c>
      <c r="LP98" s="169" t="e">
        <f t="shared" si="191"/>
        <v>#N/A</v>
      </c>
      <c r="LQ98" s="169" t="e">
        <f t="shared" si="192"/>
        <v>#N/A</v>
      </c>
      <c r="LR98" s="169" t="e">
        <f t="shared" si="192"/>
        <v>#N/A</v>
      </c>
      <c r="LS98" s="169" t="e">
        <f t="shared" si="192"/>
        <v>#N/A</v>
      </c>
      <c r="LT98" s="169" t="e">
        <f t="shared" si="192"/>
        <v>#N/A</v>
      </c>
      <c r="LU98" s="169" t="e">
        <f t="shared" si="192"/>
        <v>#N/A</v>
      </c>
      <c r="LV98" s="169" t="e">
        <f t="shared" si="192"/>
        <v>#N/A</v>
      </c>
      <c r="LW98" s="169" t="e">
        <f t="shared" si="192"/>
        <v>#N/A</v>
      </c>
      <c r="LX98" s="169" t="e">
        <f t="shared" si="192"/>
        <v>#N/A</v>
      </c>
      <c r="LY98" s="169" t="e">
        <f t="shared" si="192"/>
        <v>#N/A</v>
      </c>
      <c r="LZ98" s="169" t="e">
        <f t="shared" si="192"/>
        <v>#N/A</v>
      </c>
      <c r="MA98" s="169" t="e">
        <f t="shared" si="192"/>
        <v>#N/A</v>
      </c>
      <c r="MB98" s="169" t="e">
        <f t="shared" si="192"/>
        <v>#N/A</v>
      </c>
      <c r="MC98" s="169" t="e">
        <f t="shared" si="192"/>
        <v>#N/A</v>
      </c>
      <c r="MD98" s="169" t="e">
        <f t="shared" si="192"/>
        <v>#N/A</v>
      </c>
      <c r="ME98" s="169" t="e">
        <f t="shared" si="192"/>
        <v>#N/A</v>
      </c>
      <c r="MF98" s="169" t="e">
        <f t="shared" si="185"/>
        <v>#N/A</v>
      </c>
      <c r="MG98" s="169" t="e">
        <f t="shared" si="185"/>
        <v>#N/A</v>
      </c>
      <c r="MH98" s="169" t="e">
        <f t="shared" si="185"/>
        <v>#N/A</v>
      </c>
      <c r="MI98" s="169" t="e">
        <f t="shared" si="185"/>
        <v>#N/A</v>
      </c>
      <c r="MJ98" s="169" t="e">
        <f t="shared" si="185"/>
        <v>#N/A</v>
      </c>
      <c r="MK98" s="169" t="e">
        <f t="shared" si="185"/>
        <v>#N/A</v>
      </c>
      <c r="ML98" s="169" t="e">
        <f t="shared" si="185"/>
        <v>#N/A</v>
      </c>
      <c r="MM98" s="169" t="e">
        <f t="shared" si="185"/>
        <v>#N/A</v>
      </c>
      <c r="MN98" s="169" t="e">
        <f t="shared" si="185"/>
        <v>#N/A</v>
      </c>
      <c r="MO98" s="169" t="e">
        <f t="shared" si="185"/>
        <v>#N/A</v>
      </c>
      <c r="MP98" s="169" t="e">
        <f t="shared" si="185"/>
        <v>#N/A</v>
      </c>
      <c r="MQ98" s="169" t="e">
        <f t="shared" si="185"/>
        <v>#N/A</v>
      </c>
      <c r="MR98" s="169" t="e">
        <f t="shared" si="185"/>
        <v>#N/A</v>
      </c>
      <c r="MS98" s="169" t="e">
        <f t="shared" si="185"/>
        <v>#N/A</v>
      </c>
      <c r="MT98" s="169" t="e">
        <f t="shared" si="185"/>
        <v>#N/A</v>
      </c>
      <c r="MU98" s="169" t="e">
        <f t="shared" si="185"/>
        <v>#N/A</v>
      </c>
      <c r="MV98" s="169" t="e">
        <f t="shared" si="193"/>
        <v>#N/A</v>
      </c>
      <c r="MW98" s="169" t="e">
        <f t="shared" si="193"/>
        <v>#N/A</v>
      </c>
      <c r="MX98" s="169" t="e">
        <f t="shared" si="193"/>
        <v>#N/A</v>
      </c>
      <c r="MY98" s="169" t="e">
        <f t="shared" si="193"/>
        <v>#N/A</v>
      </c>
      <c r="MZ98" s="169" t="e">
        <f t="shared" si="193"/>
        <v>#N/A</v>
      </c>
      <c r="NA98" s="169" t="e">
        <f t="shared" si="193"/>
        <v>#N/A</v>
      </c>
      <c r="NB98" s="169" t="e">
        <f t="shared" si="193"/>
        <v>#N/A</v>
      </c>
      <c r="NC98" s="169" t="e">
        <f t="shared" si="193"/>
        <v>#N/A</v>
      </c>
      <c r="ND98" s="169" t="e">
        <f t="shared" si="193"/>
        <v>#N/A</v>
      </c>
      <c r="NE98" s="169" t="e">
        <f t="shared" si="193"/>
        <v>#N/A</v>
      </c>
      <c r="NF98" s="169" t="e">
        <f t="shared" si="193"/>
        <v>#N/A</v>
      </c>
      <c r="NG98" s="169" t="e">
        <f t="shared" si="193"/>
        <v>#N/A</v>
      </c>
      <c r="NH98" s="169" t="e">
        <f t="shared" si="193"/>
        <v>#N/A</v>
      </c>
      <c r="NI98" s="169" t="e">
        <f t="shared" si="193"/>
        <v>#N/A</v>
      </c>
      <c r="NJ98" s="169" t="e">
        <f t="shared" si="193"/>
        <v>#N/A</v>
      </c>
      <c r="NK98" s="169" t="e">
        <f t="shared" si="193"/>
        <v>#N/A</v>
      </c>
      <c r="NL98" s="169" t="e">
        <f t="shared" si="186"/>
        <v>#N/A</v>
      </c>
      <c r="NM98" s="169" t="e">
        <f t="shared" si="186"/>
        <v>#N/A</v>
      </c>
      <c r="NN98" s="169" t="e">
        <f t="shared" si="186"/>
        <v>#N/A</v>
      </c>
      <c r="NO98" s="169" t="e">
        <f t="shared" si="186"/>
        <v>#N/A</v>
      </c>
      <c r="NP98" s="169" t="e">
        <f t="shared" si="186"/>
        <v>#N/A</v>
      </c>
      <c r="NQ98" s="169" t="e">
        <f t="shared" si="186"/>
        <v>#N/A</v>
      </c>
      <c r="NR98" s="169" t="e">
        <f t="shared" si="186"/>
        <v>#N/A</v>
      </c>
      <c r="NS98" s="169" t="e">
        <f t="shared" si="186"/>
        <v>#N/A</v>
      </c>
      <c r="NT98" s="169" t="e">
        <f t="shared" si="186"/>
        <v>#N/A</v>
      </c>
      <c r="NU98" s="169" t="e">
        <f t="shared" si="186"/>
        <v>#N/A</v>
      </c>
      <c r="NV98" s="169" t="e">
        <f t="shared" si="186"/>
        <v>#N/A</v>
      </c>
      <c r="NW98" s="169" t="e">
        <f t="shared" si="186"/>
        <v>#N/A</v>
      </c>
      <c r="NX98" s="169" t="e">
        <f t="shared" si="186"/>
        <v>#N/A</v>
      </c>
      <c r="NY98" s="169" t="e">
        <f t="shared" si="186"/>
        <v>#N/A</v>
      </c>
      <c r="NZ98" s="169" t="e">
        <f t="shared" si="186"/>
        <v>#N/A</v>
      </c>
      <c r="OA98" s="169" t="e">
        <f t="shared" si="194"/>
        <v>#N/A</v>
      </c>
      <c r="OB98" s="169" t="e">
        <f t="shared" si="194"/>
        <v>#N/A</v>
      </c>
      <c r="OC98" s="169" t="e">
        <f t="shared" si="195"/>
        <v>#N/A</v>
      </c>
      <c r="OD98" s="169" t="e">
        <f t="shared" si="195"/>
        <v>#N/A</v>
      </c>
      <c r="OE98" s="169" t="e">
        <f t="shared" si="195"/>
        <v>#N/A</v>
      </c>
      <c r="OF98" s="169" t="e">
        <f t="shared" si="195"/>
        <v>#N/A</v>
      </c>
      <c r="OG98" s="169" t="e">
        <f t="shared" si="195"/>
        <v>#N/A</v>
      </c>
      <c r="OH98" s="169" t="e">
        <f t="shared" si="195"/>
        <v>#N/A</v>
      </c>
      <c r="OI98" s="169" t="e">
        <f t="shared" si="195"/>
        <v>#N/A</v>
      </c>
      <c r="OJ98" s="169" t="e">
        <f t="shared" si="195"/>
        <v>#N/A</v>
      </c>
      <c r="OK98" s="169" t="e">
        <f t="shared" si="195"/>
        <v>#N/A</v>
      </c>
      <c r="OL98" s="169" t="e">
        <f t="shared" si="195"/>
        <v>#N/A</v>
      </c>
      <c r="OM98" s="169" t="e">
        <f t="shared" si="195"/>
        <v>#N/A</v>
      </c>
      <c r="ON98" s="169" t="e">
        <f t="shared" si="195"/>
        <v>#N/A</v>
      </c>
      <c r="OO98" s="169" t="e">
        <f t="shared" si="195"/>
        <v>#N/A</v>
      </c>
      <c r="OP98" s="169" t="e">
        <f t="shared" si="195"/>
        <v>#N/A</v>
      </c>
      <c r="OQ98" s="169" t="e">
        <f t="shared" si="195"/>
        <v>#N/A</v>
      </c>
      <c r="OR98" s="169" t="e">
        <f t="shared" si="187"/>
        <v>#N/A</v>
      </c>
      <c r="OS98" s="169" t="e">
        <f t="shared" si="187"/>
        <v>#N/A</v>
      </c>
      <c r="OT98" s="169" t="e">
        <f t="shared" si="187"/>
        <v>#N/A</v>
      </c>
      <c r="OU98" s="169" t="e">
        <f t="shared" si="187"/>
        <v>#N/A</v>
      </c>
      <c r="OV98" s="169" t="e">
        <f t="shared" si="187"/>
        <v>#N/A</v>
      </c>
      <c r="OW98" s="169" t="e">
        <f t="shared" si="187"/>
        <v>#N/A</v>
      </c>
      <c r="OX98" s="169" t="e">
        <f t="shared" si="187"/>
        <v>#N/A</v>
      </c>
      <c r="OY98" s="169" t="e">
        <f t="shared" si="187"/>
        <v>#N/A</v>
      </c>
      <c r="OZ98" s="169" t="e">
        <f t="shared" si="187"/>
        <v>#N/A</v>
      </c>
      <c r="PA98" s="169" t="e">
        <f t="shared" si="187"/>
        <v>#N/A</v>
      </c>
      <c r="PB98" s="169" t="e">
        <f t="shared" si="187"/>
        <v>#N/A</v>
      </c>
      <c r="PC98" s="169" t="e">
        <f t="shared" si="187"/>
        <v>#N/A</v>
      </c>
      <c r="PD98" s="169" t="e">
        <f t="shared" si="187"/>
        <v>#N/A</v>
      </c>
      <c r="PE98" s="169" t="e">
        <f t="shared" si="187"/>
        <v>#N/A</v>
      </c>
      <c r="PF98" s="169" t="e">
        <f t="shared" si="187"/>
        <v>#N/A</v>
      </c>
      <c r="PG98" s="169" t="e">
        <f t="shared" si="187"/>
        <v>#N/A</v>
      </c>
      <c r="PH98" s="169" t="e">
        <f t="shared" si="196"/>
        <v>#N/A</v>
      </c>
      <c r="PI98" s="169" t="e">
        <f t="shared" si="196"/>
        <v>#N/A</v>
      </c>
      <c r="PJ98" s="169" t="e">
        <f t="shared" si="196"/>
        <v>#N/A</v>
      </c>
      <c r="PK98" s="169" t="e">
        <f t="shared" si="196"/>
        <v>#N/A</v>
      </c>
      <c r="PL98" s="169" t="e">
        <f t="shared" si="196"/>
        <v>#N/A</v>
      </c>
      <c r="PM98" s="169" t="e">
        <f t="shared" si="196"/>
        <v>#N/A</v>
      </c>
      <c r="PN98" s="169" t="e">
        <f t="shared" si="196"/>
        <v>#N/A</v>
      </c>
      <c r="PO98" s="169" t="e">
        <f t="shared" si="196"/>
        <v>#N/A</v>
      </c>
    </row>
    <row r="99" spans="1:431" hidden="1" x14ac:dyDescent="0.75">
      <c r="A99" s="370"/>
      <c r="B99" s="376" t="str">
        <f>IF($R99="","",ROUND(_xlfn.NORM.INV(ABS(VLOOKUP($T$1,VLookups!$A$43:$B$44,2,FALSE)-B$2),$N99,$R99),0))</f>
        <v/>
      </c>
      <c r="C99" s="382" t="str">
        <f t="shared" si="165"/>
        <v/>
      </c>
      <c r="D99" s="383" t="str">
        <f t="shared" si="166"/>
        <v/>
      </c>
      <c r="E99" s="109"/>
      <c r="F99" s="117"/>
      <c r="G99" s="122" t="str">
        <f t="shared" si="159"/>
        <v/>
      </c>
      <c r="H99" s="95"/>
      <c r="I99" s="122" t="str">
        <f t="shared" si="160"/>
        <v/>
      </c>
      <c r="J99" s="117"/>
      <c r="K99" s="110"/>
      <c r="L99" s="124" t="str">
        <f t="shared" si="147"/>
        <v/>
      </c>
      <c r="M99" s="124" t="str">
        <f t="shared" si="148"/>
        <v/>
      </c>
      <c r="N99" s="73" t="str">
        <f t="shared" si="161"/>
        <v/>
      </c>
      <c r="O99" s="23"/>
      <c r="P99" s="57"/>
      <c r="Q99" s="304"/>
      <c r="R99" s="74" t="str">
        <f>IF(AND(G99&gt;0,H99&gt;0,I99&gt;0),IF(ISBLANK(Q99),IF(ISBLANK(O99),"",(I99-G99)*VLOOKUP(O99,VLookups!$A$4:$B$13,2,FALSE)),Q99),"")</f>
        <v/>
      </c>
      <c r="S99" s="75" t="str">
        <f t="shared" si="149"/>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2"/>
        <v/>
      </c>
      <c r="AD99" s="49" t="str">
        <f t="shared" si="206"/>
        <v/>
      </c>
      <c r="AE99" s="49" t="str">
        <f t="shared" si="206"/>
        <v/>
      </c>
      <c r="AF99" s="49" t="str">
        <f t="shared" si="206"/>
        <v/>
      </c>
      <c r="AG99" s="49" t="str">
        <f t="shared" si="206"/>
        <v/>
      </c>
      <c r="AH99" s="49" t="str">
        <f t="shared" si="206"/>
        <v/>
      </c>
      <c r="AI99" s="49" t="str">
        <f t="shared" si="206"/>
        <v/>
      </c>
      <c r="AJ99" s="49" t="str">
        <f t="shared" si="206"/>
        <v/>
      </c>
      <c r="AK99" s="49" t="str">
        <f t="shared" si="206"/>
        <v/>
      </c>
      <c r="AL99" s="49" t="str">
        <f t="shared" si="206"/>
        <v/>
      </c>
      <c r="AM99" s="49" t="str">
        <f t="shared" si="206"/>
        <v/>
      </c>
      <c r="AN99" s="49" t="str">
        <f t="shared" si="206"/>
        <v/>
      </c>
      <c r="AO99" s="49" t="str">
        <f t="shared" si="206"/>
        <v/>
      </c>
      <c r="AP99" s="49" t="str">
        <f t="shared" si="206"/>
        <v/>
      </c>
      <c r="AQ99" s="49" t="str">
        <f t="shared" si="206"/>
        <v/>
      </c>
      <c r="AR99" s="49" t="str">
        <f t="shared" si="206"/>
        <v/>
      </c>
      <c r="AS99" s="49" t="str">
        <f t="shared" si="206"/>
        <v/>
      </c>
      <c r="AT99" s="49" t="str">
        <f t="shared" si="201"/>
        <v/>
      </c>
      <c r="AU99" s="49" t="str">
        <f t="shared" si="201"/>
        <v/>
      </c>
      <c r="AV99" s="49" t="str">
        <f t="shared" si="201"/>
        <v/>
      </c>
      <c r="AW99" s="49" t="str">
        <f t="shared" si="201"/>
        <v/>
      </c>
      <c r="AX99" s="49" t="str">
        <f t="shared" si="201"/>
        <v/>
      </c>
      <c r="AY99" s="49" t="str">
        <f t="shared" si="201"/>
        <v/>
      </c>
      <c r="AZ99" s="49" t="str">
        <f t="shared" si="201"/>
        <v/>
      </c>
      <c r="BA99" s="49" t="str">
        <f t="shared" si="201"/>
        <v/>
      </c>
      <c r="BB99" s="49" t="str">
        <f t="shared" si="201"/>
        <v/>
      </c>
      <c r="BC99" s="49" t="str">
        <f t="shared" si="201"/>
        <v/>
      </c>
      <c r="BD99" s="49" t="str">
        <f t="shared" si="201"/>
        <v/>
      </c>
      <c r="BE99" s="49" t="str">
        <f t="shared" si="201"/>
        <v/>
      </c>
      <c r="BF99" s="49" t="str">
        <f t="shared" si="201"/>
        <v/>
      </c>
      <c r="BG99" s="49" t="str">
        <f t="shared" si="201"/>
        <v/>
      </c>
      <c r="BH99" s="49" t="str">
        <f t="shared" si="201"/>
        <v/>
      </c>
      <c r="BI99" s="49" t="str">
        <f t="shared" si="202"/>
        <v/>
      </c>
      <c r="BJ99" s="49" t="str">
        <f t="shared" si="202"/>
        <v/>
      </c>
      <c r="BK99" s="49" t="str">
        <f t="shared" si="202"/>
        <v/>
      </c>
      <c r="BL99" s="49" t="str">
        <f t="shared" si="202"/>
        <v/>
      </c>
      <c r="BM99" s="49" t="str">
        <f t="shared" si="202"/>
        <v/>
      </c>
      <c r="BN99" s="49" t="str">
        <f t="shared" si="202"/>
        <v/>
      </c>
      <c r="BO99" s="49" t="str">
        <f t="shared" si="202"/>
        <v/>
      </c>
      <c r="BP99" s="49" t="str">
        <f t="shared" si="202"/>
        <v/>
      </c>
      <c r="BQ99" s="49" t="str">
        <f t="shared" si="202"/>
        <v/>
      </c>
      <c r="BR99" s="49" t="str">
        <f t="shared" si="202"/>
        <v/>
      </c>
      <c r="BS99" s="49" t="str">
        <f t="shared" si="202"/>
        <v/>
      </c>
      <c r="BT99" s="49" t="str">
        <f t="shared" si="202"/>
        <v/>
      </c>
      <c r="BU99" s="49" t="str">
        <f t="shared" si="202"/>
        <v/>
      </c>
      <c r="BV99" s="49" t="str">
        <f t="shared" si="202"/>
        <v/>
      </c>
      <c r="BW99" s="49" t="str">
        <f t="shared" si="202"/>
        <v/>
      </c>
      <c r="BX99" s="49" t="str">
        <f t="shared" si="202"/>
        <v/>
      </c>
      <c r="BY99" s="49" t="str">
        <f t="shared" si="197"/>
        <v/>
      </c>
      <c r="BZ99" s="49" t="str">
        <f t="shared" si="197"/>
        <v/>
      </c>
      <c r="CA99" s="49" t="str">
        <f t="shared" si="197"/>
        <v/>
      </c>
      <c r="CB99" s="49" t="str">
        <f t="shared" si="197"/>
        <v/>
      </c>
      <c r="CC99" s="49" t="str">
        <f t="shared" si="197"/>
        <v/>
      </c>
      <c r="CD99" s="49" t="str">
        <f t="shared" si="197"/>
        <v/>
      </c>
      <c r="CE99" s="49" t="str">
        <f t="shared" si="197"/>
        <v/>
      </c>
      <c r="CF99" s="49" t="str">
        <f t="shared" si="197"/>
        <v/>
      </c>
      <c r="CG99" s="49" t="str">
        <f t="shared" si="197"/>
        <v/>
      </c>
      <c r="CH99" s="49" t="str">
        <f t="shared" si="197"/>
        <v/>
      </c>
      <c r="CI99" s="49" t="str">
        <f t="shared" si="197"/>
        <v/>
      </c>
      <c r="CJ99" s="49" t="str">
        <f t="shared" si="197"/>
        <v/>
      </c>
      <c r="CK99" s="49" t="str">
        <f t="shared" si="197"/>
        <v/>
      </c>
      <c r="CL99" s="49" t="str">
        <f t="shared" si="197"/>
        <v/>
      </c>
      <c r="CM99" s="49" t="str">
        <f t="shared" si="197"/>
        <v/>
      </c>
      <c r="CN99" s="49" t="str">
        <f t="shared" si="203"/>
        <v/>
      </c>
      <c r="CO99" s="49" t="str">
        <f t="shared" si="203"/>
        <v/>
      </c>
      <c r="CP99" s="49" t="str">
        <f t="shared" si="203"/>
        <v/>
      </c>
      <c r="CQ99" s="49" t="str">
        <f t="shared" si="203"/>
        <v/>
      </c>
      <c r="CR99" s="49" t="str">
        <f t="shared" si="203"/>
        <v/>
      </c>
      <c r="CS99" s="49" t="str">
        <f t="shared" si="203"/>
        <v/>
      </c>
      <c r="CT99" s="49" t="str">
        <f t="shared" si="203"/>
        <v/>
      </c>
      <c r="CU99" s="49" t="str">
        <f t="shared" si="203"/>
        <v/>
      </c>
      <c r="CV99" s="49" t="str">
        <f t="shared" si="203"/>
        <v/>
      </c>
      <c r="CW99" s="49" t="str">
        <f t="shared" si="203"/>
        <v/>
      </c>
      <c r="CX99" s="49" t="str">
        <f t="shared" si="203"/>
        <v/>
      </c>
      <c r="CY99" s="49" t="str">
        <f t="shared" si="203"/>
        <v/>
      </c>
      <c r="CZ99" s="49" t="str">
        <f t="shared" si="203"/>
        <v/>
      </c>
      <c r="DA99" s="49" t="str">
        <f t="shared" si="203"/>
        <v/>
      </c>
      <c r="DB99" s="49" t="str">
        <f t="shared" si="203"/>
        <v/>
      </c>
      <c r="DC99" s="49" t="str">
        <f t="shared" si="203"/>
        <v/>
      </c>
      <c r="DD99" s="49" t="str">
        <f t="shared" si="198"/>
        <v/>
      </c>
      <c r="DE99" s="49" t="str">
        <f t="shared" si="198"/>
        <v/>
      </c>
      <c r="DF99" s="49" t="str">
        <f t="shared" si="198"/>
        <v/>
      </c>
      <c r="DG99" s="49" t="str">
        <f t="shared" si="198"/>
        <v/>
      </c>
      <c r="DH99" s="49" t="str">
        <f t="shared" si="198"/>
        <v/>
      </c>
      <c r="DI99" s="49" t="str">
        <f t="shared" si="198"/>
        <v/>
      </c>
      <c r="DJ99" s="49" t="str">
        <f t="shared" si="198"/>
        <v/>
      </c>
      <c r="DK99" s="49" t="str">
        <f t="shared" si="198"/>
        <v/>
      </c>
      <c r="DL99" s="49" t="str">
        <f t="shared" si="198"/>
        <v/>
      </c>
      <c r="DM99" s="49" t="str">
        <f t="shared" si="198"/>
        <v/>
      </c>
      <c r="DN99" s="49" t="str">
        <f t="shared" si="198"/>
        <v/>
      </c>
      <c r="DO99" s="49" t="str">
        <f t="shared" si="198"/>
        <v/>
      </c>
      <c r="DP99" s="49" t="str">
        <f t="shared" si="198"/>
        <v/>
      </c>
      <c r="DQ99" s="49" t="str">
        <f t="shared" si="198"/>
        <v/>
      </c>
      <c r="DR99" s="49" t="str">
        <f t="shared" si="198"/>
        <v/>
      </c>
      <c r="DS99" s="49" t="str">
        <f t="shared" si="204"/>
        <v/>
      </c>
      <c r="DT99" s="49" t="str">
        <f t="shared" si="204"/>
        <v/>
      </c>
      <c r="DU99" s="49" t="str">
        <f t="shared" si="204"/>
        <v/>
      </c>
      <c r="DV99" s="49" t="str">
        <f t="shared" si="204"/>
        <v/>
      </c>
      <c r="DW99" s="49" t="str">
        <f t="shared" si="204"/>
        <v/>
      </c>
      <c r="DX99" s="49" t="str">
        <f t="shared" si="204"/>
        <v/>
      </c>
      <c r="DY99" s="49" t="str">
        <f t="shared" si="204"/>
        <v/>
      </c>
      <c r="DZ99" s="183" t="str">
        <f t="shared" si="163"/>
        <v/>
      </c>
      <c r="EA99" s="49" t="str">
        <f t="shared" si="199"/>
        <v/>
      </c>
      <c r="EB99" s="49" t="str">
        <f t="shared" si="199"/>
        <v/>
      </c>
      <c r="EC99" s="49" t="str">
        <f t="shared" si="199"/>
        <v/>
      </c>
      <c r="ED99" s="49" t="str">
        <f t="shared" si="199"/>
        <v/>
      </c>
      <c r="EE99" s="49" t="str">
        <f t="shared" si="199"/>
        <v/>
      </c>
      <c r="EF99" s="49" t="str">
        <f t="shared" si="199"/>
        <v/>
      </c>
      <c r="EG99" s="49" t="str">
        <f t="shared" si="199"/>
        <v/>
      </c>
      <c r="EH99" s="49" t="str">
        <f t="shared" si="199"/>
        <v/>
      </c>
      <c r="EI99" s="49" t="str">
        <f t="shared" si="199"/>
        <v/>
      </c>
      <c r="EJ99" s="49" t="str">
        <f t="shared" si="199"/>
        <v/>
      </c>
      <c r="EK99" s="49" t="str">
        <f t="shared" si="199"/>
        <v/>
      </c>
      <c r="EL99" s="49" t="str">
        <f t="shared" si="199"/>
        <v/>
      </c>
      <c r="EM99" s="49" t="str">
        <f t="shared" si="199"/>
        <v/>
      </c>
      <c r="EN99" s="49" t="str">
        <f t="shared" si="199"/>
        <v/>
      </c>
      <c r="EO99" s="49" t="str">
        <f t="shared" si="199"/>
        <v/>
      </c>
      <c r="EP99" s="49" t="str">
        <f t="shared" si="164"/>
        <v/>
      </c>
      <c r="EQ99" s="49" t="str">
        <f t="shared" si="164"/>
        <v/>
      </c>
      <c r="ER99" s="49" t="str">
        <f t="shared" si="164"/>
        <v/>
      </c>
      <c r="ES99" s="49" t="str">
        <f t="shared" si="164"/>
        <v/>
      </c>
      <c r="ET99" s="49" t="str">
        <f t="shared" si="164"/>
        <v/>
      </c>
      <c r="EU99" s="49" t="str">
        <f t="shared" si="164"/>
        <v/>
      </c>
      <c r="EV99" s="49" t="str">
        <f t="shared" si="164"/>
        <v/>
      </c>
      <c r="EW99" s="49" t="str">
        <f t="shared" si="164"/>
        <v/>
      </c>
      <c r="EX99" s="49" t="str">
        <f t="shared" si="164"/>
        <v/>
      </c>
      <c r="EY99" s="49" t="str">
        <f t="shared" si="164"/>
        <v/>
      </c>
      <c r="EZ99" s="49" t="str">
        <f t="shared" si="164"/>
        <v/>
      </c>
      <c r="FA99" s="49" t="str">
        <f t="shared" si="164"/>
        <v/>
      </c>
      <c r="FB99" s="49" t="str">
        <f t="shared" si="164"/>
        <v/>
      </c>
      <c r="FC99" s="49" t="str">
        <f t="shared" si="164"/>
        <v/>
      </c>
      <c r="FD99" s="49" t="str">
        <f t="shared" si="164"/>
        <v/>
      </c>
      <c r="FE99" s="49" t="str">
        <f t="shared" si="164"/>
        <v/>
      </c>
      <c r="FF99" s="49" t="str">
        <f t="shared" si="209"/>
        <v/>
      </c>
      <c r="FG99" s="49" t="str">
        <f t="shared" si="209"/>
        <v/>
      </c>
      <c r="FH99" s="49" t="str">
        <f t="shared" si="209"/>
        <v/>
      </c>
      <c r="FI99" s="49" t="str">
        <f t="shared" si="207"/>
        <v/>
      </c>
      <c r="FJ99" s="49" t="str">
        <f t="shared" si="205"/>
        <v/>
      </c>
      <c r="FK99" s="49" t="str">
        <f t="shared" si="205"/>
        <v/>
      </c>
      <c r="FL99" s="49" t="str">
        <f t="shared" si="205"/>
        <v/>
      </c>
      <c r="FM99" s="49" t="str">
        <f t="shared" si="205"/>
        <v/>
      </c>
      <c r="FN99" s="49" t="str">
        <f t="shared" si="205"/>
        <v/>
      </c>
      <c r="FO99" s="49" t="str">
        <f t="shared" si="205"/>
        <v/>
      </c>
      <c r="FP99" s="49" t="str">
        <f t="shared" si="200"/>
        <v/>
      </c>
      <c r="FQ99" s="49" t="str">
        <f t="shared" si="200"/>
        <v/>
      </c>
      <c r="FR99" s="49" t="str">
        <f t="shared" si="200"/>
        <v/>
      </c>
      <c r="FS99" s="49" t="str">
        <f t="shared" si="200"/>
        <v/>
      </c>
      <c r="FT99" s="49" t="str">
        <f t="shared" si="200"/>
        <v/>
      </c>
      <c r="FU99" s="49" t="str">
        <f t="shared" si="176"/>
        <v/>
      </c>
      <c r="FV99" s="49" t="str">
        <f t="shared" si="176"/>
        <v/>
      </c>
      <c r="FW99" s="49" t="str">
        <f t="shared" si="176"/>
        <v/>
      </c>
      <c r="FX99" s="49" t="str">
        <f t="shared" si="176"/>
        <v/>
      </c>
      <c r="FY99" s="49" t="str">
        <f t="shared" si="176"/>
        <v/>
      </c>
      <c r="FZ99" s="49" t="str">
        <f t="shared" si="176"/>
        <v/>
      </c>
      <c r="GA99" s="49" t="str">
        <f t="shared" si="176"/>
        <v/>
      </c>
      <c r="GB99" s="49" t="str">
        <f t="shared" si="176"/>
        <v/>
      </c>
      <c r="GC99" s="49" t="str">
        <f t="shared" si="176"/>
        <v/>
      </c>
      <c r="GD99" s="49" t="str">
        <f t="shared" si="176"/>
        <v/>
      </c>
      <c r="GE99" s="49" t="str">
        <f t="shared" si="176"/>
        <v/>
      </c>
      <c r="GF99" s="49" t="str">
        <f t="shared" si="176"/>
        <v/>
      </c>
      <c r="GG99" s="49" t="str">
        <f t="shared" si="176"/>
        <v/>
      </c>
      <c r="GH99" s="49" t="str">
        <f t="shared" si="176"/>
        <v/>
      </c>
      <c r="GI99" s="49" t="str">
        <f t="shared" si="176"/>
        <v/>
      </c>
      <c r="GJ99" s="49" t="str">
        <f t="shared" si="176"/>
        <v/>
      </c>
      <c r="GK99" s="49" t="str">
        <f t="shared" si="208"/>
        <v/>
      </c>
      <c r="GL99" s="49" t="str">
        <f t="shared" si="188"/>
        <v/>
      </c>
      <c r="GM99" s="49" t="str">
        <f t="shared" si="188"/>
        <v/>
      </c>
      <c r="GN99" s="49" t="str">
        <f t="shared" si="180"/>
        <v/>
      </c>
      <c r="GO99" s="49" t="str">
        <f t="shared" si="180"/>
        <v/>
      </c>
      <c r="GP99" s="49" t="str">
        <f t="shared" si="180"/>
        <v/>
      </c>
      <c r="GQ99" s="49" t="str">
        <f t="shared" si="180"/>
        <v/>
      </c>
      <c r="GR99" s="49" t="str">
        <f t="shared" si="180"/>
        <v/>
      </c>
      <c r="GS99" s="49" t="str">
        <f t="shared" si="180"/>
        <v/>
      </c>
      <c r="GT99" s="49" t="str">
        <f t="shared" si="180"/>
        <v/>
      </c>
      <c r="GU99" s="49" t="str">
        <f t="shared" si="180"/>
        <v/>
      </c>
      <c r="GV99" s="49" t="str">
        <f t="shared" si="180"/>
        <v/>
      </c>
      <c r="GW99" s="49" t="str">
        <f t="shared" si="180"/>
        <v/>
      </c>
      <c r="GX99" s="49" t="str">
        <f t="shared" ref="GX99:HC103" si="211">IF(ISNONTEXT($AC99),GW99+$AC99,"")</f>
        <v/>
      </c>
      <c r="GY99" s="49" t="str">
        <f t="shared" si="211"/>
        <v/>
      </c>
      <c r="GZ99" s="49" t="str">
        <f t="shared" si="211"/>
        <v/>
      </c>
      <c r="HA99" s="49" t="str">
        <f t="shared" si="211"/>
        <v/>
      </c>
      <c r="HB99" s="49" t="str">
        <f t="shared" si="211"/>
        <v/>
      </c>
      <c r="HC99" s="49" t="str">
        <f t="shared" si="211"/>
        <v/>
      </c>
      <c r="HD99" s="49" t="str">
        <f t="shared" si="181"/>
        <v/>
      </c>
      <c r="HE99" s="49" t="str">
        <f t="shared" si="181"/>
        <v/>
      </c>
      <c r="HF99" s="49" t="str">
        <f t="shared" si="181"/>
        <v/>
      </c>
      <c r="HG99" s="49" t="str">
        <f t="shared" si="181"/>
        <v/>
      </c>
      <c r="HH99" s="49" t="str">
        <f t="shared" si="181"/>
        <v/>
      </c>
      <c r="HI99" s="49" t="str">
        <f t="shared" si="139"/>
        <v/>
      </c>
      <c r="HJ99" s="49" t="str">
        <f t="shared" si="139"/>
        <v/>
      </c>
      <c r="HK99" s="49" t="str">
        <f t="shared" si="139"/>
        <v/>
      </c>
      <c r="HL99" s="49" t="str">
        <f t="shared" si="139"/>
        <v/>
      </c>
      <c r="HM99" s="49" t="str">
        <f t="shared" si="109"/>
        <v/>
      </c>
      <c r="HN99" s="49" t="str">
        <f t="shared" si="109"/>
        <v/>
      </c>
      <c r="HO99" s="49" t="str">
        <f t="shared" si="109"/>
        <v/>
      </c>
      <c r="HP99" s="49" t="str">
        <f t="shared" si="109"/>
        <v/>
      </c>
      <c r="HQ99" s="49" t="str">
        <f t="shared" si="109"/>
        <v/>
      </c>
      <c r="HR99" s="49" t="str">
        <f t="shared" si="109"/>
        <v/>
      </c>
      <c r="HS99" s="49" t="str">
        <f t="shared" si="109"/>
        <v/>
      </c>
      <c r="HT99" s="49" t="str">
        <f t="shared" si="109"/>
        <v/>
      </c>
      <c r="HU99" s="49" t="str">
        <f t="shared" si="109"/>
        <v/>
      </c>
      <c r="HV99" s="49" t="str">
        <f t="shared" si="140"/>
        <v/>
      </c>
      <c r="HW99" s="169" t="e">
        <f t="shared" si="179"/>
        <v>#N/A</v>
      </c>
      <c r="HX99" s="169" t="e">
        <f t="shared" si="179"/>
        <v>#N/A</v>
      </c>
      <c r="HY99" s="169" t="e">
        <f t="shared" si="179"/>
        <v>#N/A</v>
      </c>
      <c r="HZ99" s="169" t="e">
        <f t="shared" si="179"/>
        <v>#N/A</v>
      </c>
      <c r="IA99" s="169" t="e">
        <f t="shared" si="210"/>
        <v>#N/A</v>
      </c>
      <c r="IB99" s="169" t="e">
        <f t="shared" si="210"/>
        <v>#N/A</v>
      </c>
      <c r="IC99" s="169" t="e">
        <f t="shared" si="210"/>
        <v>#N/A</v>
      </c>
      <c r="ID99" s="169" t="e">
        <f t="shared" si="210"/>
        <v>#N/A</v>
      </c>
      <c r="IE99" s="169" t="e">
        <f t="shared" si="210"/>
        <v>#N/A</v>
      </c>
      <c r="IF99" s="169" t="e">
        <f t="shared" si="210"/>
        <v>#N/A</v>
      </c>
      <c r="IG99" s="169" t="e">
        <f t="shared" si="210"/>
        <v>#N/A</v>
      </c>
      <c r="IH99" s="169" t="e">
        <f t="shared" si="210"/>
        <v>#N/A</v>
      </c>
      <c r="II99" s="169" t="e">
        <f t="shared" si="210"/>
        <v>#N/A</v>
      </c>
      <c r="IJ99" s="169" t="e">
        <f t="shared" si="210"/>
        <v>#N/A</v>
      </c>
      <c r="IK99" s="169" t="e">
        <f t="shared" si="210"/>
        <v>#N/A</v>
      </c>
      <c r="IL99" s="169" t="e">
        <f t="shared" si="210"/>
        <v>#N/A</v>
      </c>
      <c r="IM99" s="169" t="e">
        <f t="shared" si="210"/>
        <v>#N/A</v>
      </c>
      <c r="IN99" s="169" t="e">
        <f t="shared" si="210"/>
        <v>#N/A</v>
      </c>
      <c r="IO99" s="169" t="e">
        <f t="shared" si="210"/>
        <v>#N/A</v>
      </c>
      <c r="IP99" s="169" t="e">
        <f t="shared" si="210"/>
        <v>#N/A</v>
      </c>
      <c r="IQ99" s="169" t="e">
        <f t="shared" ref="IP99:JE104" si="212">IF(ISNONTEXT($R99),_xlfn.NORM.DIST(AX99,$N99,$R99,FALSE),NA())</f>
        <v>#N/A</v>
      </c>
      <c r="IR99" s="169" t="e">
        <f t="shared" si="212"/>
        <v>#N/A</v>
      </c>
      <c r="IS99" s="169" t="e">
        <f t="shared" si="212"/>
        <v>#N/A</v>
      </c>
      <c r="IT99" s="169" t="e">
        <f t="shared" si="212"/>
        <v>#N/A</v>
      </c>
      <c r="IU99" s="169" t="e">
        <f t="shared" si="212"/>
        <v>#N/A</v>
      </c>
      <c r="IV99" s="169" t="e">
        <f t="shared" si="212"/>
        <v>#N/A</v>
      </c>
      <c r="IW99" s="169" t="e">
        <f t="shared" si="212"/>
        <v>#N/A</v>
      </c>
      <c r="IX99" s="169" t="e">
        <f t="shared" si="212"/>
        <v>#N/A</v>
      </c>
      <c r="IY99" s="169" t="e">
        <f t="shared" si="212"/>
        <v>#N/A</v>
      </c>
      <c r="IZ99" s="169" t="e">
        <f t="shared" si="212"/>
        <v>#N/A</v>
      </c>
      <c r="JA99" s="169" t="e">
        <f t="shared" si="212"/>
        <v>#N/A</v>
      </c>
      <c r="JB99" s="169" t="e">
        <f t="shared" si="212"/>
        <v>#N/A</v>
      </c>
      <c r="JC99" s="169" t="e">
        <f t="shared" si="212"/>
        <v>#N/A</v>
      </c>
      <c r="JD99" s="169" t="e">
        <f t="shared" si="212"/>
        <v>#N/A</v>
      </c>
      <c r="JE99" s="169" t="e">
        <f t="shared" si="189"/>
        <v>#N/A</v>
      </c>
      <c r="JF99" s="169" t="e">
        <f t="shared" si="189"/>
        <v>#N/A</v>
      </c>
      <c r="JG99" s="169" t="e">
        <f t="shared" si="189"/>
        <v>#N/A</v>
      </c>
      <c r="JH99" s="169" t="e">
        <f t="shared" si="189"/>
        <v>#N/A</v>
      </c>
      <c r="JI99" s="169" t="e">
        <f t="shared" si="189"/>
        <v>#N/A</v>
      </c>
      <c r="JJ99" s="169" t="e">
        <f t="shared" si="189"/>
        <v>#N/A</v>
      </c>
      <c r="JK99" s="169" t="e">
        <f t="shared" si="189"/>
        <v>#N/A</v>
      </c>
      <c r="JL99" s="169" t="e">
        <f t="shared" si="189"/>
        <v>#N/A</v>
      </c>
      <c r="JM99" s="169" t="e">
        <f t="shared" si="189"/>
        <v>#N/A</v>
      </c>
      <c r="JN99" s="169" t="e">
        <f t="shared" si="189"/>
        <v>#N/A</v>
      </c>
      <c r="JO99" s="169" t="e">
        <f t="shared" si="189"/>
        <v>#N/A</v>
      </c>
      <c r="JP99" s="169" t="e">
        <f t="shared" si="189"/>
        <v>#N/A</v>
      </c>
      <c r="JQ99" s="169" t="e">
        <f t="shared" si="189"/>
        <v>#N/A</v>
      </c>
      <c r="JR99" s="169" t="e">
        <f t="shared" si="189"/>
        <v>#N/A</v>
      </c>
      <c r="JS99" s="169" t="e">
        <f t="shared" si="189"/>
        <v>#N/A</v>
      </c>
      <c r="JT99" s="169" t="e">
        <f t="shared" si="189"/>
        <v>#N/A</v>
      </c>
      <c r="JU99" s="169" t="e">
        <f t="shared" ref="JT99:KI104" si="213">IF(ISNONTEXT($R99),_xlfn.NORM.DIST(CB99,$N99,$R99,FALSE),NA())</f>
        <v>#N/A</v>
      </c>
      <c r="JV99" s="169" t="e">
        <f t="shared" si="213"/>
        <v>#N/A</v>
      </c>
      <c r="JW99" s="169" t="e">
        <f t="shared" si="213"/>
        <v>#N/A</v>
      </c>
      <c r="JX99" s="169" t="e">
        <f t="shared" si="213"/>
        <v>#N/A</v>
      </c>
      <c r="JY99" s="169" t="e">
        <f t="shared" si="213"/>
        <v>#N/A</v>
      </c>
      <c r="JZ99" s="169" t="e">
        <f t="shared" si="213"/>
        <v>#N/A</v>
      </c>
      <c r="KA99" s="169" t="e">
        <f t="shared" si="213"/>
        <v>#N/A</v>
      </c>
      <c r="KB99" s="169" t="e">
        <f t="shared" si="213"/>
        <v>#N/A</v>
      </c>
      <c r="KC99" s="169" t="e">
        <f t="shared" si="213"/>
        <v>#N/A</v>
      </c>
      <c r="KD99" s="169" t="e">
        <f t="shared" si="213"/>
        <v>#N/A</v>
      </c>
      <c r="KE99" s="169" t="e">
        <f t="shared" si="213"/>
        <v>#N/A</v>
      </c>
      <c r="KF99" s="169" t="e">
        <f t="shared" si="213"/>
        <v>#N/A</v>
      </c>
      <c r="KG99" s="169" t="e">
        <f t="shared" si="213"/>
        <v>#N/A</v>
      </c>
      <c r="KH99" s="169" t="e">
        <f t="shared" si="213"/>
        <v>#N/A</v>
      </c>
      <c r="KI99" s="169" t="e">
        <f t="shared" si="213"/>
        <v>#N/A</v>
      </c>
      <c r="KJ99" s="169" t="e">
        <f t="shared" si="190"/>
        <v>#N/A</v>
      </c>
      <c r="KK99" s="169" t="e">
        <f t="shared" si="190"/>
        <v>#N/A</v>
      </c>
      <c r="KL99" s="169" t="e">
        <f t="shared" si="190"/>
        <v>#N/A</v>
      </c>
      <c r="KM99" s="169" t="e">
        <f t="shared" si="190"/>
        <v>#N/A</v>
      </c>
      <c r="KN99" s="169" t="e">
        <f t="shared" si="190"/>
        <v>#N/A</v>
      </c>
      <c r="KO99" s="169" t="e">
        <f t="shared" si="190"/>
        <v>#N/A</v>
      </c>
      <c r="KP99" s="169" t="e">
        <f t="shared" si="190"/>
        <v>#N/A</v>
      </c>
      <c r="KQ99" s="169" t="e">
        <f t="shared" si="190"/>
        <v>#N/A</v>
      </c>
      <c r="KR99" s="169" t="e">
        <f t="shared" si="190"/>
        <v>#N/A</v>
      </c>
      <c r="KS99" s="169" t="e">
        <f t="shared" si="190"/>
        <v>#N/A</v>
      </c>
      <c r="KT99" s="169" t="e">
        <f t="shared" si="190"/>
        <v>#N/A</v>
      </c>
      <c r="KU99" s="169" t="e">
        <f t="shared" si="190"/>
        <v>#N/A</v>
      </c>
      <c r="KV99" s="169" t="e">
        <f t="shared" si="190"/>
        <v>#N/A</v>
      </c>
      <c r="KW99" s="169" t="e">
        <f t="shared" si="190"/>
        <v>#N/A</v>
      </c>
      <c r="KX99" s="169" t="e">
        <f t="shared" si="190"/>
        <v>#N/A</v>
      </c>
      <c r="KY99" s="169" t="e">
        <f t="shared" ref="KY99:LN104" si="214">IF(ISNONTEXT($R99),_xlfn.NORM.DIST(DF99,$N99,$R99,FALSE),NA())</f>
        <v>#N/A</v>
      </c>
      <c r="KZ99" s="169" t="e">
        <f t="shared" si="214"/>
        <v>#N/A</v>
      </c>
      <c r="LA99" s="169" t="e">
        <f t="shared" si="214"/>
        <v>#N/A</v>
      </c>
      <c r="LB99" s="169" t="e">
        <f t="shared" si="214"/>
        <v>#N/A</v>
      </c>
      <c r="LC99" s="169" t="e">
        <f t="shared" si="214"/>
        <v>#N/A</v>
      </c>
      <c r="LD99" s="169" t="e">
        <f t="shared" si="214"/>
        <v>#N/A</v>
      </c>
      <c r="LE99" s="169" t="e">
        <f t="shared" si="214"/>
        <v>#N/A</v>
      </c>
      <c r="LF99" s="169" t="e">
        <f t="shared" si="214"/>
        <v>#N/A</v>
      </c>
      <c r="LG99" s="169" t="e">
        <f t="shared" si="214"/>
        <v>#N/A</v>
      </c>
      <c r="LH99" s="169" t="e">
        <f t="shared" si="214"/>
        <v>#N/A</v>
      </c>
      <c r="LI99" s="169" t="e">
        <f t="shared" si="214"/>
        <v>#N/A</v>
      </c>
      <c r="LJ99" s="169" t="e">
        <f t="shared" si="214"/>
        <v>#N/A</v>
      </c>
      <c r="LK99" s="169" t="e">
        <f t="shared" si="214"/>
        <v>#N/A</v>
      </c>
      <c r="LL99" s="169" t="e">
        <f t="shared" si="214"/>
        <v>#N/A</v>
      </c>
      <c r="LM99" s="169" t="e">
        <f t="shared" si="214"/>
        <v>#N/A</v>
      </c>
      <c r="LN99" s="169" t="e">
        <f t="shared" si="214"/>
        <v>#N/A</v>
      </c>
      <c r="LO99" s="169" t="e">
        <f t="shared" si="191"/>
        <v>#N/A</v>
      </c>
      <c r="LP99" s="169" t="e">
        <f t="shared" si="191"/>
        <v>#N/A</v>
      </c>
      <c r="LQ99" s="169" t="e">
        <f t="shared" si="192"/>
        <v>#N/A</v>
      </c>
      <c r="LR99" s="169" t="e">
        <f t="shared" si="192"/>
        <v>#N/A</v>
      </c>
      <c r="LS99" s="169" t="e">
        <f t="shared" si="192"/>
        <v>#N/A</v>
      </c>
      <c r="LT99" s="169" t="e">
        <f t="shared" si="192"/>
        <v>#N/A</v>
      </c>
      <c r="LU99" s="169" t="e">
        <f t="shared" si="192"/>
        <v>#N/A</v>
      </c>
      <c r="LV99" s="169" t="e">
        <f t="shared" si="192"/>
        <v>#N/A</v>
      </c>
      <c r="LW99" s="169" t="e">
        <f t="shared" si="192"/>
        <v>#N/A</v>
      </c>
      <c r="LX99" s="169" t="e">
        <f t="shared" si="192"/>
        <v>#N/A</v>
      </c>
      <c r="LY99" s="169" t="e">
        <f t="shared" si="192"/>
        <v>#N/A</v>
      </c>
      <c r="LZ99" s="169" t="e">
        <f t="shared" si="192"/>
        <v>#N/A</v>
      </c>
      <c r="MA99" s="169" t="e">
        <f t="shared" si="192"/>
        <v>#N/A</v>
      </c>
      <c r="MB99" s="169" t="e">
        <f t="shared" si="192"/>
        <v>#N/A</v>
      </c>
      <c r="MC99" s="169" t="e">
        <f t="shared" si="192"/>
        <v>#N/A</v>
      </c>
      <c r="MD99" s="169" t="e">
        <f t="shared" si="192"/>
        <v>#N/A</v>
      </c>
      <c r="ME99" s="169" t="e">
        <f t="shared" si="192"/>
        <v>#N/A</v>
      </c>
      <c r="MF99" s="169" t="e">
        <f t="shared" si="192"/>
        <v>#N/A</v>
      </c>
      <c r="MG99" s="169" t="e">
        <f t="shared" ref="MF99:MU104" si="215">IF(ISNONTEXT($R99),_xlfn.NORM.DIST(EN99,$N99,$R99,FALSE),NA())</f>
        <v>#N/A</v>
      </c>
      <c r="MH99" s="169" t="e">
        <f t="shared" si="215"/>
        <v>#N/A</v>
      </c>
      <c r="MI99" s="169" t="e">
        <f t="shared" si="215"/>
        <v>#N/A</v>
      </c>
      <c r="MJ99" s="169" t="e">
        <f t="shared" si="215"/>
        <v>#N/A</v>
      </c>
      <c r="MK99" s="169" t="e">
        <f t="shared" si="215"/>
        <v>#N/A</v>
      </c>
      <c r="ML99" s="169" t="e">
        <f t="shared" si="215"/>
        <v>#N/A</v>
      </c>
      <c r="MM99" s="169" t="e">
        <f t="shared" si="215"/>
        <v>#N/A</v>
      </c>
      <c r="MN99" s="169" t="e">
        <f t="shared" si="215"/>
        <v>#N/A</v>
      </c>
      <c r="MO99" s="169" t="e">
        <f t="shared" si="215"/>
        <v>#N/A</v>
      </c>
      <c r="MP99" s="169" t="e">
        <f t="shared" si="215"/>
        <v>#N/A</v>
      </c>
      <c r="MQ99" s="169" t="e">
        <f t="shared" si="215"/>
        <v>#N/A</v>
      </c>
      <c r="MR99" s="169" t="e">
        <f t="shared" si="215"/>
        <v>#N/A</v>
      </c>
      <c r="MS99" s="169" t="e">
        <f t="shared" si="215"/>
        <v>#N/A</v>
      </c>
      <c r="MT99" s="169" t="e">
        <f t="shared" si="215"/>
        <v>#N/A</v>
      </c>
      <c r="MU99" s="169" t="e">
        <f t="shared" si="215"/>
        <v>#N/A</v>
      </c>
      <c r="MV99" s="169" t="e">
        <f t="shared" si="193"/>
        <v>#N/A</v>
      </c>
      <c r="MW99" s="169" t="e">
        <f t="shared" si="193"/>
        <v>#N/A</v>
      </c>
      <c r="MX99" s="169" t="e">
        <f t="shared" si="193"/>
        <v>#N/A</v>
      </c>
      <c r="MY99" s="169" t="e">
        <f t="shared" si="193"/>
        <v>#N/A</v>
      </c>
      <c r="MZ99" s="169" t="e">
        <f t="shared" si="193"/>
        <v>#N/A</v>
      </c>
      <c r="NA99" s="169" t="e">
        <f t="shared" si="193"/>
        <v>#N/A</v>
      </c>
      <c r="NB99" s="169" t="e">
        <f t="shared" si="193"/>
        <v>#N/A</v>
      </c>
      <c r="NC99" s="169" t="e">
        <f t="shared" si="193"/>
        <v>#N/A</v>
      </c>
      <c r="ND99" s="169" t="e">
        <f t="shared" si="193"/>
        <v>#N/A</v>
      </c>
      <c r="NE99" s="169" t="e">
        <f t="shared" si="193"/>
        <v>#N/A</v>
      </c>
      <c r="NF99" s="169" t="e">
        <f t="shared" si="193"/>
        <v>#N/A</v>
      </c>
      <c r="NG99" s="169" t="e">
        <f t="shared" si="193"/>
        <v>#N/A</v>
      </c>
      <c r="NH99" s="169" t="e">
        <f t="shared" si="193"/>
        <v>#N/A</v>
      </c>
      <c r="NI99" s="169" t="e">
        <f t="shared" si="193"/>
        <v>#N/A</v>
      </c>
      <c r="NJ99" s="169" t="e">
        <f t="shared" si="193"/>
        <v>#N/A</v>
      </c>
      <c r="NK99" s="169" t="e">
        <f t="shared" ref="NK99:NZ104" si="216">IF(ISNONTEXT($R99),_xlfn.NORM.DIST(FR99,$N99,$R99,FALSE),NA())</f>
        <v>#N/A</v>
      </c>
      <c r="NL99" s="169" t="e">
        <f t="shared" si="216"/>
        <v>#N/A</v>
      </c>
      <c r="NM99" s="169" t="e">
        <f t="shared" si="216"/>
        <v>#N/A</v>
      </c>
      <c r="NN99" s="169" t="e">
        <f t="shared" si="216"/>
        <v>#N/A</v>
      </c>
      <c r="NO99" s="169" t="e">
        <f t="shared" si="216"/>
        <v>#N/A</v>
      </c>
      <c r="NP99" s="169" t="e">
        <f t="shared" si="216"/>
        <v>#N/A</v>
      </c>
      <c r="NQ99" s="169" t="e">
        <f t="shared" si="216"/>
        <v>#N/A</v>
      </c>
      <c r="NR99" s="169" t="e">
        <f t="shared" si="216"/>
        <v>#N/A</v>
      </c>
      <c r="NS99" s="169" t="e">
        <f t="shared" si="216"/>
        <v>#N/A</v>
      </c>
      <c r="NT99" s="169" t="e">
        <f t="shared" si="216"/>
        <v>#N/A</v>
      </c>
      <c r="NU99" s="169" t="e">
        <f t="shared" si="216"/>
        <v>#N/A</v>
      </c>
      <c r="NV99" s="169" t="e">
        <f t="shared" si="216"/>
        <v>#N/A</v>
      </c>
      <c r="NW99" s="169" t="e">
        <f t="shared" si="216"/>
        <v>#N/A</v>
      </c>
      <c r="NX99" s="169" t="e">
        <f t="shared" si="216"/>
        <v>#N/A</v>
      </c>
      <c r="NY99" s="169" t="e">
        <f t="shared" si="216"/>
        <v>#N/A</v>
      </c>
      <c r="NZ99" s="169" t="e">
        <f t="shared" si="216"/>
        <v>#N/A</v>
      </c>
      <c r="OA99" s="169" t="e">
        <f t="shared" si="194"/>
        <v>#N/A</v>
      </c>
      <c r="OB99" s="169" t="e">
        <f t="shared" si="194"/>
        <v>#N/A</v>
      </c>
      <c r="OC99" s="169" t="e">
        <f t="shared" si="195"/>
        <v>#N/A</v>
      </c>
      <c r="OD99" s="169" t="e">
        <f t="shared" si="195"/>
        <v>#N/A</v>
      </c>
      <c r="OE99" s="169" t="e">
        <f t="shared" si="195"/>
        <v>#N/A</v>
      </c>
      <c r="OF99" s="169" t="e">
        <f t="shared" si="195"/>
        <v>#N/A</v>
      </c>
      <c r="OG99" s="169" t="e">
        <f t="shared" si="195"/>
        <v>#N/A</v>
      </c>
      <c r="OH99" s="169" t="e">
        <f t="shared" si="195"/>
        <v>#N/A</v>
      </c>
      <c r="OI99" s="169" t="e">
        <f t="shared" si="195"/>
        <v>#N/A</v>
      </c>
      <c r="OJ99" s="169" t="e">
        <f t="shared" si="195"/>
        <v>#N/A</v>
      </c>
      <c r="OK99" s="169" t="e">
        <f t="shared" si="195"/>
        <v>#N/A</v>
      </c>
      <c r="OL99" s="169" t="e">
        <f t="shared" si="195"/>
        <v>#N/A</v>
      </c>
      <c r="OM99" s="169" t="e">
        <f t="shared" si="195"/>
        <v>#N/A</v>
      </c>
      <c r="ON99" s="169" t="e">
        <f t="shared" si="195"/>
        <v>#N/A</v>
      </c>
      <c r="OO99" s="169" t="e">
        <f t="shared" si="195"/>
        <v>#N/A</v>
      </c>
      <c r="OP99" s="169" t="e">
        <f t="shared" si="195"/>
        <v>#N/A</v>
      </c>
      <c r="OQ99" s="169" t="e">
        <f t="shared" si="195"/>
        <v>#N/A</v>
      </c>
      <c r="OR99" s="169" t="e">
        <f t="shared" si="195"/>
        <v>#N/A</v>
      </c>
      <c r="OS99" s="169" t="e">
        <f t="shared" ref="OR99:PG104" si="217">IF(ISNONTEXT($R99),_xlfn.NORM.DIST(GZ99,$N99,$R99,FALSE),NA())</f>
        <v>#N/A</v>
      </c>
      <c r="OT99" s="169" t="e">
        <f t="shared" si="217"/>
        <v>#N/A</v>
      </c>
      <c r="OU99" s="169" t="e">
        <f t="shared" si="217"/>
        <v>#N/A</v>
      </c>
      <c r="OV99" s="169" t="e">
        <f t="shared" si="217"/>
        <v>#N/A</v>
      </c>
      <c r="OW99" s="169" t="e">
        <f t="shared" si="217"/>
        <v>#N/A</v>
      </c>
      <c r="OX99" s="169" t="e">
        <f t="shared" si="217"/>
        <v>#N/A</v>
      </c>
      <c r="OY99" s="169" t="e">
        <f t="shared" si="217"/>
        <v>#N/A</v>
      </c>
      <c r="OZ99" s="169" t="e">
        <f t="shared" si="217"/>
        <v>#N/A</v>
      </c>
      <c r="PA99" s="169" t="e">
        <f t="shared" si="217"/>
        <v>#N/A</v>
      </c>
      <c r="PB99" s="169" t="e">
        <f t="shared" si="217"/>
        <v>#N/A</v>
      </c>
      <c r="PC99" s="169" t="e">
        <f t="shared" si="217"/>
        <v>#N/A</v>
      </c>
      <c r="PD99" s="169" t="e">
        <f t="shared" si="217"/>
        <v>#N/A</v>
      </c>
      <c r="PE99" s="169" t="e">
        <f t="shared" si="217"/>
        <v>#N/A</v>
      </c>
      <c r="PF99" s="169" t="e">
        <f t="shared" si="217"/>
        <v>#N/A</v>
      </c>
      <c r="PG99" s="169" t="e">
        <f t="shared" si="217"/>
        <v>#N/A</v>
      </c>
      <c r="PH99" s="169" t="e">
        <f t="shared" si="196"/>
        <v>#N/A</v>
      </c>
      <c r="PI99" s="169" t="e">
        <f t="shared" si="196"/>
        <v>#N/A</v>
      </c>
      <c r="PJ99" s="169" t="e">
        <f t="shared" si="196"/>
        <v>#N/A</v>
      </c>
      <c r="PK99" s="169" t="e">
        <f t="shared" si="196"/>
        <v>#N/A</v>
      </c>
      <c r="PL99" s="169" t="e">
        <f t="shared" si="196"/>
        <v>#N/A</v>
      </c>
      <c r="PM99" s="169" t="e">
        <f t="shared" si="196"/>
        <v>#N/A</v>
      </c>
      <c r="PN99" s="169" t="e">
        <f t="shared" si="196"/>
        <v>#N/A</v>
      </c>
      <c r="PO99" s="169" t="e">
        <f t="shared" si="196"/>
        <v>#N/A</v>
      </c>
    </row>
    <row r="100" spans="1:431" hidden="1" x14ac:dyDescent="0.75">
      <c r="A100" s="370"/>
      <c r="B100" s="376" t="str">
        <f>IF($R100="","",ROUND(_xlfn.NORM.INV(ABS(VLOOKUP($T$1,VLookups!$A$43:$B$44,2,FALSE)-B$2),$N100,$R100),0))</f>
        <v/>
      </c>
      <c r="C100" s="382" t="str">
        <f t="shared" si="165"/>
        <v/>
      </c>
      <c r="D100" s="383" t="str">
        <f t="shared" si="166"/>
        <v/>
      </c>
      <c r="E100" s="109"/>
      <c r="F100" s="117"/>
      <c r="G100" s="122" t="str">
        <f t="shared" si="159"/>
        <v/>
      </c>
      <c r="H100" s="95"/>
      <c r="I100" s="122" t="str">
        <f t="shared" si="160"/>
        <v/>
      </c>
      <c r="J100" s="117"/>
      <c r="K100" s="110"/>
      <c r="L100" s="124" t="str">
        <f t="shared" si="147"/>
        <v/>
      </c>
      <c r="M100" s="124" t="str">
        <f t="shared" si="148"/>
        <v/>
      </c>
      <c r="N100" s="73" t="str">
        <f t="shared" si="161"/>
        <v/>
      </c>
      <c r="O100" s="23"/>
      <c r="P100" s="57"/>
      <c r="Q100" s="304"/>
      <c r="R100" s="74" t="str">
        <f>IF(AND(G100&gt;0,H100&gt;0,I100&gt;0),IF(ISBLANK(Q100),IF(ISBLANK(O100),"",(I100-G100)*VLOOKUP(O100,VLookups!$A$4:$B$13,2,FALSE)),Q100),"")</f>
        <v/>
      </c>
      <c r="S100" s="75" t="str">
        <f t="shared" si="149"/>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2"/>
        <v/>
      </c>
      <c r="AD100" s="49" t="str">
        <f t="shared" si="206"/>
        <v/>
      </c>
      <c r="AE100" s="49" t="str">
        <f t="shared" si="206"/>
        <v/>
      </c>
      <c r="AF100" s="49" t="str">
        <f t="shared" si="206"/>
        <v/>
      </c>
      <c r="AG100" s="49" t="str">
        <f t="shared" si="206"/>
        <v/>
      </c>
      <c r="AH100" s="49" t="str">
        <f t="shared" si="206"/>
        <v/>
      </c>
      <c r="AI100" s="49" t="str">
        <f t="shared" si="206"/>
        <v/>
      </c>
      <c r="AJ100" s="49" t="str">
        <f t="shared" si="206"/>
        <v/>
      </c>
      <c r="AK100" s="49" t="str">
        <f t="shared" si="206"/>
        <v/>
      </c>
      <c r="AL100" s="49" t="str">
        <f t="shared" si="206"/>
        <v/>
      </c>
      <c r="AM100" s="49" t="str">
        <f t="shared" si="206"/>
        <v/>
      </c>
      <c r="AN100" s="49" t="str">
        <f t="shared" si="206"/>
        <v/>
      </c>
      <c r="AO100" s="49" t="str">
        <f t="shared" si="206"/>
        <v/>
      </c>
      <c r="AP100" s="49" t="str">
        <f t="shared" si="206"/>
        <v/>
      </c>
      <c r="AQ100" s="49" t="str">
        <f t="shared" si="206"/>
        <v/>
      </c>
      <c r="AR100" s="49" t="str">
        <f t="shared" si="206"/>
        <v/>
      </c>
      <c r="AS100" s="49" t="str">
        <f t="shared" si="206"/>
        <v/>
      </c>
      <c r="AT100" s="49" t="str">
        <f t="shared" si="201"/>
        <v/>
      </c>
      <c r="AU100" s="49" t="str">
        <f t="shared" si="201"/>
        <v/>
      </c>
      <c r="AV100" s="49" t="str">
        <f t="shared" si="201"/>
        <v/>
      </c>
      <c r="AW100" s="49" t="str">
        <f t="shared" si="201"/>
        <v/>
      </c>
      <c r="AX100" s="49" t="str">
        <f t="shared" si="201"/>
        <v/>
      </c>
      <c r="AY100" s="49" t="str">
        <f t="shared" si="201"/>
        <v/>
      </c>
      <c r="AZ100" s="49" t="str">
        <f t="shared" si="201"/>
        <v/>
      </c>
      <c r="BA100" s="49" t="str">
        <f t="shared" si="201"/>
        <v/>
      </c>
      <c r="BB100" s="49" t="str">
        <f t="shared" si="201"/>
        <v/>
      </c>
      <c r="BC100" s="49" t="str">
        <f t="shared" si="201"/>
        <v/>
      </c>
      <c r="BD100" s="49" t="str">
        <f t="shared" si="201"/>
        <v/>
      </c>
      <c r="BE100" s="49" t="str">
        <f t="shared" si="201"/>
        <v/>
      </c>
      <c r="BF100" s="49" t="str">
        <f t="shared" si="201"/>
        <v/>
      </c>
      <c r="BG100" s="49" t="str">
        <f t="shared" si="201"/>
        <v/>
      </c>
      <c r="BH100" s="49" t="str">
        <f t="shared" si="201"/>
        <v/>
      </c>
      <c r="BI100" s="49" t="str">
        <f t="shared" si="202"/>
        <v/>
      </c>
      <c r="BJ100" s="49" t="str">
        <f t="shared" si="202"/>
        <v/>
      </c>
      <c r="BK100" s="49" t="str">
        <f t="shared" si="202"/>
        <v/>
      </c>
      <c r="BL100" s="49" t="str">
        <f t="shared" si="202"/>
        <v/>
      </c>
      <c r="BM100" s="49" t="str">
        <f t="shared" si="202"/>
        <v/>
      </c>
      <c r="BN100" s="49" t="str">
        <f t="shared" si="202"/>
        <v/>
      </c>
      <c r="BO100" s="49" t="str">
        <f t="shared" si="202"/>
        <v/>
      </c>
      <c r="BP100" s="49" t="str">
        <f t="shared" si="202"/>
        <v/>
      </c>
      <c r="BQ100" s="49" t="str">
        <f t="shared" si="202"/>
        <v/>
      </c>
      <c r="BR100" s="49" t="str">
        <f t="shared" si="202"/>
        <v/>
      </c>
      <c r="BS100" s="49" t="str">
        <f t="shared" si="202"/>
        <v/>
      </c>
      <c r="BT100" s="49" t="str">
        <f t="shared" si="202"/>
        <v/>
      </c>
      <c r="BU100" s="49" t="str">
        <f t="shared" si="202"/>
        <v/>
      </c>
      <c r="BV100" s="49" t="str">
        <f t="shared" si="202"/>
        <v/>
      </c>
      <c r="BW100" s="49" t="str">
        <f t="shared" si="202"/>
        <v/>
      </c>
      <c r="BX100" s="49" t="str">
        <f t="shared" si="202"/>
        <v/>
      </c>
      <c r="BY100" s="49" t="str">
        <f t="shared" si="197"/>
        <v/>
      </c>
      <c r="BZ100" s="49" t="str">
        <f t="shared" si="197"/>
        <v/>
      </c>
      <c r="CA100" s="49" t="str">
        <f t="shared" si="197"/>
        <v/>
      </c>
      <c r="CB100" s="49" t="str">
        <f t="shared" si="197"/>
        <v/>
      </c>
      <c r="CC100" s="49" t="str">
        <f t="shared" si="197"/>
        <v/>
      </c>
      <c r="CD100" s="49" t="str">
        <f t="shared" si="197"/>
        <v/>
      </c>
      <c r="CE100" s="49" t="str">
        <f t="shared" si="197"/>
        <v/>
      </c>
      <c r="CF100" s="49" t="str">
        <f t="shared" si="197"/>
        <v/>
      </c>
      <c r="CG100" s="49" t="str">
        <f t="shared" si="197"/>
        <v/>
      </c>
      <c r="CH100" s="49" t="str">
        <f t="shared" si="197"/>
        <v/>
      </c>
      <c r="CI100" s="49" t="str">
        <f t="shared" si="197"/>
        <v/>
      </c>
      <c r="CJ100" s="49" t="str">
        <f t="shared" si="197"/>
        <v/>
      </c>
      <c r="CK100" s="49" t="str">
        <f t="shared" si="197"/>
        <v/>
      </c>
      <c r="CL100" s="49" t="str">
        <f t="shared" si="197"/>
        <v/>
      </c>
      <c r="CM100" s="49" t="str">
        <f t="shared" si="197"/>
        <v/>
      </c>
      <c r="CN100" s="49" t="str">
        <f t="shared" si="203"/>
        <v/>
      </c>
      <c r="CO100" s="49" t="str">
        <f t="shared" si="203"/>
        <v/>
      </c>
      <c r="CP100" s="49" t="str">
        <f t="shared" si="203"/>
        <v/>
      </c>
      <c r="CQ100" s="49" t="str">
        <f t="shared" si="203"/>
        <v/>
      </c>
      <c r="CR100" s="49" t="str">
        <f t="shared" si="203"/>
        <v/>
      </c>
      <c r="CS100" s="49" t="str">
        <f t="shared" si="203"/>
        <v/>
      </c>
      <c r="CT100" s="49" t="str">
        <f t="shared" si="203"/>
        <v/>
      </c>
      <c r="CU100" s="49" t="str">
        <f t="shared" si="203"/>
        <v/>
      </c>
      <c r="CV100" s="49" t="str">
        <f t="shared" si="203"/>
        <v/>
      </c>
      <c r="CW100" s="49" t="str">
        <f t="shared" si="203"/>
        <v/>
      </c>
      <c r="CX100" s="49" t="str">
        <f t="shared" si="203"/>
        <v/>
      </c>
      <c r="CY100" s="49" t="str">
        <f t="shared" si="203"/>
        <v/>
      </c>
      <c r="CZ100" s="49" t="str">
        <f t="shared" si="203"/>
        <v/>
      </c>
      <c r="DA100" s="49" t="str">
        <f t="shared" si="203"/>
        <v/>
      </c>
      <c r="DB100" s="49" t="str">
        <f t="shared" si="203"/>
        <v/>
      </c>
      <c r="DC100" s="49" t="str">
        <f t="shared" si="203"/>
        <v/>
      </c>
      <c r="DD100" s="49" t="str">
        <f t="shared" si="198"/>
        <v/>
      </c>
      <c r="DE100" s="49" t="str">
        <f t="shared" si="198"/>
        <v/>
      </c>
      <c r="DF100" s="49" t="str">
        <f t="shared" si="198"/>
        <v/>
      </c>
      <c r="DG100" s="49" t="str">
        <f t="shared" si="198"/>
        <v/>
      </c>
      <c r="DH100" s="49" t="str">
        <f t="shared" si="198"/>
        <v/>
      </c>
      <c r="DI100" s="49" t="str">
        <f t="shared" si="198"/>
        <v/>
      </c>
      <c r="DJ100" s="49" t="str">
        <f t="shared" si="198"/>
        <v/>
      </c>
      <c r="DK100" s="49" t="str">
        <f t="shared" si="198"/>
        <v/>
      </c>
      <c r="DL100" s="49" t="str">
        <f t="shared" si="198"/>
        <v/>
      </c>
      <c r="DM100" s="49" t="str">
        <f t="shared" si="198"/>
        <v/>
      </c>
      <c r="DN100" s="49" t="str">
        <f t="shared" si="198"/>
        <v/>
      </c>
      <c r="DO100" s="49" t="str">
        <f t="shared" si="198"/>
        <v/>
      </c>
      <c r="DP100" s="49" t="str">
        <f t="shared" si="198"/>
        <v/>
      </c>
      <c r="DQ100" s="49" t="str">
        <f t="shared" si="198"/>
        <v/>
      </c>
      <c r="DR100" s="49" t="str">
        <f t="shared" si="198"/>
        <v/>
      </c>
      <c r="DS100" s="49" t="str">
        <f t="shared" si="204"/>
        <v/>
      </c>
      <c r="DT100" s="49" t="str">
        <f t="shared" si="204"/>
        <v/>
      </c>
      <c r="DU100" s="49" t="str">
        <f t="shared" si="204"/>
        <v/>
      </c>
      <c r="DV100" s="49" t="str">
        <f t="shared" si="204"/>
        <v/>
      </c>
      <c r="DW100" s="49" t="str">
        <f t="shared" si="204"/>
        <v/>
      </c>
      <c r="DX100" s="49" t="str">
        <f t="shared" si="204"/>
        <v/>
      </c>
      <c r="DY100" s="49" t="str">
        <f t="shared" si="204"/>
        <v/>
      </c>
      <c r="DZ100" s="183" t="str">
        <f t="shared" si="163"/>
        <v/>
      </c>
      <c r="EA100" s="49" t="str">
        <f t="shared" si="199"/>
        <v/>
      </c>
      <c r="EB100" s="49" t="str">
        <f t="shared" si="199"/>
        <v/>
      </c>
      <c r="EC100" s="49" t="str">
        <f t="shared" si="199"/>
        <v/>
      </c>
      <c r="ED100" s="49" t="str">
        <f t="shared" si="199"/>
        <v/>
      </c>
      <c r="EE100" s="49" t="str">
        <f t="shared" si="199"/>
        <v/>
      </c>
      <c r="EF100" s="49" t="str">
        <f t="shared" si="199"/>
        <v/>
      </c>
      <c r="EG100" s="49" t="str">
        <f t="shared" si="199"/>
        <v/>
      </c>
      <c r="EH100" s="49" t="str">
        <f t="shared" si="199"/>
        <v/>
      </c>
      <c r="EI100" s="49" t="str">
        <f t="shared" si="199"/>
        <v/>
      </c>
      <c r="EJ100" s="49" t="str">
        <f t="shared" si="199"/>
        <v/>
      </c>
      <c r="EK100" s="49" t="str">
        <f t="shared" si="199"/>
        <v/>
      </c>
      <c r="EL100" s="49" t="str">
        <f t="shared" si="199"/>
        <v/>
      </c>
      <c r="EM100" s="49" t="str">
        <f t="shared" si="199"/>
        <v/>
      </c>
      <c r="EN100" s="49" t="str">
        <f t="shared" si="199"/>
        <v/>
      </c>
      <c r="EO100" s="49" t="str">
        <f t="shared" si="199"/>
        <v/>
      </c>
      <c r="EP100" s="49" t="str">
        <f t="shared" si="164"/>
        <v/>
      </c>
      <c r="EQ100" s="49" t="str">
        <f t="shared" si="164"/>
        <v/>
      </c>
      <c r="ER100" s="49" t="str">
        <f t="shared" si="164"/>
        <v/>
      </c>
      <c r="ES100" s="49" t="str">
        <f t="shared" si="164"/>
        <v/>
      </c>
      <c r="ET100" s="49" t="str">
        <f t="shared" si="164"/>
        <v/>
      </c>
      <c r="EU100" s="49" t="str">
        <f t="shared" si="164"/>
        <v/>
      </c>
      <c r="EV100" s="49" t="str">
        <f t="shared" si="164"/>
        <v/>
      </c>
      <c r="EW100" s="49" t="str">
        <f t="shared" si="164"/>
        <v/>
      </c>
      <c r="EX100" s="49" t="str">
        <f t="shared" si="164"/>
        <v/>
      </c>
      <c r="EY100" s="49" t="str">
        <f t="shared" si="164"/>
        <v/>
      </c>
      <c r="EZ100" s="49" t="str">
        <f t="shared" si="164"/>
        <v/>
      </c>
      <c r="FA100" s="49" t="str">
        <f t="shared" si="164"/>
        <v/>
      </c>
      <c r="FB100" s="49" t="str">
        <f t="shared" si="164"/>
        <v/>
      </c>
      <c r="FC100" s="49" t="str">
        <f t="shared" si="164"/>
        <v/>
      </c>
      <c r="FD100" s="49" t="str">
        <f t="shared" si="164"/>
        <v/>
      </c>
      <c r="FE100" s="49" t="str">
        <f t="shared" si="164"/>
        <v/>
      </c>
      <c r="FF100" s="49" t="str">
        <f t="shared" si="209"/>
        <v/>
      </c>
      <c r="FG100" s="49" t="str">
        <f t="shared" si="209"/>
        <v/>
      </c>
      <c r="FH100" s="49" t="str">
        <f t="shared" si="209"/>
        <v/>
      </c>
      <c r="FI100" s="49" t="str">
        <f t="shared" si="207"/>
        <v/>
      </c>
      <c r="FJ100" s="49" t="str">
        <f t="shared" si="205"/>
        <v/>
      </c>
      <c r="FK100" s="49" t="str">
        <f t="shared" si="205"/>
        <v/>
      </c>
      <c r="FL100" s="49" t="str">
        <f t="shared" si="205"/>
        <v/>
      </c>
      <c r="FM100" s="49" t="str">
        <f t="shared" si="205"/>
        <v/>
      </c>
      <c r="FN100" s="49" t="str">
        <f t="shared" si="205"/>
        <v/>
      </c>
      <c r="FO100" s="49" t="str">
        <f t="shared" si="205"/>
        <v/>
      </c>
      <c r="FP100" s="49" t="str">
        <f t="shared" si="200"/>
        <v/>
      </c>
      <c r="FQ100" s="49" t="str">
        <f t="shared" si="200"/>
        <v/>
      </c>
      <c r="FR100" s="49" t="str">
        <f t="shared" si="200"/>
        <v/>
      </c>
      <c r="FS100" s="49" t="str">
        <f t="shared" si="200"/>
        <v/>
      </c>
      <c r="FT100" s="49" t="str">
        <f t="shared" si="200"/>
        <v/>
      </c>
      <c r="FU100" s="49" t="str">
        <f t="shared" si="176"/>
        <v/>
      </c>
      <c r="FV100" s="49" t="str">
        <f t="shared" si="176"/>
        <v/>
      </c>
      <c r="FW100" s="49" t="str">
        <f t="shared" si="176"/>
        <v/>
      </c>
      <c r="FX100" s="49" t="str">
        <f t="shared" si="176"/>
        <v/>
      </c>
      <c r="FY100" s="49" t="str">
        <f t="shared" si="176"/>
        <v/>
      </c>
      <c r="FZ100" s="49" t="str">
        <f t="shared" si="176"/>
        <v/>
      </c>
      <c r="GA100" s="49" t="str">
        <f t="shared" si="176"/>
        <v/>
      </c>
      <c r="GB100" s="49" t="str">
        <f t="shared" si="176"/>
        <v/>
      </c>
      <c r="GC100" s="49" t="str">
        <f t="shared" si="176"/>
        <v/>
      </c>
      <c r="GD100" s="49" t="str">
        <f t="shared" si="176"/>
        <v/>
      </c>
      <c r="GE100" s="49" t="str">
        <f t="shared" si="176"/>
        <v/>
      </c>
      <c r="GF100" s="49" t="str">
        <f t="shared" si="176"/>
        <v/>
      </c>
      <c r="GG100" s="49" t="str">
        <f t="shared" si="176"/>
        <v/>
      </c>
      <c r="GH100" s="49" t="str">
        <f t="shared" si="176"/>
        <v/>
      </c>
      <c r="GI100" s="49" t="str">
        <f t="shared" si="176"/>
        <v/>
      </c>
      <c r="GJ100" s="49" t="str">
        <f t="shared" si="176"/>
        <v/>
      </c>
      <c r="GK100" s="49" t="str">
        <f t="shared" si="208"/>
        <v/>
      </c>
      <c r="GL100" s="49" t="str">
        <f t="shared" si="188"/>
        <v/>
      </c>
      <c r="GM100" s="49" t="str">
        <f t="shared" si="188"/>
        <v/>
      </c>
      <c r="GN100" s="49" t="str">
        <f t="shared" si="188"/>
        <v/>
      </c>
      <c r="GO100" s="49" t="str">
        <f t="shared" si="188"/>
        <v/>
      </c>
      <c r="GP100" s="49" t="str">
        <f t="shared" si="188"/>
        <v/>
      </c>
      <c r="GQ100" s="49" t="str">
        <f t="shared" si="188"/>
        <v/>
      </c>
      <c r="GR100" s="49" t="str">
        <f t="shared" si="188"/>
        <v/>
      </c>
      <c r="GS100" s="49" t="str">
        <f t="shared" si="188"/>
        <v/>
      </c>
      <c r="GT100" s="49" t="str">
        <f t="shared" si="188"/>
        <v/>
      </c>
      <c r="GU100" s="49" t="str">
        <f t="shared" si="188"/>
        <v/>
      </c>
      <c r="GV100" s="49" t="str">
        <f t="shared" si="188"/>
        <v/>
      </c>
      <c r="GW100" s="49" t="str">
        <f t="shared" si="188"/>
        <v/>
      </c>
      <c r="GX100" s="49" t="str">
        <f t="shared" si="211"/>
        <v/>
      </c>
      <c r="GY100" s="49" t="str">
        <f t="shared" si="211"/>
        <v/>
      </c>
      <c r="GZ100" s="49" t="str">
        <f t="shared" si="211"/>
        <v/>
      </c>
      <c r="HA100" s="49" t="str">
        <f t="shared" si="211"/>
        <v/>
      </c>
      <c r="HB100" s="49" t="str">
        <f t="shared" si="211"/>
        <v/>
      </c>
      <c r="HC100" s="49" t="str">
        <f t="shared" si="211"/>
        <v/>
      </c>
      <c r="HD100" s="49" t="str">
        <f t="shared" si="181"/>
        <v/>
      </c>
      <c r="HE100" s="49" t="str">
        <f t="shared" si="181"/>
        <v/>
      </c>
      <c r="HF100" s="49" t="str">
        <f t="shared" si="181"/>
        <v/>
      </c>
      <c r="HG100" s="49" t="str">
        <f t="shared" si="181"/>
        <v/>
      </c>
      <c r="HH100" s="49" t="str">
        <f t="shared" si="181"/>
        <v/>
      </c>
      <c r="HI100" s="49" t="str">
        <f t="shared" si="139"/>
        <v/>
      </c>
      <c r="HJ100" s="49" t="str">
        <f t="shared" si="139"/>
        <v/>
      </c>
      <c r="HK100" s="49" t="str">
        <f t="shared" si="139"/>
        <v/>
      </c>
      <c r="HL100" s="49" t="str">
        <f t="shared" si="139"/>
        <v/>
      </c>
      <c r="HM100" s="49" t="str">
        <f t="shared" si="109"/>
        <v/>
      </c>
      <c r="HN100" s="49" t="str">
        <f t="shared" si="109"/>
        <v/>
      </c>
      <c r="HO100" s="49" t="str">
        <f t="shared" si="109"/>
        <v/>
      </c>
      <c r="HP100" s="49" t="str">
        <f t="shared" si="109"/>
        <v/>
      </c>
      <c r="HQ100" s="49" t="str">
        <f t="shared" si="109"/>
        <v/>
      </c>
      <c r="HR100" s="49" t="str">
        <f t="shared" si="109"/>
        <v/>
      </c>
      <c r="HS100" s="49" t="str">
        <f t="shared" si="109"/>
        <v/>
      </c>
      <c r="HT100" s="49" t="str">
        <f t="shared" si="109"/>
        <v/>
      </c>
      <c r="HU100" s="49" t="str">
        <f t="shared" si="109"/>
        <v/>
      </c>
      <c r="HV100" s="49" t="str">
        <f t="shared" si="140"/>
        <v/>
      </c>
      <c r="HW100" s="169" t="e">
        <f t="shared" si="179"/>
        <v>#N/A</v>
      </c>
      <c r="HX100" s="169" t="e">
        <f t="shared" si="179"/>
        <v>#N/A</v>
      </c>
      <c r="HY100" s="169" t="e">
        <f t="shared" si="179"/>
        <v>#N/A</v>
      </c>
      <c r="HZ100" s="169" t="e">
        <f t="shared" si="179"/>
        <v>#N/A</v>
      </c>
      <c r="IA100" s="169" t="e">
        <f t="shared" si="210"/>
        <v>#N/A</v>
      </c>
      <c r="IB100" s="169" t="e">
        <f t="shared" si="210"/>
        <v>#N/A</v>
      </c>
      <c r="IC100" s="169" t="e">
        <f t="shared" si="210"/>
        <v>#N/A</v>
      </c>
      <c r="ID100" s="169" t="e">
        <f t="shared" si="210"/>
        <v>#N/A</v>
      </c>
      <c r="IE100" s="169" t="e">
        <f t="shared" si="210"/>
        <v>#N/A</v>
      </c>
      <c r="IF100" s="169" t="e">
        <f t="shared" si="210"/>
        <v>#N/A</v>
      </c>
      <c r="IG100" s="169" t="e">
        <f t="shared" si="210"/>
        <v>#N/A</v>
      </c>
      <c r="IH100" s="169" t="e">
        <f t="shared" si="210"/>
        <v>#N/A</v>
      </c>
      <c r="II100" s="169" t="e">
        <f t="shared" si="210"/>
        <v>#N/A</v>
      </c>
      <c r="IJ100" s="169" t="e">
        <f t="shared" si="210"/>
        <v>#N/A</v>
      </c>
      <c r="IK100" s="169" t="e">
        <f t="shared" si="210"/>
        <v>#N/A</v>
      </c>
      <c r="IL100" s="169" t="e">
        <f t="shared" si="210"/>
        <v>#N/A</v>
      </c>
      <c r="IM100" s="169" t="e">
        <f t="shared" si="210"/>
        <v>#N/A</v>
      </c>
      <c r="IN100" s="169" t="e">
        <f t="shared" si="210"/>
        <v>#N/A</v>
      </c>
      <c r="IO100" s="169" t="e">
        <f t="shared" si="210"/>
        <v>#N/A</v>
      </c>
      <c r="IP100" s="169" t="e">
        <f t="shared" si="212"/>
        <v>#N/A</v>
      </c>
      <c r="IQ100" s="169" t="e">
        <f t="shared" si="212"/>
        <v>#N/A</v>
      </c>
      <c r="IR100" s="169" t="e">
        <f t="shared" si="212"/>
        <v>#N/A</v>
      </c>
      <c r="IS100" s="169" t="e">
        <f t="shared" si="212"/>
        <v>#N/A</v>
      </c>
      <c r="IT100" s="169" t="e">
        <f t="shared" si="212"/>
        <v>#N/A</v>
      </c>
      <c r="IU100" s="169" t="e">
        <f t="shared" si="212"/>
        <v>#N/A</v>
      </c>
      <c r="IV100" s="169" t="e">
        <f t="shared" si="212"/>
        <v>#N/A</v>
      </c>
      <c r="IW100" s="169" t="e">
        <f t="shared" si="212"/>
        <v>#N/A</v>
      </c>
      <c r="IX100" s="169" t="e">
        <f t="shared" si="212"/>
        <v>#N/A</v>
      </c>
      <c r="IY100" s="169" t="e">
        <f t="shared" si="212"/>
        <v>#N/A</v>
      </c>
      <c r="IZ100" s="169" t="e">
        <f t="shared" si="212"/>
        <v>#N/A</v>
      </c>
      <c r="JA100" s="169" t="e">
        <f t="shared" si="212"/>
        <v>#N/A</v>
      </c>
      <c r="JB100" s="169" t="e">
        <f t="shared" si="212"/>
        <v>#N/A</v>
      </c>
      <c r="JC100" s="169" t="e">
        <f t="shared" si="212"/>
        <v>#N/A</v>
      </c>
      <c r="JD100" s="169" t="e">
        <f t="shared" si="212"/>
        <v>#N/A</v>
      </c>
      <c r="JE100" s="169" t="e">
        <f t="shared" si="212"/>
        <v>#N/A</v>
      </c>
      <c r="JF100" s="169" t="e">
        <f t="shared" ref="JE100:JS104" si="218">IF(ISNONTEXT($R100),_xlfn.NORM.DIST(BM100,$N100,$R100,FALSE),NA())</f>
        <v>#N/A</v>
      </c>
      <c r="JG100" s="169" t="e">
        <f t="shared" si="218"/>
        <v>#N/A</v>
      </c>
      <c r="JH100" s="169" t="e">
        <f t="shared" si="218"/>
        <v>#N/A</v>
      </c>
      <c r="JI100" s="169" t="e">
        <f t="shared" si="218"/>
        <v>#N/A</v>
      </c>
      <c r="JJ100" s="169" t="e">
        <f t="shared" si="218"/>
        <v>#N/A</v>
      </c>
      <c r="JK100" s="169" t="e">
        <f t="shared" si="218"/>
        <v>#N/A</v>
      </c>
      <c r="JL100" s="169" t="e">
        <f t="shared" si="218"/>
        <v>#N/A</v>
      </c>
      <c r="JM100" s="169" t="e">
        <f t="shared" si="218"/>
        <v>#N/A</v>
      </c>
      <c r="JN100" s="169" t="e">
        <f t="shared" si="218"/>
        <v>#N/A</v>
      </c>
      <c r="JO100" s="169" t="e">
        <f t="shared" si="218"/>
        <v>#N/A</v>
      </c>
      <c r="JP100" s="169" t="e">
        <f t="shared" si="218"/>
        <v>#N/A</v>
      </c>
      <c r="JQ100" s="169" t="e">
        <f t="shared" si="218"/>
        <v>#N/A</v>
      </c>
      <c r="JR100" s="169" t="e">
        <f t="shared" si="218"/>
        <v>#N/A</v>
      </c>
      <c r="JS100" s="169" t="e">
        <f t="shared" si="218"/>
        <v>#N/A</v>
      </c>
      <c r="JT100" s="169" t="e">
        <f t="shared" si="213"/>
        <v>#N/A</v>
      </c>
      <c r="JU100" s="169" t="e">
        <f t="shared" si="213"/>
        <v>#N/A</v>
      </c>
      <c r="JV100" s="169" t="e">
        <f t="shared" si="213"/>
        <v>#N/A</v>
      </c>
      <c r="JW100" s="169" t="e">
        <f t="shared" si="213"/>
        <v>#N/A</v>
      </c>
      <c r="JX100" s="169" t="e">
        <f t="shared" si="213"/>
        <v>#N/A</v>
      </c>
      <c r="JY100" s="169" t="e">
        <f t="shared" si="213"/>
        <v>#N/A</v>
      </c>
      <c r="JZ100" s="169" t="e">
        <f t="shared" si="213"/>
        <v>#N/A</v>
      </c>
      <c r="KA100" s="169" t="e">
        <f t="shared" si="213"/>
        <v>#N/A</v>
      </c>
      <c r="KB100" s="169" t="e">
        <f t="shared" si="213"/>
        <v>#N/A</v>
      </c>
      <c r="KC100" s="169" t="e">
        <f t="shared" si="213"/>
        <v>#N/A</v>
      </c>
      <c r="KD100" s="169" t="e">
        <f t="shared" si="213"/>
        <v>#N/A</v>
      </c>
      <c r="KE100" s="169" t="e">
        <f t="shared" si="213"/>
        <v>#N/A</v>
      </c>
      <c r="KF100" s="169" t="e">
        <f t="shared" si="213"/>
        <v>#N/A</v>
      </c>
      <c r="KG100" s="169" t="e">
        <f t="shared" si="213"/>
        <v>#N/A</v>
      </c>
      <c r="KH100" s="169" t="e">
        <f t="shared" si="213"/>
        <v>#N/A</v>
      </c>
      <c r="KI100" s="169" t="e">
        <f t="shared" si="213"/>
        <v>#N/A</v>
      </c>
      <c r="KJ100" s="169" t="e">
        <f t="shared" ref="KJ100:KY104" si="219">IF(ISNONTEXT($R100),_xlfn.NORM.DIST(CQ100,$N100,$R100,FALSE),NA())</f>
        <v>#N/A</v>
      </c>
      <c r="KK100" s="169" t="e">
        <f t="shared" si="219"/>
        <v>#N/A</v>
      </c>
      <c r="KL100" s="169" t="e">
        <f t="shared" si="219"/>
        <v>#N/A</v>
      </c>
      <c r="KM100" s="169" t="e">
        <f t="shared" si="219"/>
        <v>#N/A</v>
      </c>
      <c r="KN100" s="169" t="e">
        <f t="shared" si="219"/>
        <v>#N/A</v>
      </c>
      <c r="KO100" s="169" t="e">
        <f t="shared" si="219"/>
        <v>#N/A</v>
      </c>
      <c r="KP100" s="169" t="e">
        <f t="shared" si="219"/>
        <v>#N/A</v>
      </c>
      <c r="KQ100" s="169" t="e">
        <f t="shared" si="219"/>
        <v>#N/A</v>
      </c>
      <c r="KR100" s="169" t="e">
        <f t="shared" si="219"/>
        <v>#N/A</v>
      </c>
      <c r="KS100" s="169" t="e">
        <f t="shared" si="219"/>
        <v>#N/A</v>
      </c>
      <c r="KT100" s="169" t="e">
        <f t="shared" si="219"/>
        <v>#N/A</v>
      </c>
      <c r="KU100" s="169" t="e">
        <f t="shared" si="219"/>
        <v>#N/A</v>
      </c>
      <c r="KV100" s="169" t="e">
        <f t="shared" si="219"/>
        <v>#N/A</v>
      </c>
      <c r="KW100" s="169" t="e">
        <f t="shared" si="219"/>
        <v>#N/A</v>
      </c>
      <c r="KX100" s="169" t="e">
        <f t="shared" si="219"/>
        <v>#N/A</v>
      </c>
      <c r="KY100" s="169" t="e">
        <f t="shared" si="219"/>
        <v>#N/A</v>
      </c>
      <c r="KZ100" s="169" t="e">
        <f t="shared" si="214"/>
        <v>#N/A</v>
      </c>
      <c r="LA100" s="169" t="e">
        <f t="shared" si="214"/>
        <v>#N/A</v>
      </c>
      <c r="LB100" s="169" t="e">
        <f t="shared" si="214"/>
        <v>#N/A</v>
      </c>
      <c r="LC100" s="169" t="e">
        <f t="shared" si="214"/>
        <v>#N/A</v>
      </c>
      <c r="LD100" s="169" t="e">
        <f t="shared" si="214"/>
        <v>#N/A</v>
      </c>
      <c r="LE100" s="169" t="e">
        <f t="shared" si="214"/>
        <v>#N/A</v>
      </c>
      <c r="LF100" s="169" t="e">
        <f t="shared" si="214"/>
        <v>#N/A</v>
      </c>
      <c r="LG100" s="169" t="e">
        <f t="shared" si="214"/>
        <v>#N/A</v>
      </c>
      <c r="LH100" s="169" t="e">
        <f t="shared" si="214"/>
        <v>#N/A</v>
      </c>
      <c r="LI100" s="169" t="e">
        <f t="shared" si="214"/>
        <v>#N/A</v>
      </c>
      <c r="LJ100" s="169" t="e">
        <f t="shared" si="214"/>
        <v>#N/A</v>
      </c>
      <c r="LK100" s="169" t="e">
        <f t="shared" si="214"/>
        <v>#N/A</v>
      </c>
      <c r="LL100" s="169" t="e">
        <f t="shared" si="214"/>
        <v>#N/A</v>
      </c>
      <c r="LM100" s="169" t="e">
        <f t="shared" si="214"/>
        <v>#N/A</v>
      </c>
      <c r="LN100" s="169" t="e">
        <f t="shared" si="214"/>
        <v>#N/A</v>
      </c>
      <c r="LO100" s="169" t="e">
        <f t="shared" ref="LO100:MD104" si="220">IF(ISNONTEXT($R100),_xlfn.NORM.DIST(DV100,$N100,$R100,FALSE),NA())</f>
        <v>#N/A</v>
      </c>
      <c r="LP100" s="169" t="e">
        <f t="shared" si="220"/>
        <v>#N/A</v>
      </c>
      <c r="LQ100" s="169" t="e">
        <f t="shared" si="220"/>
        <v>#N/A</v>
      </c>
      <c r="LR100" s="169" t="e">
        <f t="shared" si="220"/>
        <v>#N/A</v>
      </c>
      <c r="LS100" s="169" t="e">
        <f t="shared" si="220"/>
        <v>#N/A</v>
      </c>
      <c r="LT100" s="169" t="e">
        <f t="shared" si="220"/>
        <v>#N/A</v>
      </c>
      <c r="LU100" s="169" t="e">
        <f t="shared" si="220"/>
        <v>#N/A</v>
      </c>
      <c r="LV100" s="169" t="e">
        <f t="shared" si="220"/>
        <v>#N/A</v>
      </c>
      <c r="LW100" s="169" t="e">
        <f t="shared" si="220"/>
        <v>#N/A</v>
      </c>
      <c r="LX100" s="169" t="e">
        <f t="shared" si="220"/>
        <v>#N/A</v>
      </c>
      <c r="LY100" s="169" t="e">
        <f t="shared" si="220"/>
        <v>#N/A</v>
      </c>
      <c r="LZ100" s="169" t="e">
        <f t="shared" si="220"/>
        <v>#N/A</v>
      </c>
      <c r="MA100" s="169" t="e">
        <f t="shared" si="220"/>
        <v>#N/A</v>
      </c>
      <c r="MB100" s="169" t="e">
        <f t="shared" si="220"/>
        <v>#N/A</v>
      </c>
      <c r="MC100" s="169" t="e">
        <f t="shared" si="220"/>
        <v>#N/A</v>
      </c>
      <c r="MD100" s="169" t="e">
        <f t="shared" si="220"/>
        <v>#N/A</v>
      </c>
      <c r="ME100" s="169" t="e">
        <f t="shared" ref="LQ100:ME104" si="221">IF(ISNONTEXT($R100),_xlfn.NORM.DIST(EL100,$N100,$R100,FALSE),NA())</f>
        <v>#N/A</v>
      </c>
      <c r="MF100" s="169" t="e">
        <f t="shared" si="215"/>
        <v>#N/A</v>
      </c>
      <c r="MG100" s="169" t="e">
        <f t="shared" si="215"/>
        <v>#N/A</v>
      </c>
      <c r="MH100" s="169" t="e">
        <f t="shared" si="215"/>
        <v>#N/A</v>
      </c>
      <c r="MI100" s="169" t="e">
        <f t="shared" si="215"/>
        <v>#N/A</v>
      </c>
      <c r="MJ100" s="169" t="e">
        <f t="shared" si="215"/>
        <v>#N/A</v>
      </c>
      <c r="MK100" s="169" t="e">
        <f t="shared" si="215"/>
        <v>#N/A</v>
      </c>
      <c r="ML100" s="169" t="e">
        <f t="shared" si="215"/>
        <v>#N/A</v>
      </c>
      <c r="MM100" s="169" t="e">
        <f t="shared" si="215"/>
        <v>#N/A</v>
      </c>
      <c r="MN100" s="169" t="e">
        <f t="shared" si="215"/>
        <v>#N/A</v>
      </c>
      <c r="MO100" s="169" t="e">
        <f t="shared" si="215"/>
        <v>#N/A</v>
      </c>
      <c r="MP100" s="169" t="e">
        <f t="shared" si="215"/>
        <v>#N/A</v>
      </c>
      <c r="MQ100" s="169" t="e">
        <f t="shared" si="215"/>
        <v>#N/A</v>
      </c>
      <c r="MR100" s="169" t="e">
        <f t="shared" si="215"/>
        <v>#N/A</v>
      </c>
      <c r="MS100" s="169" t="e">
        <f t="shared" si="215"/>
        <v>#N/A</v>
      </c>
      <c r="MT100" s="169" t="e">
        <f t="shared" si="215"/>
        <v>#N/A</v>
      </c>
      <c r="MU100" s="169" t="e">
        <f t="shared" si="215"/>
        <v>#N/A</v>
      </c>
      <c r="MV100" s="169" t="e">
        <f t="shared" ref="MV100:NK104" si="222">IF(ISNONTEXT($R100),_xlfn.NORM.DIST(FC100,$N100,$R100,FALSE),NA())</f>
        <v>#N/A</v>
      </c>
      <c r="MW100" s="169" t="e">
        <f t="shared" si="222"/>
        <v>#N/A</v>
      </c>
      <c r="MX100" s="169" t="e">
        <f t="shared" si="222"/>
        <v>#N/A</v>
      </c>
      <c r="MY100" s="169" t="e">
        <f t="shared" si="222"/>
        <v>#N/A</v>
      </c>
      <c r="MZ100" s="169" t="e">
        <f t="shared" si="222"/>
        <v>#N/A</v>
      </c>
      <c r="NA100" s="169" t="e">
        <f t="shared" si="222"/>
        <v>#N/A</v>
      </c>
      <c r="NB100" s="169" t="e">
        <f t="shared" si="222"/>
        <v>#N/A</v>
      </c>
      <c r="NC100" s="169" t="e">
        <f t="shared" si="222"/>
        <v>#N/A</v>
      </c>
      <c r="ND100" s="169" t="e">
        <f t="shared" si="222"/>
        <v>#N/A</v>
      </c>
      <c r="NE100" s="169" t="e">
        <f t="shared" si="222"/>
        <v>#N/A</v>
      </c>
      <c r="NF100" s="169" t="e">
        <f t="shared" si="222"/>
        <v>#N/A</v>
      </c>
      <c r="NG100" s="169" t="e">
        <f t="shared" si="222"/>
        <v>#N/A</v>
      </c>
      <c r="NH100" s="169" t="e">
        <f t="shared" si="222"/>
        <v>#N/A</v>
      </c>
      <c r="NI100" s="169" t="e">
        <f t="shared" si="222"/>
        <v>#N/A</v>
      </c>
      <c r="NJ100" s="169" t="e">
        <f t="shared" si="222"/>
        <v>#N/A</v>
      </c>
      <c r="NK100" s="169" t="e">
        <f t="shared" si="222"/>
        <v>#N/A</v>
      </c>
      <c r="NL100" s="169" t="e">
        <f t="shared" si="216"/>
        <v>#N/A</v>
      </c>
      <c r="NM100" s="169" t="e">
        <f t="shared" si="216"/>
        <v>#N/A</v>
      </c>
      <c r="NN100" s="169" t="e">
        <f t="shared" si="216"/>
        <v>#N/A</v>
      </c>
      <c r="NO100" s="169" t="e">
        <f t="shared" si="216"/>
        <v>#N/A</v>
      </c>
      <c r="NP100" s="169" t="e">
        <f t="shared" si="216"/>
        <v>#N/A</v>
      </c>
      <c r="NQ100" s="169" t="e">
        <f t="shared" si="216"/>
        <v>#N/A</v>
      </c>
      <c r="NR100" s="169" t="e">
        <f t="shared" si="216"/>
        <v>#N/A</v>
      </c>
      <c r="NS100" s="169" t="e">
        <f t="shared" si="216"/>
        <v>#N/A</v>
      </c>
      <c r="NT100" s="169" t="e">
        <f t="shared" si="216"/>
        <v>#N/A</v>
      </c>
      <c r="NU100" s="169" t="e">
        <f t="shared" si="216"/>
        <v>#N/A</v>
      </c>
      <c r="NV100" s="169" t="e">
        <f t="shared" si="216"/>
        <v>#N/A</v>
      </c>
      <c r="NW100" s="169" t="e">
        <f t="shared" si="216"/>
        <v>#N/A</v>
      </c>
      <c r="NX100" s="169" t="e">
        <f t="shared" si="216"/>
        <v>#N/A</v>
      </c>
      <c r="NY100" s="169" t="e">
        <f t="shared" si="216"/>
        <v>#N/A</v>
      </c>
      <c r="NZ100" s="169" t="e">
        <f t="shared" si="216"/>
        <v>#N/A</v>
      </c>
      <c r="OA100" s="169" t="e">
        <f t="shared" ref="OA100:OP104" si="223">IF(ISNONTEXT($R100),_xlfn.NORM.DIST(GH100,$N100,$R100,FALSE),NA())</f>
        <v>#N/A</v>
      </c>
      <c r="OB100" s="169" t="e">
        <f t="shared" si="223"/>
        <v>#N/A</v>
      </c>
      <c r="OC100" s="169" t="e">
        <f t="shared" si="223"/>
        <v>#N/A</v>
      </c>
      <c r="OD100" s="169" t="e">
        <f t="shared" si="223"/>
        <v>#N/A</v>
      </c>
      <c r="OE100" s="169" t="e">
        <f t="shared" si="223"/>
        <v>#N/A</v>
      </c>
      <c r="OF100" s="169" t="e">
        <f t="shared" si="223"/>
        <v>#N/A</v>
      </c>
      <c r="OG100" s="169" t="e">
        <f t="shared" si="223"/>
        <v>#N/A</v>
      </c>
      <c r="OH100" s="169" t="e">
        <f t="shared" si="223"/>
        <v>#N/A</v>
      </c>
      <c r="OI100" s="169" t="e">
        <f t="shared" si="223"/>
        <v>#N/A</v>
      </c>
      <c r="OJ100" s="169" t="e">
        <f t="shared" si="223"/>
        <v>#N/A</v>
      </c>
      <c r="OK100" s="169" t="e">
        <f t="shared" si="223"/>
        <v>#N/A</v>
      </c>
      <c r="OL100" s="169" t="e">
        <f t="shared" si="223"/>
        <v>#N/A</v>
      </c>
      <c r="OM100" s="169" t="e">
        <f t="shared" si="223"/>
        <v>#N/A</v>
      </c>
      <c r="ON100" s="169" t="e">
        <f t="shared" si="223"/>
        <v>#N/A</v>
      </c>
      <c r="OO100" s="169" t="e">
        <f t="shared" si="223"/>
        <v>#N/A</v>
      </c>
      <c r="OP100" s="169" t="e">
        <f t="shared" si="223"/>
        <v>#N/A</v>
      </c>
      <c r="OQ100" s="169" t="e">
        <f t="shared" ref="OC100:OQ104" si="224">IF(ISNONTEXT($R100),_xlfn.NORM.DIST(GX100,$N100,$R100,FALSE),NA())</f>
        <v>#N/A</v>
      </c>
      <c r="OR100" s="169" t="e">
        <f t="shared" si="217"/>
        <v>#N/A</v>
      </c>
      <c r="OS100" s="169" t="e">
        <f t="shared" si="217"/>
        <v>#N/A</v>
      </c>
      <c r="OT100" s="169" t="e">
        <f t="shared" si="217"/>
        <v>#N/A</v>
      </c>
      <c r="OU100" s="169" t="e">
        <f t="shared" si="217"/>
        <v>#N/A</v>
      </c>
      <c r="OV100" s="169" t="e">
        <f t="shared" si="217"/>
        <v>#N/A</v>
      </c>
      <c r="OW100" s="169" t="e">
        <f t="shared" si="217"/>
        <v>#N/A</v>
      </c>
      <c r="OX100" s="169" t="e">
        <f t="shared" si="217"/>
        <v>#N/A</v>
      </c>
      <c r="OY100" s="169" t="e">
        <f t="shared" si="217"/>
        <v>#N/A</v>
      </c>
      <c r="OZ100" s="169" t="e">
        <f t="shared" si="217"/>
        <v>#N/A</v>
      </c>
      <c r="PA100" s="169" t="e">
        <f t="shared" si="217"/>
        <v>#N/A</v>
      </c>
      <c r="PB100" s="169" t="e">
        <f t="shared" si="217"/>
        <v>#N/A</v>
      </c>
      <c r="PC100" s="169" t="e">
        <f t="shared" si="217"/>
        <v>#N/A</v>
      </c>
      <c r="PD100" s="169" t="e">
        <f t="shared" si="217"/>
        <v>#N/A</v>
      </c>
      <c r="PE100" s="169" t="e">
        <f t="shared" si="217"/>
        <v>#N/A</v>
      </c>
      <c r="PF100" s="169" t="e">
        <f t="shared" si="217"/>
        <v>#N/A</v>
      </c>
      <c r="PG100" s="169" t="e">
        <f t="shared" si="217"/>
        <v>#N/A</v>
      </c>
      <c r="PH100" s="169" t="e">
        <f t="shared" ref="PH100:PO104" si="225">IF(ISNONTEXT($R100),_xlfn.NORM.DIST(HO100,$N100,$R100,FALSE),NA())</f>
        <v>#N/A</v>
      </c>
      <c r="PI100" s="169" t="e">
        <f t="shared" si="225"/>
        <v>#N/A</v>
      </c>
      <c r="PJ100" s="169" t="e">
        <f t="shared" si="225"/>
        <v>#N/A</v>
      </c>
      <c r="PK100" s="169" t="e">
        <f t="shared" si="225"/>
        <v>#N/A</v>
      </c>
      <c r="PL100" s="169" t="e">
        <f t="shared" si="225"/>
        <v>#N/A</v>
      </c>
      <c r="PM100" s="169" t="e">
        <f t="shared" si="225"/>
        <v>#N/A</v>
      </c>
      <c r="PN100" s="169" t="e">
        <f t="shared" si="225"/>
        <v>#N/A</v>
      </c>
      <c r="PO100" s="169" t="e">
        <f t="shared" si="225"/>
        <v>#N/A</v>
      </c>
    </row>
    <row r="101" spans="1:431" hidden="1" x14ac:dyDescent="0.75">
      <c r="A101" s="370"/>
      <c r="B101" s="376" t="str">
        <f>IF($R101="","",ROUND(_xlfn.NORM.INV(ABS(VLOOKUP($T$1,VLookups!$A$43:$B$44,2,FALSE)-B$2),$N101,$R101),0))</f>
        <v/>
      </c>
      <c r="C101" s="382" t="str">
        <f t="shared" si="165"/>
        <v/>
      </c>
      <c r="D101" s="383" t="str">
        <f t="shared" si="166"/>
        <v/>
      </c>
      <c r="E101" s="109"/>
      <c r="F101" s="117"/>
      <c r="G101" s="122" t="str">
        <f t="shared" si="159"/>
        <v/>
      </c>
      <c r="H101" s="95"/>
      <c r="I101" s="122" t="str">
        <f t="shared" si="160"/>
        <v/>
      </c>
      <c r="J101" s="117"/>
      <c r="K101" s="110"/>
      <c r="L101" s="124" t="str">
        <f t="shared" si="147"/>
        <v/>
      </c>
      <c r="M101" s="124" t="str">
        <f t="shared" si="148"/>
        <v/>
      </c>
      <c r="N101" s="73" t="str">
        <f t="shared" si="161"/>
        <v/>
      </c>
      <c r="O101" s="23"/>
      <c r="P101" s="57"/>
      <c r="Q101" s="304"/>
      <c r="R101" s="74" t="str">
        <f>IF(AND(G101&gt;0,H101&gt;0,I101&gt;0),IF(ISBLANK(Q101),IF(ISBLANK(O101),"",(I101-G101)*VLOOKUP(O101,VLookups!$A$4:$B$13,2,FALSE)),Q101),"")</f>
        <v/>
      </c>
      <c r="S101" s="75" t="str">
        <f t="shared" si="149"/>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2"/>
        <v/>
      </c>
      <c r="AD101" s="49" t="str">
        <f t="shared" si="206"/>
        <v/>
      </c>
      <c r="AE101" s="49" t="str">
        <f t="shared" si="206"/>
        <v/>
      </c>
      <c r="AF101" s="49" t="str">
        <f t="shared" si="206"/>
        <v/>
      </c>
      <c r="AG101" s="49" t="str">
        <f t="shared" si="206"/>
        <v/>
      </c>
      <c r="AH101" s="49" t="str">
        <f t="shared" si="206"/>
        <v/>
      </c>
      <c r="AI101" s="49" t="str">
        <f t="shared" si="206"/>
        <v/>
      </c>
      <c r="AJ101" s="49" t="str">
        <f t="shared" si="206"/>
        <v/>
      </c>
      <c r="AK101" s="49" t="str">
        <f t="shared" si="206"/>
        <v/>
      </c>
      <c r="AL101" s="49" t="str">
        <f t="shared" si="206"/>
        <v/>
      </c>
      <c r="AM101" s="49" t="str">
        <f t="shared" si="206"/>
        <v/>
      </c>
      <c r="AN101" s="49" t="str">
        <f t="shared" si="206"/>
        <v/>
      </c>
      <c r="AO101" s="49" t="str">
        <f t="shared" si="206"/>
        <v/>
      </c>
      <c r="AP101" s="49" t="str">
        <f t="shared" si="206"/>
        <v/>
      </c>
      <c r="AQ101" s="49" t="str">
        <f t="shared" si="206"/>
        <v/>
      </c>
      <c r="AR101" s="49" t="str">
        <f t="shared" si="206"/>
        <v/>
      </c>
      <c r="AS101" s="49" t="str">
        <f t="shared" si="206"/>
        <v/>
      </c>
      <c r="AT101" s="49" t="str">
        <f t="shared" si="201"/>
        <v/>
      </c>
      <c r="AU101" s="49" t="str">
        <f t="shared" si="201"/>
        <v/>
      </c>
      <c r="AV101" s="49" t="str">
        <f t="shared" si="201"/>
        <v/>
      </c>
      <c r="AW101" s="49" t="str">
        <f t="shared" si="201"/>
        <v/>
      </c>
      <c r="AX101" s="49" t="str">
        <f t="shared" si="201"/>
        <v/>
      </c>
      <c r="AY101" s="49" t="str">
        <f t="shared" si="201"/>
        <v/>
      </c>
      <c r="AZ101" s="49" t="str">
        <f t="shared" si="201"/>
        <v/>
      </c>
      <c r="BA101" s="49" t="str">
        <f t="shared" si="201"/>
        <v/>
      </c>
      <c r="BB101" s="49" t="str">
        <f t="shared" si="201"/>
        <v/>
      </c>
      <c r="BC101" s="49" t="str">
        <f t="shared" si="201"/>
        <v/>
      </c>
      <c r="BD101" s="49" t="str">
        <f t="shared" si="201"/>
        <v/>
      </c>
      <c r="BE101" s="49" t="str">
        <f t="shared" si="201"/>
        <v/>
      </c>
      <c r="BF101" s="49" t="str">
        <f t="shared" si="201"/>
        <v/>
      </c>
      <c r="BG101" s="49" t="str">
        <f t="shared" si="201"/>
        <v/>
      </c>
      <c r="BH101" s="49" t="str">
        <f t="shared" si="201"/>
        <v/>
      </c>
      <c r="BI101" s="49" t="str">
        <f t="shared" si="202"/>
        <v/>
      </c>
      <c r="BJ101" s="49" t="str">
        <f t="shared" si="202"/>
        <v/>
      </c>
      <c r="BK101" s="49" t="str">
        <f t="shared" si="202"/>
        <v/>
      </c>
      <c r="BL101" s="49" t="str">
        <f t="shared" si="202"/>
        <v/>
      </c>
      <c r="BM101" s="49" t="str">
        <f t="shared" si="202"/>
        <v/>
      </c>
      <c r="BN101" s="49" t="str">
        <f t="shared" si="202"/>
        <v/>
      </c>
      <c r="BO101" s="49" t="str">
        <f t="shared" si="202"/>
        <v/>
      </c>
      <c r="BP101" s="49" t="str">
        <f t="shared" si="202"/>
        <v/>
      </c>
      <c r="BQ101" s="49" t="str">
        <f t="shared" si="202"/>
        <v/>
      </c>
      <c r="BR101" s="49" t="str">
        <f t="shared" si="202"/>
        <v/>
      </c>
      <c r="BS101" s="49" t="str">
        <f t="shared" si="202"/>
        <v/>
      </c>
      <c r="BT101" s="49" t="str">
        <f t="shared" si="202"/>
        <v/>
      </c>
      <c r="BU101" s="49" t="str">
        <f t="shared" si="202"/>
        <v/>
      </c>
      <c r="BV101" s="49" t="str">
        <f t="shared" si="202"/>
        <v/>
      </c>
      <c r="BW101" s="49" t="str">
        <f t="shared" si="202"/>
        <v/>
      </c>
      <c r="BX101" s="49" t="str">
        <f t="shared" si="202"/>
        <v/>
      </c>
      <c r="BY101" s="49" t="str">
        <f t="shared" si="197"/>
        <v/>
      </c>
      <c r="BZ101" s="49" t="str">
        <f t="shared" si="197"/>
        <v/>
      </c>
      <c r="CA101" s="49" t="str">
        <f t="shared" si="197"/>
        <v/>
      </c>
      <c r="CB101" s="49" t="str">
        <f t="shared" si="197"/>
        <v/>
      </c>
      <c r="CC101" s="49" t="str">
        <f t="shared" si="197"/>
        <v/>
      </c>
      <c r="CD101" s="49" t="str">
        <f t="shared" si="197"/>
        <v/>
      </c>
      <c r="CE101" s="49" t="str">
        <f t="shared" si="197"/>
        <v/>
      </c>
      <c r="CF101" s="49" t="str">
        <f t="shared" si="197"/>
        <v/>
      </c>
      <c r="CG101" s="49" t="str">
        <f t="shared" si="197"/>
        <v/>
      </c>
      <c r="CH101" s="49" t="str">
        <f t="shared" si="197"/>
        <v/>
      </c>
      <c r="CI101" s="49" t="str">
        <f t="shared" si="197"/>
        <v/>
      </c>
      <c r="CJ101" s="49" t="str">
        <f t="shared" si="197"/>
        <v/>
      </c>
      <c r="CK101" s="49" t="str">
        <f t="shared" si="197"/>
        <v/>
      </c>
      <c r="CL101" s="49" t="str">
        <f t="shared" si="197"/>
        <v/>
      </c>
      <c r="CM101" s="49" t="str">
        <f t="shared" si="197"/>
        <v/>
      </c>
      <c r="CN101" s="49" t="str">
        <f t="shared" si="203"/>
        <v/>
      </c>
      <c r="CO101" s="49" t="str">
        <f t="shared" si="203"/>
        <v/>
      </c>
      <c r="CP101" s="49" t="str">
        <f t="shared" si="203"/>
        <v/>
      </c>
      <c r="CQ101" s="49" t="str">
        <f t="shared" si="203"/>
        <v/>
      </c>
      <c r="CR101" s="49" t="str">
        <f t="shared" si="203"/>
        <v/>
      </c>
      <c r="CS101" s="49" t="str">
        <f t="shared" si="203"/>
        <v/>
      </c>
      <c r="CT101" s="49" t="str">
        <f t="shared" si="203"/>
        <v/>
      </c>
      <c r="CU101" s="49" t="str">
        <f t="shared" si="203"/>
        <v/>
      </c>
      <c r="CV101" s="49" t="str">
        <f t="shared" si="203"/>
        <v/>
      </c>
      <c r="CW101" s="49" t="str">
        <f t="shared" si="203"/>
        <v/>
      </c>
      <c r="CX101" s="49" t="str">
        <f t="shared" si="203"/>
        <v/>
      </c>
      <c r="CY101" s="49" t="str">
        <f t="shared" si="203"/>
        <v/>
      </c>
      <c r="CZ101" s="49" t="str">
        <f t="shared" si="203"/>
        <v/>
      </c>
      <c r="DA101" s="49" t="str">
        <f t="shared" si="203"/>
        <v/>
      </c>
      <c r="DB101" s="49" t="str">
        <f t="shared" si="203"/>
        <v/>
      </c>
      <c r="DC101" s="49" t="str">
        <f t="shared" si="203"/>
        <v/>
      </c>
      <c r="DD101" s="49" t="str">
        <f t="shared" si="198"/>
        <v/>
      </c>
      <c r="DE101" s="49" t="str">
        <f t="shared" si="198"/>
        <v/>
      </c>
      <c r="DF101" s="49" t="str">
        <f t="shared" si="198"/>
        <v/>
      </c>
      <c r="DG101" s="49" t="str">
        <f t="shared" si="198"/>
        <v/>
      </c>
      <c r="DH101" s="49" t="str">
        <f t="shared" si="198"/>
        <v/>
      </c>
      <c r="DI101" s="49" t="str">
        <f t="shared" si="198"/>
        <v/>
      </c>
      <c r="DJ101" s="49" t="str">
        <f t="shared" si="198"/>
        <v/>
      </c>
      <c r="DK101" s="49" t="str">
        <f t="shared" si="198"/>
        <v/>
      </c>
      <c r="DL101" s="49" t="str">
        <f t="shared" si="198"/>
        <v/>
      </c>
      <c r="DM101" s="49" t="str">
        <f t="shared" si="198"/>
        <v/>
      </c>
      <c r="DN101" s="49" t="str">
        <f t="shared" si="198"/>
        <v/>
      </c>
      <c r="DO101" s="49" t="str">
        <f t="shared" si="198"/>
        <v/>
      </c>
      <c r="DP101" s="49" t="str">
        <f t="shared" si="198"/>
        <v/>
      </c>
      <c r="DQ101" s="49" t="str">
        <f t="shared" si="198"/>
        <v/>
      </c>
      <c r="DR101" s="49" t="str">
        <f t="shared" si="198"/>
        <v/>
      </c>
      <c r="DS101" s="49" t="str">
        <f t="shared" si="204"/>
        <v/>
      </c>
      <c r="DT101" s="49" t="str">
        <f t="shared" si="204"/>
        <v/>
      </c>
      <c r="DU101" s="49" t="str">
        <f t="shared" si="204"/>
        <v/>
      </c>
      <c r="DV101" s="49" t="str">
        <f t="shared" si="204"/>
        <v/>
      </c>
      <c r="DW101" s="49" t="str">
        <f t="shared" si="204"/>
        <v/>
      </c>
      <c r="DX101" s="49" t="str">
        <f t="shared" si="204"/>
        <v/>
      </c>
      <c r="DY101" s="49" t="str">
        <f t="shared" si="204"/>
        <v/>
      </c>
      <c r="DZ101" s="183" t="str">
        <f t="shared" si="163"/>
        <v/>
      </c>
      <c r="EA101" s="49" t="str">
        <f t="shared" si="199"/>
        <v/>
      </c>
      <c r="EB101" s="49" t="str">
        <f t="shared" si="199"/>
        <v/>
      </c>
      <c r="EC101" s="49" t="str">
        <f t="shared" si="199"/>
        <v/>
      </c>
      <c r="ED101" s="49" t="str">
        <f t="shared" si="199"/>
        <v/>
      </c>
      <c r="EE101" s="49" t="str">
        <f t="shared" si="199"/>
        <v/>
      </c>
      <c r="EF101" s="49" t="str">
        <f t="shared" si="199"/>
        <v/>
      </c>
      <c r="EG101" s="49" t="str">
        <f t="shared" si="199"/>
        <v/>
      </c>
      <c r="EH101" s="49" t="str">
        <f t="shared" si="199"/>
        <v/>
      </c>
      <c r="EI101" s="49" t="str">
        <f t="shared" si="199"/>
        <v/>
      </c>
      <c r="EJ101" s="49" t="str">
        <f t="shared" si="199"/>
        <v/>
      </c>
      <c r="EK101" s="49" t="str">
        <f t="shared" si="199"/>
        <v/>
      </c>
      <c r="EL101" s="49" t="str">
        <f t="shared" si="199"/>
        <v/>
      </c>
      <c r="EM101" s="49" t="str">
        <f t="shared" si="199"/>
        <v/>
      </c>
      <c r="EN101" s="49" t="str">
        <f t="shared" si="199"/>
        <v/>
      </c>
      <c r="EO101" s="49" t="str">
        <f t="shared" si="199"/>
        <v/>
      </c>
      <c r="EP101" s="49" t="str">
        <f t="shared" si="164"/>
        <v/>
      </c>
      <c r="EQ101" s="49" t="str">
        <f t="shared" si="164"/>
        <v/>
      </c>
      <c r="ER101" s="49" t="str">
        <f t="shared" si="164"/>
        <v/>
      </c>
      <c r="ES101" s="49" t="str">
        <f t="shared" si="164"/>
        <v/>
      </c>
      <c r="ET101" s="49" t="str">
        <f t="shared" si="164"/>
        <v/>
      </c>
      <c r="EU101" s="49" t="str">
        <f t="shared" si="164"/>
        <v/>
      </c>
      <c r="EV101" s="49" t="str">
        <f t="shared" si="164"/>
        <v/>
      </c>
      <c r="EW101" s="49" t="str">
        <f t="shared" si="164"/>
        <v/>
      </c>
      <c r="EX101" s="49" t="str">
        <f t="shared" si="164"/>
        <v/>
      </c>
      <c r="EY101" s="49" t="str">
        <f t="shared" si="164"/>
        <v/>
      </c>
      <c r="EZ101" s="49" t="str">
        <f t="shared" si="164"/>
        <v/>
      </c>
      <c r="FA101" s="49" t="str">
        <f t="shared" si="164"/>
        <v/>
      </c>
      <c r="FB101" s="49" t="str">
        <f t="shared" si="164"/>
        <v/>
      </c>
      <c r="FC101" s="49" t="str">
        <f t="shared" si="164"/>
        <v/>
      </c>
      <c r="FD101" s="49" t="str">
        <f t="shared" si="164"/>
        <v/>
      </c>
      <c r="FE101" s="49" t="str">
        <f t="shared" si="164"/>
        <v/>
      </c>
      <c r="FF101" s="49" t="str">
        <f t="shared" si="209"/>
        <v/>
      </c>
      <c r="FG101" s="49" t="str">
        <f t="shared" si="209"/>
        <v/>
      </c>
      <c r="FH101" s="49" t="str">
        <f t="shared" si="209"/>
        <v/>
      </c>
      <c r="FI101" s="49" t="str">
        <f t="shared" si="207"/>
        <v/>
      </c>
      <c r="FJ101" s="49" t="str">
        <f t="shared" si="205"/>
        <v/>
      </c>
      <c r="FK101" s="49" t="str">
        <f t="shared" si="205"/>
        <v/>
      </c>
      <c r="FL101" s="49" t="str">
        <f t="shared" si="205"/>
        <v/>
      </c>
      <c r="FM101" s="49" t="str">
        <f t="shared" si="205"/>
        <v/>
      </c>
      <c r="FN101" s="49" t="str">
        <f t="shared" si="205"/>
        <v/>
      </c>
      <c r="FO101" s="49" t="str">
        <f t="shared" si="205"/>
        <v/>
      </c>
      <c r="FP101" s="49" t="str">
        <f t="shared" si="200"/>
        <v/>
      </c>
      <c r="FQ101" s="49" t="str">
        <f t="shared" si="200"/>
        <v/>
      </c>
      <c r="FR101" s="49" t="str">
        <f t="shared" si="200"/>
        <v/>
      </c>
      <c r="FS101" s="49" t="str">
        <f t="shared" si="200"/>
        <v/>
      </c>
      <c r="FT101" s="49" t="str">
        <f t="shared" si="200"/>
        <v/>
      </c>
      <c r="FU101" s="49" t="str">
        <f t="shared" si="176"/>
        <v/>
      </c>
      <c r="FV101" s="49" t="str">
        <f t="shared" si="176"/>
        <v/>
      </c>
      <c r="FW101" s="49" t="str">
        <f t="shared" si="176"/>
        <v/>
      </c>
      <c r="FX101" s="49" t="str">
        <f t="shared" si="176"/>
        <v/>
      </c>
      <c r="FY101" s="49" t="str">
        <f t="shared" si="176"/>
        <v/>
      </c>
      <c r="FZ101" s="49" t="str">
        <f t="shared" si="176"/>
        <v/>
      </c>
      <c r="GA101" s="49" t="str">
        <f t="shared" si="176"/>
        <v/>
      </c>
      <c r="GB101" s="49" t="str">
        <f t="shared" si="176"/>
        <v/>
      </c>
      <c r="GC101" s="49" t="str">
        <f t="shared" si="176"/>
        <v/>
      </c>
      <c r="GD101" s="49" t="str">
        <f t="shared" si="176"/>
        <v/>
      </c>
      <c r="GE101" s="49" t="str">
        <f t="shared" si="176"/>
        <v/>
      </c>
      <c r="GF101" s="49" t="str">
        <f t="shared" si="176"/>
        <v/>
      </c>
      <c r="GG101" s="49" t="str">
        <f t="shared" si="176"/>
        <v/>
      </c>
      <c r="GH101" s="49" t="str">
        <f t="shared" si="176"/>
        <v/>
      </c>
      <c r="GI101" s="49" t="str">
        <f t="shared" si="176"/>
        <v/>
      </c>
      <c r="GJ101" s="49" t="str">
        <f t="shared" si="176"/>
        <v/>
      </c>
      <c r="GK101" s="49" t="str">
        <f t="shared" si="208"/>
        <v/>
      </c>
      <c r="GL101" s="49" t="str">
        <f t="shared" si="188"/>
        <v/>
      </c>
      <c r="GM101" s="49" t="str">
        <f t="shared" si="188"/>
        <v/>
      </c>
      <c r="GN101" s="49" t="str">
        <f t="shared" si="188"/>
        <v/>
      </c>
      <c r="GO101" s="49" t="str">
        <f t="shared" si="188"/>
        <v/>
      </c>
      <c r="GP101" s="49" t="str">
        <f t="shared" si="188"/>
        <v/>
      </c>
      <c r="GQ101" s="49" t="str">
        <f t="shared" si="188"/>
        <v/>
      </c>
      <c r="GR101" s="49" t="str">
        <f t="shared" si="188"/>
        <v/>
      </c>
      <c r="GS101" s="49" t="str">
        <f t="shared" si="188"/>
        <v/>
      </c>
      <c r="GT101" s="49" t="str">
        <f t="shared" si="188"/>
        <v/>
      </c>
      <c r="GU101" s="49" t="str">
        <f t="shared" si="188"/>
        <v/>
      </c>
      <c r="GV101" s="49" t="str">
        <f t="shared" si="188"/>
        <v/>
      </c>
      <c r="GW101" s="49" t="str">
        <f t="shared" si="188"/>
        <v/>
      </c>
      <c r="GX101" s="49" t="str">
        <f t="shared" si="211"/>
        <v/>
      </c>
      <c r="GY101" s="49" t="str">
        <f t="shared" si="211"/>
        <v/>
      </c>
      <c r="GZ101" s="49" t="str">
        <f t="shared" si="211"/>
        <v/>
      </c>
      <c r="HA101" s="49" t="str">
        <f t="shared" si="211"/>
        <v/>
      </c>
      <c r="HB101" s="49" t="str">
        <f t="shared" si="211"/>
        <v/>
      </c>
      <c r="HC101" s="49" t="str">
        <f t="shared" si="211"/>
        <v/>
      </c>
      <c r="HD101" s="49" t="str">
        <f t="shared" si="181"/>
        <v/>
      </c>
      <c r="HE101" s="49" t="str">
        <f t="shared" si="181"/>
        <v/>
      </c>
      <c r="HF101" s="49" t="str">
        <f t="shared" si="181"/>
        <v/>
      </c>
      <c r="HG101" s="49" t="str">
        <f t="shared" si="181"/>
        <v/>
      </c>
      <c r="HH101" s="49" t="str">
        <f t="shared" si="181"/>
        <v/>
      </c>
      <c r="HI101" s="49" t="str">
        <f t="shared" si="139"/>
        <v/>
      </c>
      <c r="HJ101" s="49" t="str">
        <f t="shared" si="139"/>
        <v/>
      </c>
      <c r="HK101" s="49" t="str">
        <f t="shared" si="139"/>
        <v/>
      </c>
      <c r="HL101" s="49" t="str">
        <f t="shared" si="139"/>
        <v/>
      </c>
      <c r="HM101" s="49" t="str">
        <f t="shared" si="109"/>
        <v/>
      </c>
      <c r="HN101" s="49" t="str">
        <f t="shared" si="109"/>
        <v/>
      </c>
      <c r="HO101" s="49" t="str">
        <f t="shared" si="109"/>
        <v/>
      </c>
      <c r="HP101" s="49" t="str">
        <f t="shared" si="109"/>
        <v/>
      </c>
      <c r="HQ101" s="49" t="str">
        <f t="shared" si="109"/>
        <v/>
      </c>
      <c r="HR101" s="49" t="str">
        <f t="shared" si="109"/>
        <v/>
      </c>
      <c r="HS101" s="49" t="str">
        <f t="shared" si="109"/>
        <v/>
      </c>
      <c r="HT101" s="49" t="str">
        <f t="shared" si="109"/>
        <v/>
      </c>
      <c r="HU101" s="49" t="str">
        <f t="shared" si="109"/>
        <v/>
      </c>
      <c r="HV101" s="49" t="str">
        <f t="shared" si="140"/>
        <v/>
      </c>
      <c r="HW101" s="169" t="e">
        <f t="shared" si="179"/>
        <v>#N/A</v>
      </c>
      <c r="HX101" s="169" t="e">
        <f t="shared" si="179"/>
        <v>#N/A</v>
      </c>
      <c r="HY101" s="169" t="e">
        <f t="shared" si="179"/>
        <v>#N/A</v>
      </c>
      <c r="HZ101" s="169" t="e">
        <f t="shared" si="179"/>
        <v>#N/A</v>
      </c>
      <c r="IA101" s="169" t="e">
        <f t="shared" si="210"/>
        <v>#N/A</v>
      </c>
      <c r="IB101" s="169" t="e">
        <f t="shared" si="210"/>
        <v>#N/A</v>
      </c>
      <c r="IC101" s="169" t="e">
        <f t="shared" si="210"/>
        <v>#N/A</v>
      </c>
      <c r="ID101" s="169" t="e">
        <f t="shared" si="210"/>
        <v>#N/A</v>
      </c>
      <c r="IE101" s="169" t="e">
        <f t="shared" si="210"/>
        <v>#N/A</v>
      </c>
      <c r="IF101" s="169" t="e">
        <f t="shared" si="210"/>
        <v>#N/A</v>
      </c>
      <c r="IG101" s="169" t="e">
        <f t="shared" si="210"/>
        <v>#N/A</v>
      </c>
      <c r="IH101" s="169" t="e">
        <f t="shared" si="210"/>
        <v>#N/A</v>
      </c>
      <c r="II101" s="169" t="e">
        <f t="shared" si="210"/>
        <v>#N/A</v>
      </c>
      <c r="IJ101" s="169" t="e">
        <f t="shared" si="210"/>
        <v>#N/A</v>
      </c>
      <c r="IK101" s="169" t="e">
        <f t="shared" si="210"/>
        <v>#N/A</v>
      </c>
      <c r="IL101" s="169" t="e">
        <f t="shared" si="210"/>
        <v>#N/A</v>
      </c>
      <c r="IM101" s="169" t="e">
        <f t="shared" si="210"/>
        <v>#N/A</v>
      </c>
      <c r="IN101" s="169" t="e">
        <f t="shared" si="210"/>
        <v>#N/A</v>
      </c>
      <c r="IO101" s="169" t="e">
        <f t="shared" si="210"/>
        <v>#N/A</v>
      </c>
      <c r="IP101" s="169" t="e">
        <f t="shared" si="212"/>
        <v>#N/A</v>
      </c>
      <c r="IQ101" s="169" t="e">
        <f t="shared" si="212"/>
        <v>#N/A</v>
      </c>
      <c r="IR101" s="169" t="e">
        <f t="shared" si="212"/>
        <v>#N/A</v>
      </c>
      <c r="IS101" s="169" t="e">
        <f t="shared" si="212"/>
        <v>#N/A</v>
      </c>
      <c r="IT101" s="169" t="e">
        <f t="shared" si="212"/>
        <v>#N/A</v>
      </c>
      <c r="IU101" s="169" t="e">
        <f t="shared" si="212"/>
        <v>#N/A</v>
      </c>
      <c r="IV101" s="169" t="e">
        <f t="shared" si="212"/>
        <v>#N/A</v>
      </c>
      <c r="IW101" s="169" t="e">
        <f t="shared" si="212"/>
        <v>#N/A</v>
      </c>
      <c r="IX101" s="169" t="e">
        <f t="shared" si="212"/>
        <v>#N/A</v>
      </c>
      <c r="IY101" s="169" t="e">
        <f t="shared" si="212"/>
        <v>#N/A</v>
      </c>
      <c r="IZ101" s="169" t="e">
        <f t="shared" si="212"/>
        <v>#N/A</v>
      </c>
      <c r="JA101" s="169" t="e">
        <f t="shared" si="212"/>
        <v>#N/A</v>
      </c>
      <c r="JB101" s="169" t="e">
        <f t="shared" si="212"/>
        <v>#N/A</v>
      </c>
      <c r="JC101" s="169" t="e">
        <f t="shared" si="212"/>
        <v>#N/A</v>
      </c>
      <c r="JD101" s="169" t="e">
        <f t="shared" si="212"/>
        <v>#N/A</v>
      </c>
      <c r="JE101" s="169" t="e">
        <f t="shared" si="218"/>
        <v>#N/A</v>
      </c>
      <c r="JF101" s="169" t="e">
        <f t="shared" si="218"/>
        <v>#N/A</v>
      </c>
      <c r="JG101" s="169" t="e">
        <f t="shared" si="218"/>
        <v>#N/A</v>
      </c>
      <c r="JH101" s="169" t="e">
        <f t="shared" si="218"/>
        <v>#N/A</v>
      </c>
      <c r="JI101" s="169" t="e">
        <f t="shared" si="218"/>
        <v>#N/A</v>
      </c>
      <c r="JJ101" s="169" t="e">
        <f t="shared" si="218"/>
        <v>#N/A</v>
      </c>
      <c r="JK101" s="169" t="e">
        <f t="shared" si="218"/>
        <v>#N/A</v>
      </c>
      <c r="JL101" s="169" t="e">
        <f t="shared" si="218"/>
        <v>#N/A</v>
      </c>
      <c r="JM101" s="169" t="e">
        <f t="shared" si="218"/>
        <v>#N/A</v>
      </c>
      <c r="JN101" s="169" t="e">
        <f t="shared" si="218"/>
        <v>#N/A</v>
      </c>
      <c r="JO101" s="169" t="e">
        <f t="shared" si="218"/>
        <v>#N/A</v>
      </c>
      <c r="JP101" s="169" t="e">
        <f t="shared" si="218"/>
        <v>#N/A</v>
      </c>
      <c r="JQ101" s="169" t="e">
        <f t="shared" si="218"/>
        <v>#N/A</v>
      </c>
      <c r="JR101" s="169" t="e">
        <f t="shared" si="218"/>
        <v>#N/A</v>
      </c>
      <c r="JS101" s="169" t="e">
        <f t="shared" si="218"/>
        <v>#N/A</v>
      </c>
      <c r="JT101" s="169" t="e">
        <f t="shared" si="213"/>
        <v>#N/A</v>
      </c>
      <c r="JU101" s="169" t="e">
        <f t="shared" si="213"/>
        <v>#N/A</v>
      </c>
      <c r="JV101" s="169" t="e">
        <f t="shared" si="213"/>
        <v>#N/A</v>
      </c>
      <c r="JW101" s="169" t="e">
        <f t="shared" si="213"/>
        <v>#N/A</v>
      </c>
      <c r="JX101" s="169" t="e">
        <f t="shared" si="213"/>
        <v>#N/A</v>
      </c>
      <c r="JY101" s="169" t="e">
        <f t="shared" si="213"/>
        <v>#N/A</v>
      </c>
      <c r="JZ101" s="169" t="e">
        <f t="shared" si="213"/>
        <v>#N/A</v>
      </c>
      <c r="KA101" s="169" t="e">
        <f t="shared" si="213"/>
        <v>#N/A</v>
      </c>
      <c r="KB101" s="169" t="e">
        <f t="shared" si="213"/>
        <v>#N/A</v>
      </c>
      <c r="KC101" s="169" t="e">
        <f t="shared" si="213"/>
        <v>#N/A</v>
      </c>
      <c r="KD101" s="169" t="e">
        <f t="shared" si="213"/>
        <v>#N/A</v>
      </c>
      <c r="KE101" s="169" t="e">
        <f t="shared" si="213"/>
        <v>#N/A</v>
      </c>
      <c r="KF101" s="169" t="e">
        <f t="shared" si="213"/>
        <v>#N/A</v>
      </c>
      <c r="KG101" s="169" t="e">
        <f t="shared" si="213"/>
        <v>#N/A</v>
      </c>
      <c r="KH101" s="169" t="e">
        <f t="shared" si="213"/>
        <v>#N/A</v>
      </c>
      <c r="KI101" s="169" t="e">
        <f t="shared" si="213"/>
        <v>#N/A</v>
      </c>
      <c r="KJ101" s="169" t="e">
        <f t="shared" si="219"/>
        <v>#N/A</v>
      </c>
      <c r="KK101" s="169" t="e">
        <f t="shared" si="219"/>
        <v>#N/A</v>
      </c>
      <c r="KL101" s="169" t="e">
        <f t="shared" si="219"/>
        <v>#N/A</v>
      </c>
      <c r="KM101" s="169" t="e">
        <f t="shared" si="219"/>
        <v>#N/A</v>
      </c>
      <c r="KN101" s="169" t="e">
        <f t="shared" si="219"/>
        <v>#N/A</v>
      </c>
      <c r="KO101" s="169" t="e">
        <f t="shared" si="219"/>
        <v>#N/A</v>
      </c>
      <c r="KP101" s="169" t="e">
        <f t="shared" si="219"/>
        <v>#N/A</v>
      </c>
      <c r="KQ101" s="169" t="e">
        <f t="shared" si="219"/>
        <v>#N/A</v>
      </c>
      <c r="KR101" s="169" t="e">
        <f t="shared" si="219"/>
        <v>#N/A</v>
      </c>
      <c r="KS101" s="169" t="e">
        <f t="shared" si="219"/>
        <v>#N/A</v>
      </c>
      <c r="KT101" s="169" t="e">
        <f t="shared" si="219"/>
        <v>#N/A</v>
      </c>
      <c r="KU101" s="169" t="e">
        <f t="shared" si="219"/>
        <v>#N/A</v>
      </c>
      <c r="KV101" s="169" t="e">
        <f t="shared" si="219"/>
        <v>#N/A</v>
      </c>
      <c r="KW101" s="169" t="e">
        <f t="shared" si="219"/>
        <v>#N/A</v>
      </c>
      <c r="KX101" s="169" t="e">
        <f t="shared" si="219"/>
        <v>#N/A</v>
      </c>
      <c r="KY101" s="169" t="e">
        <f t="shared" si="219"/>
        <v>#N/A</v>
      </c>
      <c r="KZ101" s="169" t="e">
        <f t="shared" si="214"/>
        <v>#N/A</v>
      </c>
      <c r="LA101" s="169" t="e">
        <f t="shared" si="214"/>
        <v>#N/A</v>
      </c>
      <c r="LB101" s="169" t="e">
        <f t="shared" si="214"/>
        <v>#N/A</v>
      </c>
      <c r="LC101" s="169" t="e">
        <f t="shared" si="214"/>
        <v>#N/A</v>
      </c>
      <c r="LD101" s="169" t="e">
        <f t="shared" si="214"/>
        <v>#N/A</v>
      </c>
      <c r="LE101" s="169" t="e">
        <f t="shared" si="214"/>
        <v>#N/A</v>
      </c>
      <c r="LF101" s="169" t="e">
        <f t="shared" si="214"/>
        <v>#N/A</v>
      </c>
      <c r="LG101" s="169" t="e">
        <f t="shared" si="214"/>
        <v>#N/A</v>
      </c>
      <c r="LH101" s="169" t="e">
        <f t="shared" si="214"/>
        <v>#N/A</v>
      </c>
      <c r="LI101" s="169" t="e">
        <f t="shared" si="214"/>
        <v>#N/A</v>
      </c>
      <c r="LJ101" s="169" t="e">
        <f t="shared" si="214"/>
        <v>#N/A</v>
      </c>
      <c r="LK101" s="169" t="e">
        <f t="shared" si="214"/>
        <v>#N/A</v>
      </c>
      <c r="LL101" s="169" t="e">
        <f t="shared" si="214"/>
        <v>#N/A</v>
      </c>
      <c r="LM101" s="169" t="e">
        <f t="shared" si="214"/>
        <v>#N/A</v>
      </c>
      <c r="LN101" s="169" t="e">
        <f t="shared" si="214"/>
        <v>#N/A</v>
      </c>
      <c r="LO101" s="169" t="e">
        <f t="shared" si="220"/>
        <v>#N/A</v>
      </c>
      <c r="LP101" s="169" t="e">
        <f t="shared" si="220"/>
        <v>#N/A</v>
      </c>
      <c r="LQ101" s="169" t="e">
        <f t="shared" si="221"/>
        <v>#N/A</v>
      </c>
      <c r="LR101" s="169" t="e">
        <f t="shared" si="221"/>
        <v>#N/A</v>
      </c>
      <c r="LS101" s="169" t="e">
        <f t="shared" si="221"/>
        <v>#N/A</v>
      </c>
      <c r="LT101" s="169" t="e">
        <f t="shared" si="221"/>
        <v>#N/A</v>
      </c>
      <c r="LU101" s="169" t="e">
        <f t="shared" si="221"/>
        <v>#N/A</v>
      </c>
      <c r="LV101" s="169" t="e">
        <f t="shared" si="221"/>
        <v>#N/A</v>
      </c>
      <c r="LW101" s="169" t="e">
        <f t="shared" si="221"/>
        <v>#N/A</v>
      </c>
      <c r="LX101" s="169" t="e">
        <f t="shared" si="221"/>
        <v>#N/A</v>
      </c>
      <c r="LY101" s="169" t="e">
        <f t="shared" si="221"/>
        <v>#N/A</v>
      </c>
      <c r="LZ101" s="169" t="e">
        <f t="shared" si="221"/>
        <v>#N/A</v>
      </c>
      <c r="MA101" s="169" t="e">
        <f t="shared" si="221"/>
        <v>#N/A</v>
      </c>
      <c r="MB101" s="169" t="e">
        <f t="shared" si="221"/>
        <v>#N/A</v>
      </c>
      <c r="MC101" s="169" t="e">
        <f t="shared" si="221"/>
        <v>#N/A</v>
      </c>
      <c r="MD101" s="169" t="e">
        <f t="shared" si="221"/>
        <v>#N/A</v>
      </c>
      <c r="ME101" s="169" t="e">
        <f t="shared" si="221"/>
        <v>#N/A</v>
      </c>
      <c r="MF101" s="169" t="e">
        <f t="shared" si="215"/>
        <v>#N/A</v>
      </c>
      <c r="MG101" s="169" t="e">
        <f t="shared" si="215"/>
        <v>#N/A</v>
      </c>
      <c r="MH101" s="169" t="e">
        <f t="shared" si="215"/>
        <v>#N/A</v>
      </c>
      <c r="MI101" s="169" t="e">
        <f t="shared" si="215"/>
        <v>#N/A</v>
      </c>
      <c r="MJ101" s="169" t="e">
        <f t="shared" si="215"/>
        <v>#N/A</v>
      </c>
      <c r="MK101" s="169" t="e">
        <f t="shared" si="215"/>
        <v>#N/A</v>
      </c>
      <c r="ML101" s="169" t="e">
        <f t="shared" si="215"/>
        <v>#N/A</v>
      </c>
      <c r="MM101" s="169" t="e">
        <f t="shared" si="215"/>
        <v>#N/A</v>
      </c>
      <c r="MN101" s="169" t="e">
        <f t="shared" si="215"/>
        <v>#N/A</v>
      </c>
      <c r="MO101" s="169" t="e">
        <f t="shared" si="215"/>
        <v>#N/A</v>
      </c>
      <c r="MP101" s="169" t="e">
        <f t="shared" si="215"/>
        <v>#N/A</v>
      </c>
      <c r="MQ101" s="169" t="e">
        <f t="shared" si="215"/>
        <v>#N/A</v>
      </c>
      <c r="MR101" s="169" t="e">
        <f t="shared" si="215"/>
        <v>#N/A</v>
      </c>
      <c r="MS101" s="169" t="e">
        <f t="shared" si="215"/>
        <v>#N/A</v>
      </c>
      <c r="MT101" s="169" t="e">
        <f t="shared" si="215"/>
        <v>#N/A</v>
      </c>
      <c r="MU101" s="169" t="e">
        <f t="shared" si="215"/>
        <v>#N/A</v>
      </c>
      <c r="MV101" s="169" t="e">
        <f t="shared" si="222"/>
        <v>#N/A</v>
      </c>
      <c r="MW101" s="169" t="e">
        <f t="shared" si="222"/>
        <v>#N/A</v>
      </c>
      <c r="MX101" s="169" t="e">
        <f t="shared" si="222"/>
        <v>#N/A</v>
      </c>
      <c r="MY101" s="169" t="e">
        <f t="shared" si="222"/>
        <v>#N/A</v>
      </c>
      <c r="MZ101" s="169" t="e">
        <f t="shared" si="222"/>
        <v>#N/A</v>
      </c>
      <c r="NA101" s="169" t="e">
        <f t="shared" si="222"/>
        <v>#N/A</v>
      </c>
      <c r="NB101" s="169" t="e">
        <f t="shared" si="222"/>
        <v>#N/A</v>
      </c>
      <c r="NC101" s="169" t="e">
        <f t="shared" si="222"/>
        <v>#N/A</v>
      </c>
      <c r="ND101" s="169" t="e">
        <f t="shared" si="222"/>
        <v>#N/A</v>
      </c>
      <c r="NE101" s="169" t="e">
        <f t="shared" si="222"/>
        <v>#N/A</v>
      </c>
      <c r="NF101" s="169" t="e">
        <f t="shared" si="222"/>
        <v>#N/A</v>
      </c>
      <c r="NG101" s="169" t="e">
        <f t="shared" si="222"/>
        <v>#N/A</v>
      </c>
      <c r="NH101" s="169" t="e">
        <f t="shared" si="222"/>
        <v>#N/A</v>
      </c>
      <c r="NI101" s="169" t="e">
        <f t="shared" si="222"/>
        <v>#N/A</v>
      </c>
      <c r="NJ101" s="169" t="e">
        <f t="shared" si="222"/>
        <v>#N/A</v>
      </c>
      <c r="NK101" s="169" t="e">
        <f t="shared" si="222"/>
        <v>#N/A</v>
      </c>
      <c r="NL101" s="169" t="e">
        <f t="shared" si="216"/>
        <v>#N/A</v>
      </c>
      <c r="NM101" s="169" t="e">
        <f t="shared" si="216"/>
        <v>#N/A</v>
      </c>
      <c r="NN101" s="169" t="e">
        <f t="shared" si="216"/>
        <v>#N/A</v>
      </c>
      <c r="NO101" s="169" t="e">
        <f t="shared" si="216"/>
        <v>#N/A</v>
      </c>
      <c r="NP101" s="169" t="e">
        <f t="shared" si="216"/>
        <v>#N/A</v>
      </c>
      <c r="NQ101" s="169" t="e">
        <f t="shared" si="216"/>
        <v>#N/A</v>
      </c>
      <c r="NR101" s="169" t="e">
        <f t="shared" si="216"/>
        <v>#N/A</v>
      </c>
      <c r="NS101" s="169" t="e">
        <f t="shared" si="216"/>
        <v>#N/A</v>
      </c>
      <c r="NT101" s="169" t="e">
        <f t="shared" si="216"/>
        <v>#N/A</v>
      </c>
      <c r="NU101" s="169" t="e">
        <f t="shared" si="216"/>
        <v>#N/A</v>
      </c>
      <c r="NV101" s="169" t="e">
        <f t="shared" si="216"/>
        <v>#N/A</v>
      </c>
      <c r="NW101" s="169" t="e">
        <f t="shared" si="216"/>
        <v>#N/A</v>
      </c>
      <c r="NX101" s="169" t="e">
        <f t="shared" si="216"/>
        <v>#N/A</v>
      </c>
      <c r="NY101" s="169" t="e">
        <f t="shared" si="216"/>
        <v>#N/A</v>
      </c>
      <c r="NZ101" s="169" t="e">
        <f t="shared" si="216"/>
        <v>#N/A</v>
      </c>
      <c r="OA101" s="169" t="e">
        <f t="shared" si="223"/>
        <v>#N/A</v>
      </c>
      <c r="OB101" s="169" t="e">
        <f t="shared" si="223"/>
        <v>#N/A</v>
      </c>
      <c r="OC101" s="169" t="e">
        <f t="shared" si="224"/>
        <v>#N/A</v>
      </c>
      <c r="OD101" s="169" t="e">
        <f t="shared" si="224"/>
        <v>#N/A</v>
      </c>
      <c r="OE101" s="169" t="e">
        <f t="shared" si="224"/>
        <v>#N/A</v>
      </c>
      <c r="OF101" s="169" t="e">
        <f t="shared" si="224"/>
        <v>#N/A</v>
      </c>
      <c r="OG101" s="169" t="e">
        <f t="shared" si="224"/>
        <v>#N/A</v>
      </c>
      <c r="OH101" s="169" t="e">
        <f t="shared" si="224"/>
        <v>#N/A</v>
      </c>
      <c r="OI101" s="169" t="e">
        <f t="shared" si="224"/>
        <v>#N/A</v>
      </c>
      <c r="OJ101" s="169" t="e">
        <f t="shared" si="224"/>
        <v>#N/A</v>
      </c>
      <c r="OK101" s="169" t="e">
        <f t="shared" si="224"/>
        <v>#N/A</v>
      </c>
      <c r="OL101" s="169" t="e">
        <f t="shared" si="224"/>
        <v>#N/A</v>
      </c>
      <c r="OM101" s="169" t="e">
        <f t="shared" si="224"/>
        <v>#N/A</v>
      </c>
      <c r="ON101" s="169" t="e">
        <f t="shared" si="224"/>
        <v>#N/A</v>
      </c>
      <c r="OO101" s="169" t="e">
        <f t="shared" si="224"/>
        <v>#N/A</v>
      </c>
      <c r="OP101" s="169" t="e">
        <f t="shared" si="224"/>
        <v>#N/A</v>
      </c>
      <c r="OQ101" s="169" t="e">
        <f t="shared" si="224"/>
        <v>#N/A</v>
      </c>
      <c r="OR101" s="169" t="e">
        <f t="shared" si="217"/>
        <v>#N/A</v>
      </c>
      <c r="OS101" s="169" t="e">
        <f t="shared" si="217"/>
        <v>#N/A</v>
      </c>
      <c r="OT101" s="169" t="e">
        <f t="shared" si="217"/>
        <v>#N/A</v>
      </c>
      <c r="OU101" s="169" t="e">
        <f t="shared" si="217"/>
        <v>#N/A</v>
      </c>
      <c r="OV101" s="169" t="e">
        <f t="shared" si="217"/>
        <v>#N/A</v>
      </c>
      <c r="OW101" s="169" t="e">
        <f t="shared" si="217"/>
        <v>#N/A</v>
      </c>
      <c r="OX101" s="169" t="e">
        <f t="shared" si="217"/>
        <v>#N/A</v>
      </c>
      <c r="OY101" s="169" t="e">
        <f t="shared" si="217"/>
        <v>#N/A</v>
      </c>
      <c r="OZ101" s="169" t="e">
        <f t="shared" si="217"/>
        <v>#N/A</v>
      </c>
      <c r="PA101" s="169" t="e">
        <f t="shared" si="217"/>
        <v>#N/A</v>
      </c>
      <c r="PB101" s="169" t="e">
        <f t="shared" si="217"/>
        <v>#N/A</v>
      </c>
      <c r="PC101" s="169" t="e">
        <f t="shared" si="217"/>
        <v>#N/A</v>
      </c>
      <c r="PD101" s="169" t="e">
        <f t="shared" si="217"/>
        <v>#N/A</v>
      </c>
      <c r="PE101" s="169" t="e">
        <f t="shared" si="217"/>
        <v>#N/A</v>
      </c>
      <c r="PF101" s="169" t="e">
        <f t="shared" si="217"/>
        <v>#N/A</v>
      </c>
      <c r="PG101" s="169" t="e">
        <f t="shared" si="217"/>
        <v>#N/A</v>
      </c>
      <c r="PH101" s="169" t="e">
        <f t="shared" si="225"/>
        <v>#N/A</v>
      </c>
      <c r="PI101" s="169" t="e">
        <f t="shared" si="225"/>
        <v>#N/A</v>
      </c>
      <c r="PJ101" s="169" t="e">
        <f t="shared" si="225"/>
        <v>#N/A</v>
      </c>
      <c r="PK101" s="169" t="e">
        <f t="shared" si="225"/>
        <v>#N/A</v>
      </c>
      <c r="PL101" s="169" t="e">
        <f t="shared" si="225"/>
        <v>#N/A</v>
      </c>
      <c r="PM101" s="169" t="e">
        <f t="shared" si="225"/>
        <v>#N/A</v>
      </c>
      <c r="PN101" s="169" t="e">
        <f t="shared" si="225"/>
        <v>#N/A</v>
      </c>
      <c r="PO101" s="169" t="e">
        <f t="shared" si="225"/>
        <v>#N/A</v>
      </c>
    </row>
    <row r="102" spans="1:431" hidden="1" x14ac:dyDescent="0.75">
      <c r="A102" s="370"/>
      <c r="B102" s="376" t="str">
        <f>IF($R102="","",ROUND(_xlfn.NORM.INV(ABS(VLOOKUP($T$1,VLookups!$A$43:$B$44,2,FALSE)-B$2),$N102,$R102),0))</f>
        <v/>
      </c>
      <c r="C102" s="382" t="str">
        <f t="shared" si="165"/>
        <v/>
      </c>
      <c r="D102" s="383" t="str">
        <f t="shared" si="166"/>
        <v/>
      </c>
      <c r="E102" s="109"/>
      <c r="F102" s="117"/>
      <c r="G102" s="122" t="str">
        <f t="shared" si="159"/>
        <v/>
      </c>
      <c r="H102" s="95"/>
      <c r="I102" s="122" t="str">
        <f t="shared" si="160"/>
        <v/>
      </c>
      <c r="J102" s="117"/>
      <c r="K102" s="110"/>
      <c r="L102" s="124" t="str">
        <f t="shared" si="147"/>
        <v/>
      </c>
      <c r="M102" s="124" t="str">
        <f t="shared" si="148"/>
        <v/>
      </c>
      <c r="N102" s="73" t="str">
        <f t="shared" si="161"/>
        <v/>
      </c>
      <c r="O102" s="23"/>
      <c r="P102" s="57"/>
      <c r="Q102" s="304"/>
      <c r="R102" s="74" t="str">
        <f>IF(AND(G102&gt;0,H102&gt;0,I102&gt;0),IF(ISBLANK(Q102),IF(ISBLANK(O102),"",(I102-G102)*VLOOKUP(O102,VLookups!$A$4:$B$13,2,FALSE)),Q102),"")</f>
        <v/>
      </c>
      <c r="S102" s="75" t="str">
        <f t="shared" si="149"/>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2"/>
        <v/>
      </c>
      <c r="AD102" s="49" t="str">
        <f t="shared" si="206"/>
        <v/>
      </c>
      <c r="AE102" s="49" t="str">
        <f t="shared" si="206"/>
        <v/>
      </c>
      <c r="AF102" s="49" t="str">
        <f t="shared" si="206"/>
        <v/>
      </c>
      <c r="AG102" s="49" t="str">
        <f t="shared" si="206"/>
        <v/>
      </c>
      <c r="AH102" s="49" t="str">
        <f t="shared" si="206"/>
        <v/>
      </c>
      <c r="AI102" s="49" t="str">
        <f t="shared" si="206"/>
        <v/>
      </c>
      <c r="AJ102" s="49" t="str">
        <f t="shared" si="206"/>
        <v/>
      </c>
      <c r="AK102" s="49" t="str">
        <f t="shared" si="206"/>
        <v/>
      </c>
      <c r="AL102" s="49" t="str">
        <f t="shared" si="206"/>
        <v/>
      </c>
      <c r="AM102" s="49" t="str">
        <f t="shared" si="206"/>
        <v/>
      </c>
      <c r="AN102" s="49" t="str">
        <f t="shared" si="206"/>
        <v/>
      </c>
      <c r="AO102" s="49" t="str">
        <f t="shared" si="206"/>
        <v/>
      </c>
      <c r="AP102" s="49" t="str">
        <f t="shared" si="206"/>
        <v/>
      </c>
      <c r="AQ102" s="49" t="str">
        <f t="shared" si="206"/>
        <v/>
      </c>
      <c r="AR102" s="49" t="str">
        <f t="shared" si="206"/>
        <v/>
      </c>
      <c r="AS102" s="49" t="str">
        <f t="shared" si="206"/>
        <v/>
      </c>
      <c r="AT102" s="49" t="str">
        <f t="shared" si="201"/>
        <v/>
      </c>
      <c r="AU102" s="49" t="str">
        <f t="shared" si="201"/>
        <v/>
      </c>
      <c r="AV102" s="49" t="str">
        <f t="shared" si="201"/>
        <v/>
      </c>
      <c r="AW102" s="49" t="str">
        <f t="shared" si="201"/>
        <v/>
      </c>
      <c r="AX102" s="49" t="str">
        <f t="shared" si="201"/>
        <v/>
      </c>
      <c r="AY102" s="49" t="str">
        <f t="shared" si="201"/>
        <v/>
      </c>
      <c r="AZ102" s="49" t="str">
        <f t="shared" si="201"/>
        <v/>
      </c>
      <c r="BA102" s="49" t="str">
        <f t="shared" si="201"/>
        <v/>
      </c>
      <c r="BB102" s="49" t="str">
        <f t="shared" si="201"/>
        <v/>
      </c>
      <c r="BC102" s="49" t="str">
        <f t="shared" si="201"/>
        <v/>
      </c>
      <c r="BD102" s="49" t="str">
        <f t="shared" si="201"/>
        <v/>
      </c>
      <c r="BE102" s="49" t="str">
        <f t="shared" si="201"/>
        <v/>
      </c>
      <c r="BF102" s="49" t="str">
        <f t="shared" si="201"/>
        <v/>
      </c>
      <c r="BG102" s="49" t="str">
        <f t="shared" si="201"/>
        <v/>
      </c>
      <c r="BH102" s="49" t="str">
        <f t="shared" si="201"/>
        <v/>
      </c>
      <c r="BI102" s="49" t="str">
        <f t="shared" si="202"/>
        <v/>
      </c>
      <c r="BJ102" s="49" t="str">
        <f t="shared" si="202"/>
        <v/>
      </c>
      <c r="BK102" s="49" t="str">
        <f t="shared" si="202"/>
        <v/>
      </c>
      <c r="BL102" s="49" t="str">
        <f t="shared" si="202"/>
        <v/>
      </c>
      <c r="BM102" s="49" t="str">
        <f t="shared" si="202"/>
        <v/>
      </c>
      <c r="BN102" s="49" t="str">
        <f t="shared" si="202"/>
        <v/>
      </c>
      <c r="BO102" s="49" t="str">
        <f t="shared" si="202"/>
        <v/>
      </c>
      <c r="BP102" s="49" t="str">
        <f t="shared" si="202"/>
        <v/>
      </c>
      <c r="BQ102" s="49" t="str">
        <f t="shared" si="202"/>
        <v/>
      </c>
      <c r="BR102" s="49" t="str">
        <f t="shared" si="202"/>
        <v/>
      </c>
      <c r="BS102" s="49" t="str">
        <f t="shared" si="202"/>
        <v/>
      </c>
      <c r="BT102" s="49" t="str">
        <f t="shared" si="202"/>
        <v/>
      </c>
      <c r="BU102" s="49" t="str">
        <f t="shared" si="202"/>
        <v/>
      </c>
      <c r="BV102" s="49" t="str">
        <f t="shared" si="202"/>
        <v/>
      </c>
      <c r="BW102" s="49" t="str">
        <f t="shared" si="202"/>
        <v/>
      </c>
      <c r="BX102" s="49" t="str">
        <f t="shared" si="202"/>
        <v/>
      </c>
      <c r="BY102" s="49" t="str">
        <f t="shared" si="197"/>
        <v/>
      </c>
      <c r="BZ102" s="49" t="str">
        <f t="shared" si="197"/>
        <v/>
      </c>
      <c r="CA102" s="49" t="str">
        <f t="shared" si="197"/>
        <v/>
      </c>
      <c r="CB102" s="49" t="str">
        <f t="shared" si="197"/>
        <v/>
      </c>
      <c r="CC102" s="49" t="str">
        <f t="shared" si="197"/>
        <v/>
      </c>
      <c r="CD102" s="49" t="str">
        <f t="shared" si="197"/>
        <v/>
      </c>
      <c r="CE102" s="49" t="str">
        <f t="shared" si="197"/>
        <v/>
      </c>
      <c r="CF102" s="49" t="str">
        <f t="shared" si="197"/>
        <v/>
      </c>
      <c r="CG102" s="49" t="str">
        <f t="shared" si="197"/>
        <v/>
      </c>
      <c r="CH102" s="49" t="str">
        <f t="shared" si="197"/>
        <v/>
      </c>
      <c r="CI102" s="49" t="str">
        <f t="shared" si="197"/>
        <v/>
      </c>
      <c r="CJ102" s="49" t="str">
        <f t="shared" si="197"/>
        <v/>
      </c>
      <c r="CK102" s="49" t="str">
        <f t="shared" si="197"/>
        <v/>
      </c>
      <c r="CL102" s="49" t="str">
        <f t="shared" si="197"/>
        <v/>
      </c>
      <c r="CM102" s="49" t="str">
        <f t="shared" si="197"/>
        <v/>
      </c>
      <c r="CN102" s="49" t="str">
        <f t="shared" si="203"/>
        <v/>
      </c>
      <c r="CO102" s="49" t="str">
        <f t="shared" si="203"/>
        <v/>
      </c>
      <c r="CP102" s="49" t="str">
        <f t="shared" si="203"/>
        <v/>
      </c>
      <c r="CQ102" s="49" t="str">
        <f t="shared" si="203"/>
        <v/>
      </c>
      <c r="CR102" s="49" t="str">
        <f t="shared" si="203"/>
        <v/>
      </c>
      <c r="CS102" s="49" t="str">
        <f t="shared" si="203"/>
        <v/>
      </c>
      <c r="CT102" s="49" t="str">
        <f t="shared" si="203"/>
        <v/>
      </c>
      <c r="CU102" s="49" t="str">
        <f t="shared" si="203"/>
        <v/>
      </c>
      <c r="CV102" s="49" t="str">
        <f t="shared" si="203"/>
        <v/>
      </c>
      <c r="CW102" s="49" t="str">
        <f t="shared" si="203"/>
        <v/>
      </c>
      <c r="CX102" s="49" t="str">
        <f t="shared" si="203"/>
        <v/>
      </c>
      <c r="CY102" s="49" t="str">
        <f t="shared" si="203"/>
        <v/>
      </c>
      <c r="CZ102" s="49" t="str">
        <f t="shared" si="203"/>
        <v/>
      </c>
      <c r="DA102" s="49" t="str">
        <f t="shared" si="203"/>
        <v/>
      </c>
      <c r="DB102" s="49" t="str">
        <f t="shared" si="203"/>
        <v/>
      </c>
      <c r="DC102" s="49" t="str">
        <f t="shared" si="203"/>
        <v/>
      </c>
      <c r="DD102" s="49" t="str">
        <f t="shared" si="198"/>
        <v/>
      </c>
      <c r="DE102" s="49" t="str">
        <f t="shared" si="198"/>
        <v/>
      </c>
      <c r="DF102" s="49" t="str">
        <f t="shared" si="198"/>
        <v/>
      </c>
      <c r="DG102" s="49" t="str">
        <f t="shared" si="198"/>
        <v/>
      </c>
      <c r="DH102" s="49" t="str">
        <f t="shared" si="198"/>
        <v/>
      </c>
      <c r="DI102" s="49" t="str">
        <f t="shared" si="198"/>
        <v/>
      </c>
      <c r="DJ102" s="49" t="str">
        <f t="shared" si="198"/>
        <v/>
      </c>
      <c r="DK102" s="49" t="str">
        <f t="shared" si="198"/>
        <v/>
      </c>
      <c r="DL102" s="49" t="str">
        <f t="shared" si="198"/>
        <v/>
      </c>
      <c r="DM102" s="49" t="str">
        <f t="shared" si="198"/>
        <v/>
      </c>
      <c r="DN102" s="49" t="str">
        <f t="shared" si="198"/>
        <v/>
      </c>
      <c r="DO102" s="49" t="str">
        <f t="shared" si="198"/>
        <v/>
      </c>
      <c r="DP102" s="49" t="str">
        <f t="shared" si="198"/>
        <v/>
      </c>
      <c r="DQ102" s="49" t="str">
        <f t="shared" si="198"/>
        <v/>
      </c>
      <c r="DR102" s="49" t="str">
        <f t="shared" si="198"/>
        <v/>
      </c>
      <c r="DS102" s="49" t="str">
        <f t="shared" si="204"/>
        <v/>
      </c>
      <c r="DT102" s="49" t="str">
        <f t="shared" si="204"/>
        <v/>
      </c>
      <c r="DU102" s="49" t="str">
        <f t="shared" si="204"/>
        <v/>
      </c>
      <c r="DV102" s="49" t="str">
        <f t="shared" si="204"/>
        <v/>
      </c>
      <c r="DW102" s="49" t="str">
        <f t="shared" si="204"/>
        <v/>
      </c>
      <c r="DX102" s="49" t="str">
        <f t="shared" si="204"/>
        <v/>
      </c>
      <c r="DY102" s="49" t="str">
        <f t="shared" si="204"/>
        <v/>
      </c>
      <c r="DZ102" s="183" t="str">
        <f t="shared" si="163"/>
        <v/>
      </c>
      <c r="EA102" s="49" t="str">
        <f t="shared" si="199"/>
        <v/>
      </c>
      <c r="EB102" s="49" t="str">
        <f t="shared" si="199"/>
        <v/>
      </c>
      <c r="EC102" s="49" t="str">
        <f t="shared" si="199"/>
        <v/>
      </c>
      <c r="ED102" s="49" t="str">
        <f t="shared" si="199"/>
        <v/>
      </c>
      <c r="EE102" s="49" t="str">
        <f t="shared" si="199"/>
        <v/>
      </c>
      <c r="EF102" s="49" t="str">
        <f t="shared" si="199"/>
        <v/>
      </c>
      <c r="EG102" s="49" t="str">
        <f t="shared" si="199"/>
        <v/>
      </c>
      <c r="EH102" s="49" t="str">
        <f t="shared" si="199"/>
        <v/>
      </c>
      <c r="EI102" s="49" t="str">
        <f t="shared" si="199"/>
        <v/>
      </c>
      <c r="EJ102" s="49" t="str">
        <f t="shared" si="199"/>
        <v/>
      </c>
      <c r="EK102" s="49" t="str">
        <f t="shared" si="199"/>
        <v/>
      </c>
      <c r="EL102" s="49" t="str">
        <f t="shared" si="199"/>
        <v/>
      </c>
      <c r="EM102" s="49" t="str">
        <f t="shared" si="199"/>
        <v/>
      </c>
      <c r="EN102" s="49" t="str">
        <f t="shared" si="199"/>
        <v/>
      </c>
      <c r="EO102" s="49" t="str">
        <f t="shared" si="199"/>
        <v/>
      </c>
      <c r="EP102" s="49" t="str">
        <f t="shared" si="164"/>
        <v/>
      </c>
      <c r="EQ102" s="49" t="str">
        <f t="shared" si="164"/>
        <v/>
      </c>
      <c r="ER102" s="49" t="str">
        <f t="shared" si="164"/>
        <v/>
      </c>
      <c r="ES102" s="49" t="str">
        <f t="shared" si="164"/>
        <v/>
      </c>
      <c r="ET102" s="49" t="str">
        <f t="shared" si="164"/>
        <v/>
      </c>
      <c r="EU102" s="49" t="str">
        <f t="shared" si="164"/>
        <v/>
      </c>
      <c r="EV102" s="49" t="str">
        <f t="shared" si="164"/>
        <v/>
      </c>
      <c r="EW102" s="49" t="str">
        <f t="shared" si="164"/>
        <v/>
      </c>
      <c r="EX102" s="49" t="str">
        <f t="shared" si="164"/>
        <v/>
      </c>
      <c r="EY102" s="49" t="str">
        <f t="shared" si="164"/>
        <v/>
      </c>
      <c r="EZ102" s="49" t="str">
        <f t="shared" si="164"/>
        <v/>
      </c>
      <c r="FA102" s="49" t="str">
        <f t="shared" si="164"/>
        <v/>
      </c>
      <c r="FB102" s="49" t="str">
        <f t="shared" si="164"/>
        <v/>
      </c>
      <c r="FC102" s="49" t="str">
        <f t="shared" si="164"/>
        <v/>
      </c>
      <c r="FD102" s="49" t="str">
        <f t="shared" si="164"/>
        <v/>
      </c>
      <c r="FE102" s="49" t="str">
        <f t="shared" si="164"/>
        <v/>
      </c>
      <c r="FF102" s="49" t="str">
        <f t="shared" si="209"/>
        <v/>
      </c>
      <c r="FG102" s="49" t="str">
        <f t="shared" si="209"/>
        <v/>
      </c>
      <c r="FH102" s="49" t="str">
        <f t="shared" si="209"/>
        <v/>
      </c>
      <c r="FI102" s="49" t="str">
        <f t="shared" si="207"/>
        <v/>
      </c>
      <c r="FJ102" s="49" t="str">
        <f t="shared" si="205"/>
        <v/>
      </c>
      <c r="FK102" s="49" t="str">
        <f t="shared" si="205"/>
        <v/>
      </c>
      <c r="FL102" s="49" t="str">
        <f t="shared" si="205"/>
        <v/>
      </c>
      <c r="FM102" s="49" t="str">
        <f t="shared" si="205"/>
        <v/>
      </c>
      <c r="FN102" s="49" t="str">
        <f t="shared" si="205"/>
        <v/>
      </c>
      <c r="FO102" s="49" t="str">
        <f t="shared" si="205"/>
        <v/>
      </c>
      <c r="FP102" s="49" t="str">
        <f t="shared" si="200"/>
        <v/>
      </c>
      <c r="FQ102" s="49" t="str">
        <f t="shared" si="200"/>
        <v/>
      </c>
      <c r="FR102" s="49" t="str">
        <f t="shared" si="200"/>
        <v/>
      </c>
      <c r="FS102" s="49" t="str">
        <f t="shared" si="200"/>
        <v/>
      </c>
      <c r="FT102" s="49" t="str">
        <f t="shared" si="200"/>
        <v/>
      </c>
      <c r="FU102" s="49" t="str">
        <f t="shared" si="176"/>
        <v/>
      </c>
      <c r="FV102" s="49" t="str">
        <f t="shared" si="176"/>
        <v/>
      </c>
      <c r="FW102" s="49" t="str">
        <f t="shared" si="176"/>
        <v/>
      </c>
      <c r="FX102" s="49" t="str">
        <f t="shared" si="176"/>
        <v/>
      </c>
      <c r="FY102" s="49" t="str">
        <f t="shared" si="176"/>
        <v/>
      </c>
      <c r="FZ102" s="49" t="str">
        <f t="shared" si="176"/>
        <v/>
      </c>
      <c r="GA102" s="49" t="str">
        <f t="shared" si="176"/>
        <v/>
      </c>
      <c r="GB102" s="49" t="str">
        <f t="shared" si="176"/>
        <v/>
      </c>
      <c r="GC102" s="49" t="str">
        <f t="shared" si="176"/>
        <v/>
      </c>
      <c r="GD102" s="49" t="str">
        <f t="shared" si="176"/>
        <v/>
      </c>
      <c r="GE102" s="49" t="str">
        <f t="shared" si="176"/>
        <v/>
      </c>
      <c r="GF102" s="49" t="str">
        <f t="shared" si="176"/>
        <v/>
      </c>
      <c r="GG102" s="49" t="str">
        <f t="shared" si="176"/>
        <v/>
      </c>
      <c r="GH102" s="49" t="str">
        <f t="shared" si="176"/>
        <v/>
      </c>
      <c r="GI102" s="49" t="str">
        <f t="shared" si="176"/>
        <v/>
      </c>
      <c r="GJ102" s="49" t="str">
        <f t="shared" si="176"/>
        <v/>
      </c>
      <c r="GK102" s="49" t="str">
        <f t="shared" si="208"/>
        <v/>
      </c>
      <c r="GL102" s="49" t="str">
        <f t="shared" si="188"/>
        <v/>
      </c>
      <c r="GM102" s="49" t="str">
        <f t="shared" si="188"/>
        <v/>
      </c>
      <c r="GN102" s="49" t="str">
        <f t="shared" si="188"/>
        <v/>
      </c>
      <c r="GO102" s="49" t="str">
        <f t="shared" si="188"/>
        <v/>
      </c>
      <c r="GP102" s="49" t="str">
        <f t="shared" si="188"/>
        <v/>
      </c>
      <c r="GQ102" s="49" t="str">
        <f t="shared" si="188"/>
        <v/>
      </c>
      <c r="GR102" s="49" t="str">
        <f t="shared" si="188"/>
        <v/>
      </c>
      <c r="GS102" s="49" t="str">
        <f t="shared" si="188"/>
        <v/>
      </c>
      <c r="GT102" s="49" t="str">
        <f t="shared" si="188"/>
        <v/>
      </c>
      <c r="GU102" s="49" t="str">
        <f t="shared" si="188"/>
        <v/>
      </c>
      <c r="GV102" s="49" t="str">
        <f t="shared" si="188"/>
        <v/>
      </c>
      <c r="GW102" s="49" t="str">
        <f t="shared" si="188"/>
        <v/>
      </c>
      <c r="GX102" s="49" t="str">
        <f t="shared" si="211"/>
        <v/>
      </c>
      <c r="GY102" s="49" t="str">
        <f t="shared" si="211"/>
        <v/>
      </c>
      <c r="GZ102" s="49" t="str">
        <f t="shared" si="211"/>
        <v/>
      </c>
      <c r="HA102" s="49" t="str">
        <f t="shared" si="211"/>
        <v/>
      </c>
      <c r="HB102" s="49" t="str">
        <f t="shared" si="211"/>
        <v/>
      </c>
      <c r="HC102" s="49" t="str">
        <f t="shared" si="211"/>
        <v/>
      </c>
      <c r="HD102" s="49" t="str">
        <f t="shared" si="181"/>
        <v/>
      </c>
      <c r="HE102" s="49" t="str">
        <f t="shared" si="181"/>
        <v/>
      </c>
      <c r="HF102" s="49" t="str">
        <f t="shared" si="181"/>
        <v/>
      </c>
      <c r="HG102" s="49" t="str">
        <f t="shared" si="181"/>
        <v/>
      </c>
      <c r="HH102" s="49" t="str">
        <f t="shared" si="181"/>
        <v/>
      </c>
      <c r="HI102" s="49" t="str">
        <f t="shared" si="139"/>
        <v/>
      </c>
      <c r="HJ102" s="49" t="str">
        <f t="shared" si="139"/>
        <v/>
      </c>
      <c r="HK102" s="49" t="str">
        <f t="shared" si="139"/>
        <v/>
      </c>
      <c r="HL102" s="49" t="str">
        <f t="shared" si="139"/>
        <v/>
      </c>
      <c r="HM102" s="49" t="str">
        <f t="shared" si="109"/>
        <v/>
      </c>
      <c r="HN102" s="49" t="str">
        <f t="shared" si="109"/>
        <v/>
      </c>
      <c r="HO102" s="49" t="str">
        <f t="shared" si="109"/>
        <v/>
      </c>
      <c r="HP102" s="49" t="str">
        <f t="shared" si="109"/>
        <v/>
      </c>
      <c r="HQ102" s="49" t="str">
        <f t="shared" si="109"/>
        <v/>
      </c>
      <c r="HR102" s="49" t="str">
        <f t="shared" si="109"/>
        <v/>
      </c>
      <c r="HS102" s="49" t="str">
        <f t="shared" si="109"/>
        <v/>
      </c>
      <c r="HT102" s="49" t="str">
        <f t="shared" si="109"/>
        <v/>
      </c>
      <c r="HU102" s="49" t="str">
        <f t="shared" si="109"/>
        <v/>
      </c>
      <c r="HV102" s="49" t="str">
        <f t="shared" si="140"/>
        <v/>
      </c>
      <c r="HW102" s="169" t="e">
        <f t="shared" si="179"/>
        <v>#N/A</v>
      </c>
      <c r="HX102" s="169" t="e">
        <f t="shared" si="179"/>
        <v>#N/A</v>
      </c>
      <c r="HY102" s="169" t="e">
        <f t="shared" si="179"/>
        <v>#N/A</v>
      </c>
      <c r="HZ102" s="169" t="e">
        <f t="shared" si="179"/>
        <v>#N/A</v>
      </c>
      <c r="IA102" s="169" t="e">
        <f t="shared" si="210"/>
        <v>#N/A</v>
      </c>
      <c r="IB102" s="169" t="e">
        <f t="shared" si="210"/>
        <v>#N/A</v>
      </c>
      <c r="IC102" s="169" t="e">
        <f t="shared" si="210"/>
        <v>#N/A</v>
      </c>
      <c r="ID102" s="169" t="e">
        <f t="shared" si="210"/>
        <v>#N/A</v>
      </c>
      <c r="IE102" s="169" t="e">
        <f t="shared" si="210"/>
        <v>#N/A</v>
      </c>
      <c r="IF102" s="169" t="e">
        <f t="shared" si="210"/>
        <v>#N/A</v>
      </c>
      <c r="IG102" s="169" t="e">
        <f t="shared" si="210"/>
        <v>#N/A</v>
      </c>
      <c r="IH102" s="169" t="e">
        <f t="shared" si="210"/>
        <v>#N/A</v>
      </c>
      <c r="II102" s="169" t="e">
        <f t="shared" si="210"/>
        <v>#N/A</v>
      </c>
      <c r="IJ102" s="169" t="e">
        <f t="shared" si="210"/>
        <v>#N/A</v>
      </c>
      <c r="IK102" s="169" t="e">
        <f t="shared" si="210"/>
        <v>#N/A</v>
      </c>
      <c r="IL102" s="169" t="e">
        <f t="shared" si="210"/>
        <v>#N/A</v>
      </c>
      <c r="IM102" s="169" t="e">
        <f t="shared" si="210"/>
        <v>#N/A</v>
      </c>
      <c r="IN102" s="169" t="e">
        <f t="shared" si="210"/>
        <v>#N/A</v>
      </c>
      <c r="IO102" s="169" t="e">
        <f t="shared" si="210"/>
        <v>#N/A</v>
      </c>
      <c r="IP102" s="169" t="e">
        <f t="shared" si="212"/>
        <v>#N/A</v>
      </c>
      <c r="IQ102" s="169" t="e">
        <f t="shared" si="212"/>
        <v>#N/A</v>
      </c>
      <c r="IR102" s="169" t="e">
        <f t="shared" si="212"/>
        <v>#N/A</v>
      </c>
      <c r="IS102" s="169" t="e">
        <f t="shared" si="212"/>
        <v>#N/A</v>
      </c>
      <c r="IT102" s="169" t="e">
        <f t="shared" si="212"/>
        <v>#N/A</v>
      </c>
      <c r="IU102" s="169" t="e">
        <f t="shared" si="212"/>
        <v>#N/A</v>
      </c>
      <c r="IV102" s="169" t="e">
        <f t="shared" si="212"/>
        <v>#N/A</v>
      </c>
      <c r="IW102" s="169" t="e">
        <f t="shared" si="212"/>
        <v>#N/A</v>
      </c>
      <c r="IX102" s="169" t="e">
        <f t="shared" si="212"/>
        <v>#N/A</v>
      </c>
      <c r="IY102" s="169" t="e">
        <f t="shared" si="212"/>
        <v>#N/A</v>
      </c>
      <c r="IZ102" s="169" t="e">
        <f t="shared" si="212"/>
        <v>#N/A</v>
      </c>
      <c r="JA102" s="169" t="e">
        <f t="shared" si="212"/>
        <v>#N/A</v>
      </c>
      <c r="JB102" s="169" t="e">
        <f t="shared" si="212"/>
        <v>#N/A</v>
      </c>
      <c r="JC102" s="169" t="e">
        <f t="shared" si="212"/>
        <v>#N/A</v>
      </c>
      <c r="JD102" s="169" t="e">
        <f t="shared" si="212"/>
        <v>#N/A</v>
      </c>
      <c r="JE102" s="169" t="e">
        <f t="shared" si="218"/>
        <v>#N/A</v>
      </c>
      <c r="JF102" s="169" t="e">
        <f t="shared" si="218"/>
        <v>#N/A</v>
      </c>
      <c r="JG102" s="169" t="e">
        <f t="shared" si="218"/>
        <v>#N/A</v>
      </c>
      <c r="JH102" s="169" t="e">
        <f t="shared" si="218"/>
        <v>#N/A</v>
      </c>
      <c r="JI102" s="169" t="e">
        <f t="shared" si="218"/>
        <v>#N/A</v>
      </c>
      <c r="JJ102" s="169" t="e">
        <f t="shared" si="218"/>
        <v>#N/A</v>
      </c>
      <c r="JK102" s="169" t="e">
        <f t="shared" si="218"/>
        <v>#N/A</v>
      </c>
      <c r="JL102" s="169" t="e">
        <f t="shared" si="218"/>
        <v>#N/A</v>
      </c>
      <c r="JM102" s="169" t="e">
        <f t="shared" si="218"/>
        <v>#N/A</v>
      </c>
      <c r="JN102" s="169" t="e">
        <f t="shared" si="218"/>
        <v>#N/A</v>
      </c>
      <c r="JO102" s="169" t="e">
        <f t="shared" si="218"/>
        <v>#N/A</v>
      </c>
      <c r="JP102" s="169" t="e">
        <f t="shared" si="218"/>
        <v>#N/A</v>
      </c>
      <c r="JQ102" s="169" t="e">
        <f t="shared" si="218"/>
        <v>#N/A</v>
      </c>
      <c r="JR102" s="169" t="e">
        <f t="shared" si="218"/>
        <v>#N/A</v>
      </c>
      <c r="JS102" s="169" t="e">
        <f t="shared" si="218"/>
        <v>#N/A</v>
      </c>
      <c r="JT102" s="169" t="e">
        <f t="shared" si="213"/>
        <v>#N/A</v>
      </c>
      <c r="JU102" s="169" t="e">
        <f t="shared" si="213"/>
        <v>#N/A</v>
      </c>
      <c r="JV102" s="169" t="e">
        <f t="shared" si="213"/>
        <v>#N/A</v>
      </c>
      <c r="JW102" s="169" t="e">
        <f t="shared" si="213"/>
        <v>#N/A</v>
      </c>
      <c r="JX102" s="169" t="e">
        <f t="shared" si="213"/>
        <v>#N/A</v>
      </c>
      <c r="JY102" s="169" t="e">
        <f t="shared" si="213"/>
        <v>#N/A</v>
      </c>
      <c r="JZ102" s="169" t="e">
        <f t="shared" si="213"/>
        <v>#N/A</v>
      </c>
      <c r="KA102" s="169" t="e">
        <f t="shared" si="213"/>
        <v>#N/A</v>
      </c>
      <c r="KB102" s="169" t="e">
        <f t="shared" si="213"/>
        <v>#N/A</v>
      </c>
      <c r="KC102" s="169" t="e">
        <f t="shared" si="213"/>
        <v>#N/A</v>
      </c>
      <c r="KD102" s="169" t="e">
        <f t="shared" si="213"/>
        <v>#N/A</v>
      </c>
      <c r="KE102" s="169" t="e">
        <f t="shared" si="213"/>
        <v>#N/A</v>
      </c>
      <c r="KF102" s="169" t="e">
        <f t="shared" si="213"/>
        <v>#N/A</v>
      </c>
      <c r="KG102" s="169" t="e">
        <f t="shared" si="213"/>
        <v>#N/A</v>
      </c>
      <c r="KH102" s="169" t="e">
        <f t="shared" si="213"/>
        <v>#N/A</v>
      </c>
      <c r="KI102" s="169" t="e">
        <f t="shared" si="213"/>
        <v>#N/A</v>
      </c>
      <c r="KJ102" s="169" t="e">
        <f t="shared" si="219"/>
        <v>#N/A</v>
      </c>
      <c r="KK102" s="169" t="e">
        <f t="shared" si="219"/>
        <v>#N/A</v>
      </c>
      <c r="KL102" s="169" t="e">
        <f t="shared" si="219"/>
        <v>#N/A</v>
      </c>
      <c r="KM102" s="169" t="e">
        <f t="shared" si="219"/>
        <v>#N/A</v>
      </c>
      <c r="KN102" s="169" t="e">
        <f t="shared" si="219"/>
        <v>#N/A</v>
      </c>
      <c r="KO102" s="169" t="e">
        <f t="shared" si="219"/>
        <v>#N/A</v>
      </c>
      <c r="KP102" s="169" t="e">
        <f t="shared" si="219"/>
        <v>#N/A</v>
      </c>
      <c r="KQ102" s="169" t="e">
        <f t="shared" si="219"/>
        <v>#N/A</v>
      </c>
      <c r="KR102" s="169" t="e">
        <f t="shared" si="219"/>
        <v>#N/A</v>
      </c>
      <c r="KS102" s="169" t="e">
        <f t="shared" si="219"/>
        <v>#N/A</v>
      </c>
      <c r="KT102" s="169" t="e">
        <f t="shared" si="219"/>
        <v>#N/A</v>
      </c>
      <c r="KU102" s="169" t="e">
        <f t="shared" si="219"/>
        <v>#N/A</v>
      </c>
      <c r="KV102" s="169" t="e">
        <f t="shared" si="219"/>
        <v>#N/A</v>
      </c>
      <c r="KW102" s="169" t="e">
        <f t="shared" si="219"/>
        <v>#N/A</v>
      </c>
      <c r="KX102" s="169" t="e">
        <f t="shared" si="219"/>
        <v>#N/A</v>
      </c>
      <c r="KY102" s="169" t="e">
        <f t="shared" si="219"/>
        <v>#N/A</v>
      </c>
      <c r="KZ102" s="169" t="e">
        <f t="shared" si="214"/>
        <v>#N/A</v>
      </c>
      <c r="LA102" s="169" t="e">
        <f t="shared" si="214"/>
        <v>#N/A</v>
      </c>
      <c r="LB102" s="169" t="e">
        <f t="shared" si="214"/>
        <v>#N/A</v>
      </c>
      <c r="LC102" s="169" t="e">
        <f t="shared" si="214"/>
        <v>#N/A</v>
      </c>
      <c r="LD102" s="169" t="e">
        <f t="shared" si="214"/>
        <v>#N/A</v>
      </c>
      <c r="LE102" s="169" t="e">
        <f t="shared" si="214"/>
        <v>#N/A</v>
      </c>
      <c r="LF102" s="169" t="e">
        <f t="shared" si="214"/>
        <v>#N/A</v>
      </c>
      <c r="LG102" s="169" t="e">
        <f t="shared" si="214"/>
        <v>#N/A</v>
      </c>
      <c r="LH102" s="169" t="e">
        <f t="shared" si="214"/>
        <v>#N/A</v>
      </c>
      <c r="LI102" s="169" t="e">
        <f t="shared" si="214"/>
        <v>#N/A</v>
      </c>
      <c r="LJ102" s="169" t="e">
        <f t="shared" si="214"/>
        <v>#N/A</v>
      </c>
      <c r="LK102" s="169" t="e">
        <f t="shared" si="214"/>
        <v>#N/A</v>
      </c>
      <c r="LL102" s="169" t="e">
        <f t="shared" si="214"/>
        <v>#N/A</v>
      </c>
      <c r="LM102" s="169" t="e">
        <f t="shared" si="214"/>
        <v>#N/A</v>
      </c>
      <c r="LN102" s="169" t="e">
        <f t="shared" si="214"/>
        <v>#N/A</v>
      </c>
      <c r="LO102" s="169" t="e">
        <f t="shared" si="220"/>
        <v>#N/A</v>
      </c>
      <c r="LP102" s="169" t="e">
        <f t="shared" si="220"/>
        <v>#N/A</v>
      </c>
      <c r="LQ102" s="169" t="e">
        <f t="shared" si="221"/>
        <v>#N/A</v>
      </c>
      <c r="LR102" s="169" t="e">
        <f t="shared" si="221"/>
        <v>#N/A</v>
      </c>
      <c r="LS102" s="169" t="e">
        <f t="shared" si="221"/>
        <v>#N/A</v>
      </c>
      <c r="LT102" s="169" t="e">
        <f t="shared" si="221"/>
        <v>#N/A</v>
      </c>
      <c r="LU102" s="169" t="e">
        <f t="shared" si="221"/>
        <v>#N/A</v>
      </c>
      <c r="LV102" s="169" t="e">
        <f t="shared" si="221"/>
        <v>#N/A</v>
      </c>
      <c r="LW102" s="169" t="e">
        <f t="shared" si="221"/>
        <v>#N/A</v>
      </c>
      <c r="LX102" s="169" t="e">
        <f t="shared" si="221"/>
        <v>#N/A</v>
      </c>
      <c r="LY102" s="169" t="e">
        <f t="shared" si="221"/>
        <v>#N/A</v>
      </c>
      <c r="LZ102" s="169" t="e">
        <f t="shared" si="221"/>
        <v>#N/A</v>
      </c>
      <c r="MA102" s="169" t="e">
        <f t="shared" si="221"/>
        <v>#N/A</v>
      </c>
      <c r="MB102" s="169" t="e">
        <f t="shared" si="221"/>
        <v>#N/A</v>
      </c>
      <c r="MC102" s="169" t="e">
        <f t="shared" si="221"/>
        <v>#N/A</v>
      </c>
      <c r="MD102" s="169" t="e">
        <f t="shared" si="221"/>
        <v>#N/A</v>
      </c>
      <c r="ME102" s="169" t="e">
        <f t="shared" si="221"/>
        <v>#N/A</v>
      </c>
      <c r="MF102" s="169" t="e">
        <f t="shared" si="215"/>
        <v>#N/A</v>
      </c>
      <c r="MG102" s="169" t="e">
        <f t="shared" si="215"/>
        <v>#N/A</v>
      </c>
      <c r="MH102" s="169" t="e">
        <f t="shared" si="215"/>
        <v>#N/A</v>
      </c>
      <c r="MI102" s="169" t="e">
        <f t="shared" si="215"/>
        <v>#N/A</v>
      </c>
      <c r="MJ102" s="169" t="e">
        <f t="shared" si="215"/>
        <v>#N/A</v>
      </c>
      <c r="MK102" s="169" t="e">
        <f t="shared" si="215"/>
        <v>#N/A</v>
      </c>
      <c r="ML102" s="169" t="e">
        <f t="shared" si="215"/>
        <v>#N/A</v>
      </c>
      <c r="MM102" s="169" t="e">
        <f t="shared" si="215"/>
        <v>#N/A</v>
      </c>
      <c r="MN102" s="169" t="e">
        <f t="shared" si="215"/>
        <v>#N/A</v>
      </c>
      <c r="MO102" s="169" t="e">
        <f t="shared" si="215"/>
        <v>#N/A</v>
      </c>
      <c r="MP102" s="169" t="e">
        <f t="shared" si="215"/>
        <v>#N/A</v>
      </c>
      <c r="MQ102" s="169" t="e">
        <f t="shared" si="215"/>
        <v>#N/A</v>
      </c>
      <c r="MR102" s="169" t="e">
        <f t="shared" si="215"/>
        <v>#N/A</v>
      </c>
      <c r="MS102" s="169" t="e">
        <f t="shared" si="215"/>
        <v>#N/A</v>
      </c>
      <c r="MT102" s="169" t="e">
        <f t="shared" si="215"/>
        <v>#N/A</v>
      </c>
      <c r="MU102" s="169" t="e">
        <f t="shared" si="215"/>
        <v>#N/A</v>
      </c>
      <c r="MV102" s="169" t="e">
        <f t="shared" si="222"/>
        <v>#N/A</v>
      </c>
      <c r="MW102" s="169" t="e">
        <f t="shared" si="222"/>
        <v>#N/A</v>
      </c>
      <c r="MX102" s="169" t="e">
        <f t="shared" si="222"/>
        <v>#N/A</v>
      </c>
      <c r="MY102" s="169" t="e">
        <f t="shared" si="222"/>
        <v>#N/A</v>
      </c>
      <c r="MZ102" s="169" t="e">
        <f t="shared" si="222"/>
        <v>#N/A</v>
      </c>
      <c r="NA102" s="169" t="e">
        <f t="shared" si="222"/>
        <v>#N/A</v>
      </c>
      <c r="NB102" s="169" t="e">
        <f t="shared" si="222"/>
        <v>#N/A</v>
      </c>
      <c r="NC102" s="169" t="e">
        <f t="shared" si="222"/>
        <v>#N/A</v>
      </c>
      <c r="ND102" s="169" t="e">
        <f t="shared" si="222"/>
        <v>#N/A</v>
      </c>
      <c r="NE102" s="169" t="e">
        <f t="shared" si="222"/>
        <v>#N/A</v>
      </c>
      <c r="NF102" s="169" t="e">
        <f t="shared" si="222"/>
        <v>#N/A</v>
      </c>
      <c r="NG102" s="169" t="e">
        <f t="shared" si="222"/>
        <v>#N/A</v>
      </c>
      <c r="NH102" s="169" t="e">
        <f t="shared" si="222"/>
        <v>#N/A</v>
      </c>
      <c r="NI102" s="169" t="e">
        <f t="shared" si="222"/>
        <v>#N/A</v>
      </c>
      <c r="NJ102" s="169" t="e">
        <f t="shared" si="222"/>
        <v>#N/A</v>
      </c>
      <c r="NK102" s="169" t="e">
        <f t="shared" si="222"/>
        <v>#N/A</v>
      </c>
      <c r="NL102" s="169" t="e">
        <f t="shared" si="216"/>
        <v>#N/A</v>
      </c>
      <c r="NM102" s="169" t="e">
        <f t="shared" si="216"/>
        <v>#N/A</v>
      </c>
      <c r="NN102" s="169" t="e">
        <f t="shared" si="216"/>
        <v>#N/A</v>
      </c>
      <c r="NO102" s="169" t="e">
        <f t="shared" si="216"/>
        <v>#N/A</v>
      </c>
      <c r="NP102" s="169" t="e">
        <f t="shared" si="216"/>
        <v>#N/A</v>
      </c>
      <c r="NQ102" s="169" t="e">
        <f t="shared" si="216"/>
        <v>#N/A</v>
      </c>
      <c r="NR102" s="169" t="e">
        <f t="shared" si="216"/>
        <v>#N/A</v>
      </c>
      <c r="NS102" s="169" t="e">
        <f t="shared" si="216"/>
        <v>#N/A</v>
      </c>
      <c r="NT102" s="169" t="e">
        <f t="shared" si="216"/>
        <v>#N/A</v>
      </c>
      <c r="NU102" s="169" t="e">
        <f t="shared" si="216"/>
        <v>#N/A</v>
      </c>
      <c r="NV102" s="169" t="e">
        <f t="shared" si="216"/>
        <v>#N/A</v>
      </c>
      <c r="NW102" s="169" t="e">
        <f t="shared" si="216"/>
        <v>#N/A</v>
      </c>
      <c r="NX102" s="169" t="e">
        <f t="shared" si="216"/>
        <v>#N/A</v>
      </c>
      <c r="NY102" s="169" t="e">
        <f t="shared" si="216"/>
        <v>#N/A</v>
      </c>
      <c r="NZ102" s="169" t="e">
        <f t="shared" si="216"/>
        <v>#N/A</v>
      </c>
      <c r="OA102" s="169" t="e">
        <f t="shared" si="223"/>
        <v>#N/A</v>
      </c>
      <c r="OB102" s="169" t="e">
        <f t="shared" si="223"/>
        <v>#N/A</v>
      </c>
      <c r="OC102" s="169" t="e">
        <f t="shared" si="224"/>
        <v>#N/A</v>
      </c>
      <c r="OD102" s="169" t="e">
        <f t="shared" si="224"/>
        <v>#N/A</v>
      </c>
      <c r="OE102" s="169" t="e">
        <f t="shared" si="224"/>
        <v>#N/A</v>
      </c>
      <c r="OF102" s="169" t="e">
        <f t="shared" si="224"/>
        <v>#N/A</v>
      </c>
      <c r="OG102" s="169" t="e">
        <f t="shared" si="224"/>
        <v>#N/A</v>
      </c>
      <c r="OH102" s="169" t="e">
        <f t="shared" si="224"/>
        <v>#N/A</v>
      </c>
      <c r="OI102" s="169" t="e">
        <f t="shared" si="224"/>
        <v>#N/A</v>
      </c>
      <c r="OJ102" s="169" t="e">
        <f t="shared" si="224"/>
        <v>#N/A</v>
      </c>
      <c r="OK102" s="169" t="e">
        <f t="shared" si="224"/>
        <v>#N/A</v>
      </c>
      <c r="OL102" s="169" t="e">
        <f t="shared" si="224"/>
        <v>#N/A</v>
      </c>
      <c r="OM102" s="169" t="e">
        <f t="shared" si="224"/>
        <v>#N/A</v>
      </c>
      <c r="ON102" s="169" t="e">
        <f t="shared" si="224"/>
        <v>#N/A</v>
      </c>
      <c r="OO102" s="169" t="e">
        <f t="shared" si="224"/>
        <v>#N/A</v>
      </c>
      <c r="OP102" s="169" t="e">
        <f t="shared" si="224"/>
        <v>#N/A</v>
      </c>
      <c r="OQ102" s="169" t="e">
        <f t="shared" si="224"/>
        <v>#N/A</v>
      </c>
      <c r="OR102" s="169" t="e">
        <f t="shared" si="217"/>
        <v>#N/A</v>
      </c>
      <c r="OS102" s="169" t="e">
        <f t="shared" si="217"/>
        <v>#N/A</v>
      </c>
      <c r="OT102" s="169" t="e">
        <f t="shared" si="217"/>
        <v>#N/A</v>
      </c>
      <c r="OU102" s="169" t="e">
        <f t="shared" si="217"/>
        <v>#N/A</v>
      </c>
      <c r="OV102" s="169" t="e">
        <f t="shared" si="217"/>
        <v>#N/A</v>
      </c>
      <c r="OW102" s="169" t="e">
        <f t="shared" si="217"/>
        <v>#N/A</v>
      </c>
      <c r="OX102" s="169" t="e">
        <f t="shared" si="217"/>
        <v>#N/A</v>
      </c>
      <c r="OY102" s="169" t="e">
        <f t="shared" si="217"/>
        <v>#N/A</v>
      </c>
      <c r="OZ102" s="169" t="e">
        <f t="shared" si="217"/>
        <v>#N/A</v>
      </c>
      <c r="PA102" s="169" t="e">
        <f t="shared" si="217"/>
        <v>#N/A</v>
      </c>
      <c r="PB102" s="169" t="e">
        <f t="shared" si="217"/>
        <v>#N/A</v>
      </c>
      <c r="PC102" s="169" t="e">
        <f t="shared" si="217"/>
        <v>#N/A</v>
      </c>
      <c r="PD102" s="169" t="e">
        <f t="shared" si="217"/>
        <v>#N/A</v>
      </c>
      <c r="PE102" s="169" t="e">
        <f t="shared" si="217"/>
        <v>#N/A</v>
      </c>
      <c r="PF102" s="169" t="e">
        <f t="shared" si="217"/>
        <v>#N/A</v>
      </c>
      <c r="PG102" s="169" t="e">
        <f t="shared" si="217"/>
        <v>#N/A</v>
      </c>
      <c r="PH102" s="169" t="e">
        <f t="shared" si="225"/>
        <v>#N/A</v>
      </c>
      <c r="PI102" s="169" t="e">
        <f t="shared" si="225"/>
        <v>#N/A</v>
      </c>
      <c r="PJ102" s="169" t="e">
        <f t="shared" si="225"/>
        <v>#N/A</v>
      </c>
      <c r="PK102" s="169" t="e">
        <f t="shared" si="225"/>
        <v>#N/A</v>
      </c>
      <c r="PL102" s="169" t="e">
        <f t="shared" si="225"/>
        <v>#N/A</v>
      </c>
      <c r="PM102" s="169" t="e">
        <f t="shared" si="225"/>
        <v>#N/A</v>
      </c>
      <c r="PN102" s="169" t="e">
        <f t="shared" si="225"/>
        <v>#N/A</v>
      </c>
      <c r="PO102" s="169" t="e">
        <f t="shared" si="225"/>
        <v>#N/A</v>
      </c>
    </row>
    <row r="103" spans="1:431" hidden="1" x14ac:dyDescent="0.75">
      <c r="A103" s="370"/>
      <c r="B103" s="376" t="str">
        <f>IF($R103="","",ROUND(_xlfn.NORM.INV(ABS(VLOOKUP($T$1,VLookups!$A$43:$B$44,2,FALSE)-B$2),$N103,$R103),0))</f>
        <v/>
      </c>
      <c r="C103" s="382" t="str">
        <f t="shared" si="165"/>
        <v/>
      </c>
      <c r="D103" s="383" t="str">
        <f t="shared" si="166"/>
        <v/>
      </c>
      <c r="E103" s="115"/>
      <c r="F103" s="117"/>
      <c r="G103" s="122" t="str">
        <f t="shared" si="159"/>
        <v/>
      </c>
      <c r="H103" s="95"/>
      <c r="I103" s="122" t="str">
        <f t="shared" si="160"/>
        <v/>
      </c>
      <c r="J103" s="117"/>
      <c r="K103" s="114"/>
      <c r="L103" s="124" t="str">
        <f t="shared" si="147"/>
        <v/>
      </c>
      <c r="M103" s="124" t="str">
        <f t="shared" si="148"/>
        <v/>
      </c>
      <c r="N103" s="73" t="str">
        <f t="shared" si="161"/>
        <v/>
      </c>
      <c r="O103" s="23"/>
      <c r="P103" s="57"/>
      <c r="Q103" s="304"/>
      <c r="R103" s="74" t="str">
        <f>IF(AND(G103&gt;0,H103&gt;0,I103&gt;0),IF(ISBLANK(Q103),IF(ISBLANK(O103),"",(I103-G103)*VLOOKUP(O103,VLookups!$A$4:$B$13,2,FALSE)),Q103),"")</f>
        <v/>
      </c>
      <c r="S103" s="75" t="str">
        <f t="shared" si="149"/>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2"/>
        <v/>
      </c>
      <c r="AD103" s="49" t="str">
        <f t="shared" si="206"/>
        <v/>
      </c>
      <c r="AE103" s="49" t="str">
        <f t="shared" si="206"/>
        <v/>
      </c>
      <c r="AF103" s="49" t="str">
        <f t="shared" si="206"/>
        <v/>
      </c>
      <c r="AG103" s="49" t="str">
        <f t="shared" si="206"/>
        <v/>
      </c>
      <c r="AH103" s="49" t="str">
        <f t="shared" si="206"/>
        <v/>
      </c>
      <c r="AI103" s="49" t="str">
        <f t="shared" si="206"/>
        <v/>
      </c>
      <c r="AJ103" s="49" t="str">
        <f t="shared" si="206"/>
        <v/>
      </c>
      <c r="AK103" s="49" t="str">
        <f t="shared" si="206"/>
        <v/>
      </c>
      <c r="AL103" s="49" t="str">
        <f t="shared" si="206"/>
        <v/>
      </c>
      <c r="AM103" s="49" t="str">
        <f t="shared" si="206"/>
        <v/>
      </c>
      <c r="AN103" s="49" t="str">
        <f t="shared" si="206"/>
        <v/>
      </c>
      <c r="AO103" s="49" t="str">
        <f t="shared" si="206"/>
        <v/>
      </c>
      <c r="AP103" s="49" t="str">
        <f t="shared" si="206"/>
        <v/>
      </c>
      <c r="AQ103" s="49" t="str">
        <f t="shared" si="206"/>
        <v/>
      </c>
      <c r="AR103" s="49" t="str">
        <f t="shared" si="206"/>
        <v/>
      </c>
      <c r="AS103" s="49" t="str">
        <f t="shared" si="206"/>
        <v/>
      </c>
      <c r="AT103" s="49" t="str">
        <f t="shared" si="201"/>
        <v/>
      </c>
      <c r="AU103" s="49" t="str">
        <f t="shared" si="201"/>
        <v/>
      </c>
      <c r="AV103" s="49" t="str">
        <f t="shared" si="201"/>
        <v/>
      </c>
      <c r="AW103" s="49" t="str">
        <f t="shared" si="201"/>
        <v/>
      </c>
      <c r="AX103" s="49" t="str">
        <f t="shared" si="201"/>
        <v/>
      </c>
      <c r="AY103" s="49" t="str">
        <f t="shared" si="201"/>
        <v/>
      </c>
      <c r="AZ103" s="49" t="str">
        <f t="shared" si="201"/>
        <v/>
      </c>
      <c r="BA103" s="49" t="str">
        <f t="shared" si="201"/>
        <v/>
      </c>
      <c r="BB103" s="49" t="str">
        <f t="shared" si="201"/>
        <v/>
      </c>
      <c r="BC103" s="49" t="str">
        <f t="shared" si="201"/>
        <v/>
      </c>
      <c r="BD103" s="49" t="str">
        <f t="shared" si="201"/>
        <v/>
      </c>
      <c r="BE103" s="49" t="str">
        <f t="shared" si="201"/>
        <v/>
      </c>
      <c r="BF103" s="49" t="str">
        <f t="shared" si="201"/>
        <v/>
      </c>
      <c r="BG103" s="49" t="str">
        <f t="shared" si="201"/>
        <v/>
      </c>
      <c r="BH103" s="49" t="str">
        <f t="shared" si="201"/>
        <v/>
      </c>
      <c r="BI103" s="49" t="str">
        <f t="shared" si="202"/>
        <v/>
      </c>
      <c r="BJ103" s="49" t="str">
        <f t="shared" si="202"/>
        <v/>
      </c>
      <c r="BK103" s="49" t="str">
        <f t="shared" si="202"/>
        <v/>
      </c>
      <c r="BL103" s="49" t="str">
        <f t="shared" si="202"/>
        <v/>
      </c>
      <c r="BM103" s="49" t="str">
        <f t="shared" si="202"/>
        <v/>
      </c>
      <c r="BN103" s="49" t="str">
        <f t="shared" si="202"/>
        <v/>
      </c>
      <c r="BO103" s="49" t="str">
        <f t="shared" si="202"/>
        <v/>
      </c>
      <c r="BP103" s="49" t="str">
        <f t="shared" si="202"/>
        <v/>
      </c>
      <c r="BQ103" s="49" t="str">
        <f t="shared" si="202"/>
        <v/>
      </c>
      <c r="BR103" s="49" t="str">
        <f t="shared" si="202"/>
        <v/>
      </c>
      <c r="BS103" s="49" t="str">
        <f t="shared" si="202"/>
        <v/>
      </c>
      <c r="BT103" s="49" t="str">
        <f t="shared" si="202"/>
        <v/>
      </c>
      <c r="BU103" s="49" t="str">
        <f t="shared" si="202"/>
        <v/>
      </c>
      <c r="BV103" s="49" t="str">
        <f t="shared" si="202"/>
        <v/>
      </c>
      <c r="BW103" s="49" t="str">
        <f t="shared" si="202"/>
        <v/>
      </c>
      <c r="BX103" s="49" t="str">
        <f t="shared" ref="BX103:CM103" si="226">IF(ISNONTEXT($AC103),BY103-$AC103,"")</f>
        <v/>
      </c>
      <c r="BY103" s="49" t="str">
        <f t="shared" si="226"/>
        <v/>
      </c>
      <c r="BZ103" s="49" t="str">
        <f t="shared" si="226"/>
        <v/>
      </c>
      <c r="CA103" s="49" t="str">
        <f t="shared" si="226"/>
        <v/>
      </c>
      <c r="CB103" s="49" t="str">
        <f t="shared" si="226"/>
        <v/>
      </c>
      <c r="CC103" s="49" t="str">
        <f t="shared" si="226"/>
        <v/>
      </c>
      <c r="CD103" s="49" t="str">
        <f t="shared" si="226"/>
        <v/>
      </c>
      <c r="CE103" s="49" t="str">
        <f t="shared" si="226"/>
        <v/>
      </c>
      <c r="CF103" s="49" t="str">
        <f t="shared" si="226"/>
        <v/>
      </c>
      <c r="CG103" s="49" t="str">
        <f t="shared" si="226"/>
        <v/>
      </c>
      <c r="CH103" s="49" t="str">
        <f t="shared" si="226"/>
        <v/>
      </c>
      <c r="CI103" s="49" t="str">
        <f t="shared" si="226"/>
        <v/>
      </c>
      <c r="CJ103" s="49" t="str">
        <f t="shared" si="226"/>
        <v/>
      </c>
      <c r="CK103" s="49" t="str">
        <f t="shared" si="226"/>
        <v/>
      </c>
      <c r="CL103" s="49" t="str">
        <f t="shared" si="226"/>
        <v/>
      </c>
      <c r="CM103" s="49" t="str">
        <f t="shared" si="226"/>
        <v/>
      </c>
      <c r="CN103" s="49" t="str">
        <f t="shared" si="203"/>
        <v/>
      </c>
      <c r="CO103" s="49" t="str">
        <f t="shared" si="203"/>
        <v/>
      </c>
      <c r="CP103" s="49" t="str">
        <f t="shared" si="203"/>
        <v/>
      </c>
      <c r="CQ103" s="49" t="str">
        <f t="shared" si="203"/>
        <v/>
      </c>
      <c r="CR103" s="49" t="str">
        <f t="shared" si="203"/>
        <v/>
      </c>
      <c r="CS103" s="49" t="str">
        <f t="shared" si="203"/>
        <v/>
      </c>
      <c r="CT103" s="49" t="str">
        <f t="shared" si="203"/>
        <v/>
      </c>
      <c r="CU103" s="49" t="str">
        <f t="shared" si="203"/>
        <v/>
      </c>
      <c r="CV103" s="49" t="str">
        <f t="shared" si="203"/>
        <v/>
      </c>
      <c r="CW103" s="49" t="str">
        <f t="shared" si="203"/>
        <v/>
      </c>
      <c r="CX103" s="49" t="str">
        <f t="shared" si="203"/>
        <v/>
      </c>
      <c r="CY103" s="49" t="str">
        <f t="shared" si="203"/>
        <v/>
      </c>
      <c r="CZ103" s="49" t="str">
        <f t="shared" si="203"/>
        <v/>
      </c>
      <c r="DA103" s="49" t="str">
        <f t="shared" si="203"/>
        <v/>
      </c>
      <c r="DB103" s="49" t="str">
        <f t="shared" si="203"/>
        <v/>
      </c>
      <c r="DC103" s="49" t="str">
        <f t="shared" ref="DC103:DR103" si="227">IF(ISNONTEXT($AC103),DD103-$AC103,"")</f>
        <v/>
      </c>
      <c r="DD103" s="49" t="str">
        <f t="shared" si="227"/>
        <v/>
      </c>
      <c r="DE103" s="49" t="str">
        <f t="shared" si="227"/>
        <v/>
      </c>
      <c r="DF103" s="49" t="str">
        <f t="shared" si="227"/>
        <v/>
      </c>
      <c r="DG103" s="49" t="str">
        <f t="shared" si="227"/>
        <v/>
      </c>
      <c r="DH103" s="49" t="str">
        <f t="shared" si="227"/>
        <v/>
      </c>
      <c r="DI103" s="49" t="str">
        <f t="shared" si="227"/>
        <v/>
      </c>
      <c r="DJ103" s="49" t="str">
        <f t="shared" si="227"/>
        <v/>
      </c>
      <c r="DK103" s="49" t="str">
        <f t="shared" si="227"/>
        <v/>
      </c>
      <c r="DL103" s="49" t="str">
        <f t="shared" si="227"/>
        <v/>
      </c>
      <c r="DM103" s="49" t="str">
        <f t="shared" si="227"/>
        <v/>
      </c>
      <c r="DN103" s="49" t="str">
        <f t="shared" si="227"/>
        <v/>
      </c>
      <c r="DO103" s="49" t="str">
        <f t="shared" si="227"/>
        <v/>
      </c>
      <c r="DP103" s="49" t="str">
        <f t="shared" si="227"/>
        <v/>
      </c>
      <c r="DQ103" s="49" t="str">
        <f t="shared" si="227"/>
        <v/>
      </c>
      <c r="DR103" s="49" t="str">
        <f t="shared" si="227"/>
        <v/>
      </c>
      <c r="DS103" s="49" t="str">
        <f t="shared" si="204"/>
        <v/>
      </c>
      <c r="DT103" s="49" t="str">
        <f t="shared" si="204"/>
        <v/>
      </c>
      <c r="DU103" s="49" t="str">
        <f t="shared" si="204"/>
        <v/>
      </c>
      <c r="DV103" s="49" t="str">
        <f t="shared" si="204"/>
        <v/>
      </c>
      <c r="DW103" s="49" t="str">
        <f t="shared" si="204"/>
        <v/>
      </c>
      <c r="DX103" s="49" t="str">
        <f t="shared" si="204"/>
        <v/>
      </c>
      <c r="DY103" s="49" t="str">
        <f t="shared" si="204"/>
        <v/>
      </c>
      <c r="DZ103" s="183" t="str">
        <f t="shared" si="163"/>
        <v/>
      </c>
      <c r="EA103" s="49" t="str">
        <f t="shared" si="199"/>
        <v/>
      </c>
      <c r="EB103" s="49" t="str">
        <f t="shared" si="199"/>
        <v/>
      </c>
      <c r="EC103" s="49" t="str">
        <f t="shared" si="199"/>
        <v/>
      </c>
      <c r="ED103" s="49" t="str">
        <f t="shared" si="199"/>
        <v/>
      </c>
      <c r="EE103" s="49" t="str">
        <f t="shared" si="199"/>
        <v/>
      </c>
      <c r="EF103" s="49" t="str">
        <f t="shared" si="199"/>
        <v/>
      </c>
      <c r="EG103" s="49" t="str">
        <f t="shared" si="199"/>
        <v/>
      </c>
      <c r="EH103" s="49" t="str">
        <f t="shared" si="199"/>
        <v/>
      </c>
      <c r="EI103" s="49" t="str">
        <f t="shared" si="199"/>
        <v/>
      </c>
      <c r="EJ103" s="49" t="str">
        <f t="shared" si="199"/>
        <v/>
      </c>
      <c r="EK103" s="49" t="str">
        <f t="shared" si="199"/>
        <v/>
      </c>
      <c r="EL103" s="49" t="str">
        <f t="shared" si="199"/>
        <v/>
      </c>
      <c r="EM103" s="49" t="str">
        <f t="shared" si="199"/>
        <v/>
      </c>
      <c r="EN103" s="49" t="str">
        <f t="shared" si="199"/>
        <v/>
      </c>
      <c r="EO103" s="49" t="str">
        <f t="shared" si="199"/>
        <v/>
      </c>
      <c r="EP103" s="49" t="str">
        <f t="shared" si="164"/>
        <v/>
      </c>
      <c r="EQ103" s="49" t="str">
        <f t="shared" si="164"/>
        <v/>
      </c>
      <c r="ER103" s="49" t="str">
        <f t="shared" si="164"/>
        <v/>
      </c>
      <c r="ES103" s="49" t="str">
        <f t="shared" si="164"/>
        <v/>
      </c>
      <c r="ET103" s="49" t="str">
        <f t="shared" si="164"/>
        <v/>
      </c>
      <c r="EU103" s="49" t="str">
        <f t="shared" si="164"/>
        <v/>
      </c>
      <c r="EV103" s="49" t="str">
        <f t="shared" si="164"/>
        <v/>
      </c>
      <c r="EW103" s="49" t="str">
        <f t="shared" si="164"/>
        <v/>
      </c>
      <c r="EX103" s="49" t="str">
        <f t="shared" si="164"/>
        <v/>
      </c>
      <c r="EY103" s="49" t="str">
        <f t="shared" si="164"/>
        <v/>
      </c>
      <c r="EZ103" s="49" t="str">
        <f t="shared" si="164"/>
        <v/>
      </c>
      <c r="FA103" s="49" t="str">
        <f t="shared" ref="FA103:FE103" si="228">IF(ISNONTEXT($AC103),EZ103+$AC103,"")</f>
        <v/>
      </c>
      <c r="FB103" s="49" t="str">
        <f t="shared" si="228"/>
        <v/>
      </c>
      <c r="FC103" s="49" t="str">
        <f t="shared" si="228"/>
        <v/>
      </c>
      <c r="FD103" s="49" t="str">
        <f t="shared" si="228"/>
        <v/>
      </c>
      <c r="FE103" s="49" t="str">
        <f t="shared" si="228"/>
        <v/>
      </c>
      <c r="FF103" s="49" t="str">
        <f t="shared" si="209"/>
        <v/>
      </c>
      <c r="FG103" s="49" t="str">
        <f t="shared" si="209"/>
        <v/>
      </c>
      <c r="FH103" s="49" t="str">
        <f t="shared" si="209"/>
        <v/>
      </c>
      <c r="FI103" s="49" t="str">
        <f t="shared" si="207"/>
        <v/>
      </c>
      <c r="FJ103" s="49" t="str">
        <f t="shared" si="205"/>
        <v/>
      </c>
      <c r="FK103" s="49" t="str">
        <f t="shared" si="205"/>
        <v/>
      </c>
      <c r="FL103" s="49" t="str">
        <f t="shared" si="205"/>
        <v/>
      </c>
      <c r="FM103" s="49" t="str">
        <f t="shared" si="205"/>
        <v/>
      </c>
      <c r="FN103" s="49" t="str">
        <f t="shared" si="205"/>
        <v/>
      </c>
      <c r="FO103" s="49" t="str">
        <f t="shared" si="205"/>
        <v/>
      </c>
      <c r="FP103" s="49" t="str">
        <f t="shared" si="200"/>
        <v/>
      </c>
      <c r="FQ103" s="49" t="str">
        <f t="shared" si="200"/>
        <v/>
      </c>
      <c r="FR103" s="49" t="str">
        <f t="shared" si="200"/>
        <v/>
      </c>
      <c r="FS103" s="49" t="str">
        <f t="shared" si="200"/>
        <v/>
      </c>
      <c r="FT103" s="49" t="str">
        <f t="shared" si="200"/>
        <v/>
      </c>
      <c r="FU103" s="49" t="str">
        <f t="shared" si="176"/>
        <v/>
      </c>
      <c r="FV103" s="49" t="str">
        <f t="shared" si="176"/>
        <v/>
      </c>
      <c r="FW103" s="49" t="str">
        <f t="shared" si="176"/>
        <v/>
      </c>
      <c r="FX103" s="49" t="str">
        <f t="shared" si="176"/>
        <v/>
      </c>
      <c r="FY103" s="49" t="str">
        <f t="shared" si="176"/>
        <v/>
      </c>
      <c r="FZ103" s="49" t="str">
        <f t="shared" si="176"/>
        <v/>
      </c>
      <c r="GA103" s="49" t="str">
        <f t="shared" si="176"/>
        <v/>
      </c>
      <c r="GB103" s="49" t="str">
        <f t="shared" si="176"/>
        <v/>
      </c>
      <c r="GC103" s="49" t="str">
        <f t="shared" si="176"/>
        <v/>
      </c>
      <c r="GD103" s="49" t="str">
        <f t="shared" si="176"/>
        <v/>
      </c>
      <c r="GE103" s="49" t="str">
        <f t="shared" si="176"/>
        <v/>
      </c>
      <c r="GF103" s="49" t="str">
        <f t="shared" si="176"/>
        <v/>
      </c>
      <c r="GG103" s="49" t="str">
        <f t="shared" si="176"/>
        <v/>
      </c>
      <c r="GH103" s="49" t="str">
        <f t="shared" si="176"/>
        <v/>
      </c>
      <c r="GI103" s="49" t="str">
        <f t="shared" si="176"/>
        <v/>
      </c>
      <c r="GJ103" s="49" t="str">
        <f t="shared" si="176"/>
        <v/>
      </c>
      <c r="GK103" s="49" t="str">
        <f t="shared" si="208"/>
        <v/>
      </c>
      <c r="GL103" s="49" t="str">
        <f t="shared" si="188"/>
        <v/>
      </c>
      <c r="GM103" s="49" t="str">
        <f t="shared" si="188"/>
        <v/>
      </c>
      <c r="GN103" s="49" t="str">
        <f t="shared" si="188"/>
        <v/>
      </c>
      <c r="GO103" s="49" t="str">
        <f t="shared" si="188"/>
        <v/>
      </c>
      <c r="GP103" s="49" t="str">
        <f t="shared" si="188"/>
        <v/>
      </c>
      <c r="GQ103" s="49" t="str">
        <f t="shared" si="188"/>
        <v/>
      </c>
      <c r="GR103" s="49" t="str">
        <f t="shared" si="188"/>
        <v/>
      </c>
      <c r="GS103" s="49" t="str">
        <f t="shared" si="188"/>
        <v/>
      </c>
      <c r="GT103" s="49" t="str">
        <f t="shared" si="188"/>
        <v/>
      </c>
      <c r="GU103" s="49" t="str">
        <f t="shared" si="188"/>
        <v/>
      </c>
      <c r="GV103" s="49" t="str">
        <f t="shared" si="188"/>
        <v/>
      </c>
      <c r="GW103" s="49" t="str">
        <f t="shared" si="188"/>
        <v/>
      </c>
      <c r="GX103" s="49" t="str">
        <f t="shared" si="211"/>
        <v/>
      </c>
      <c r="GY103" s="49" t="str">
        <f t="shared" si="211"/>
        <v/>
      </c>
      <c r="GZ103" s="49" t="str">
        <f t="shared" si="211"/>
        <v/>
      </c>
      <c r="HA103" s="49" t="str">
        <f t="shared" si="211"/>
        <v/>
      </c>
      <c r="HB103" s="49" t="str">
        <f t="shared" si="211"/>
        <v/>
      </c>
      <c r="HC103" s="49" t="str">
        <f t="shared" si="211"/>
        <v/>
      </c>
      <c r="HD103" s="49" t="str">
        <f t="shared" si="181"/>
        <v/>
      </c>
      <c r="HE103" s="49" t="str">
        <f t="shared" si="181"/>
        <v/>
      </c>
      <c r="HF103" s="49" t="str">
        <f t="shared" si="181"/>
        <v/>
      </c>
      <c r="HG103" s="49" t="str">
        <f t="shared" si="181"/>
        <v/>
      </c>
      <c r="HH103" s="49" t="str">
        <f t="shared" si="181"/>
        <v/>
      </c>
      <c r="HI103" s="49" t="str">
        <f t="shared" si="139"/>
        <v/>
      </c>
      <c r="HJ103" s="49" t="str">
        <f t="shared" si="139"/>
        <v/>
      </c>
      <c r="HK103" s="49" t="str">
        <f t="shared" si="139"/>
        <v/>
      </c>
      <c r="HL103" s="49" t="str">
        <f t="shared" si="139"/>
        <v/>
      </c>
      <c r="HM103" s="49" t="str">
        <f t="shared" si="109"/>
        <v/>
      </c>
      <c r="HN103" s="49" t="str">
        <f t="shared" si="109"/>
        <v/>
      </c>
      <c r="HO103" s="49" t="str">
        <f t="shared" si="109"/>
        <v/>
      </c>
      <c r="HP103" s="49" t="str">
        <f t="shared" si="109"/>
        <v/>
      </c>
      <c r="HQ103" s="49" t="str">
        <f t="shared" si="109"/>
        <v/>
      </c>
      <c r="HR103" s="49" t="str">
        <f t="shared" si="109"/>
        <v/>
      </c>
      <c r="HS103" s="49" t="str">
        <f t="shared" si="109"/>
        <v/>
      </c>
      <c r="HT103" s="49" t="str">
        <f t="shared" si="109"/>
        <v/>
      </c>
      <c r="HU103" s="49" t="str">
        <f t="shared" si="109"/>
        <v/>
      </c>
      <c r="HV103" s="49" t="str">
        <f t="shared" si="140"/>
        <v/>
      </c>
      <c r="HW103" s="169" t="e">
        <f t="shared" si="179"/>
        <v>#N/A</v>
      </c>
      <c r="HX103" s="169" t="e">
        <f t="shared" si="179"/>
        <v>#N/A</v>
      </c>
      <c r="HY103" s="169" t="e">
        <f t="shared" si="179"/>
        <v>#N/A</v>
      </c>
      <c r="HZ103" s="169" t="e">
        <f t="shared" si="179"/>
        <v>#N/A</v>
      </c>
      <c r="IA103" s="169" t="e">
        <f t="shared" si="210"/>
        <v>#N/A</v>
      </c>
      <c r="IB103" s="169" t="e">
        <f t="shared" si="210"/>
        <v>#N/A</v>
      </c>
      <c r="IC103" s="169" t="e">
        <f t="shared" si="210"/>
        <v>#N/A</v>
      </c>
      <c r="ID103" s="169" t="e">
        <f t="shared" si="210"/>
        <v>#N/A</v>
      </c>
      <c r="IE103" s="169" t="e">
        <f t="shared" si="210"/>
        <v>#N/A</v>
      </c>
      <c r="IF103" s="169" t="e">
        <f t="shared" si="210"/>
        <v>#N/A</v>
      </c>
      <c r="IG103" s="169" t="e">
        <f t="shared" si="210"/>
        <v>#N/A</v>
      </c>
      <c r="IH103" s="169" t="e">
        <f t="shared" si="210"/>
        <v>#N/A</v>
      </c>
      <c r="II103" s="169" t="e">
        <f t="shared" si="210"/>
        <v>#N/A</v>
      </c>
      <c r="IJ103" s="169" t="e">
        <f t="shared" si="210"/>
        <v>#N/A</v>
      </c>
      <c r="IK103" s="169" t="e">
        <f t="shared" si="210"/>
        <v>#N/A</v>
      </c>
      <c r="IL103" s="169" t="e">
        <f t="shared" si="210"/>
        <v>#N/A</v>
      </c>
      <c r="IM103" s="169" t="e">
        <f t="shared" si="210"/>
        <v>#N/A</v>
      </c>
      <c r="IN103" s="169" t="e">
        <f t="shared" si="210"/>
        <v>#N/A</v>
      </c>
      <c r="IO103" s="169" t="e">
        <f t="shared" si="210"/>
        <v>#N/A</v>
      </c>
      <c r="IP103" s="169" t="e">
        <f t="shared" si="212"/>
        <v>#N/A</v>
      </c>
      <c r="IQ103" s="169" t="e">
        <f t="shared" si="212"/>
        <v>#N/A</v>
      </c>
      <c r="IR103" s="169" t="e">
        <f t="shared" si="212"/>
        <v>#N/A</v>
      </c>
      <c r="IS103" s="169" t="e">
        <f t="shared" si="212"/>
        <v>#N/A</v>
      </c>
      <c r="IT103" s="169" t="e">
        <f t="shared" si="212"/>
        <v>#N/A</v>
      </c>
      <c r="IU103" s="169" t="e">
        <f t="shared" si="212"/>
        <v>#N/A</v>
      </c>
      <c r="IV103" s="169" t="e">
        <f t="shared" si="212"/>
        <v>#N/A</v>
      </c>
      <c r="IW103" s="169" t="e">
        <f t="shared" si="212"/>
        <v>#N/A</v>
      </c>
      <c r="IX103" s="169" t="e">
        <f t="shared" si="212"/>
        <v>#N/A</v>
      </c>
      <c r="IY103" s="169" t="e">
        <f t="shared" si="212"/>
        <v>#N/A</v>
      </c>
      <c r="IZ103" s="169" t="e">
        <f t="shared" si="212"/>
        <v>#N/A</v>
      </c>
      <c r="JA103" s="169" t="e">
        <f t="shared" si="212"/>
        <v>#N/A</v>
      </c>
      <c r="JB103" s="169" t="e">
        <f t="shared" si="212"/>
        <v>#N/A</v>
      </c>
      <c r="JC103" s="169" t="e">
        <f t="shared" si="212"/>
        <v>#N/A</v>
      </c>
      <c r="JD103" s="169" t="e">
        <f t="shared" si="212"/>
        <v>#N/A</v>
      </c>
      <c r="JE103" s="169" t="e">
        <f t="shared" si="218"/>
        <v>#N/A</v>
      </c>
      <c r="JF103" s="169" t="e">
        <f t="shared" si="218"/>
        <v>#N/A</v>
      </c>
      <c r="JG103" s="169" t="e">
        <f t="shared" si="218"/>
        <v>#N/A</v>
      </c>
      <c r="JH103" s="169" t="e">
        <f t="shared" si="218"/>
        <v>#N/A</v>
      </c>
      <c r="JI103" s="169" t="e">
        <f t="shared" si="218"/>
        <v>#N/A</v>
      </c>
      <c r="JJ103" s="169" t="e">
        <f t="shared" si="218"/>
        <v>#N/A</v>
      </c>
      <c r="JK103" s="169" t="e">
        <f t="shared" si="218"/>
        <v>#N/A</v>
      </c>
      <c r="JL103" s="169" t="e">
        <f t="shared" si="218"/>
        <v>#N/A</v>
      </c>
      <c r="JM103" s="169" t="e">
        <f t="shared" si="218"/>
        <v>#N/A</v>
      </c>
      <c r="JN103" s="169" t="e">
        <f t="shared" si="218"/>
        <v>#N/A</v>
      </c>
      <c r="JO103" s="169" t="e">
        <f t="shared" si="218"/>
        <v>#N/A</v>
      </c>
      <c r="JP103" s="169" t="e">
        <f t="shared" si="218"/>
        <v>#N/A</v>
      </c>
      <c r="JQ103" s="169" t="e">
        <f t="shared" si="218"/>
        <v>#N/A</v>
      </c>
      <c r="JR103" s="169" t="e">
        <f t="shared" si="218"/>
        <v>#N/A</v>
      </c>
      <c r="JS103" s="169" t="e">
        <f t="shared" si="218"/>
        <v>#N/A</v>
      </c>
      <c r="JT103" s="169" t="e">
        <f t="shared" si="213"/>
        <v>#N/A</v>
      </c>
      <c r="JU103" s="169" t="e">
        <f t="shared" si="213"/>
        <v>#N/A</v>
      </c>
      <c r="JV103" s="169" t="e">
        <f t="shared" si="213"/>
        <v>#N/A</v>
      </c>
      <c r="JW103" s="169" t="e">
        <f t="shared" si="213"/>
        <v>#N/A</v>
      </c>
      <c r="JX103" s="169" t="e">
        <f t="shared" si="213"/>
        <v>#N/A</v>
      </c>
      <c r="JY103" s="169" t="e">
        <f t="shared" si="213"/>
        <v>#N/A</v>
      </c>
      <c r="JZ103" s="169" t="e">
        <f t="shared" si="213"/>
        <v>#N/A</v>
      </c>
      <c r="KA103" s="169" t="e">
        <f t="shared" si="213"/>
        <v>#N/A</v>
      </c>
      <c r="KB103" s="169" t="e">
        <f t="shared" si="213"/>
        <v>#N/A</v>
      </c>
      <c r="KC103" s="169" t="e">
        <f t="shared" si="213"/>
        <v>#N/A</v>
      </c>
      <c r="KD103" s="169" t="e">
        <f t="shared" si="213"/>
        <v>#N/A</v>
      </c>
      <c r="KE103" s="169" t="e">
        <f t="shared" si="213"/>
        <v>#N/A</v>
      </c>
      <c r="KF103" s="169" t="e">
        <f t="shared" si="213"/>
        <v>#N/A</v>
      </c>
      <c r="KG103" s="169" t="e">
        <f t="shared" si="213"/>
        <v>#N/A</v>
      </c>
      <c r="KH103" s="169" t="e">
        <f t="shared" si="213"/>
        <v>#N/A</v>
      </c>
      <c r="KI103" s="169" t="e">
        <f t="shared" si="213"/>
        <v>#N/A</v>
      </c>
      <c r="KJ103" s="169" t="e">
        <f t="shared" si="219"/>
        <v>#N/A</v>
      </c>
      <c r="KK103" s="169" t="e">
        <f t="shared" si="219"/>
        <v>#N/A</v>
      </c>
      <c r="KL103" s="169" t="e">
        <f t="shared" si="219"/>
        <v>#N/A</v>
      </c>
      <c r="KM103" s="169" t="e">
        <f t="shared" si="219"/>
        <v>#N/A</v>
      </c>
      <c r="KN103" s="169" t="e">
        <f t="shared" si="219"/>
        <v>#N/A</v>
      </c>
      <c r="KO103" s="169" t="e">
        <f t="shared" si="219"/>
        <v>#N/A</v>
      </c>
      <c r="KP103" s="169" t="e">
        <f t="shared" si="219"/>
        <v>#N/A</v>
      </c>
      <c r="KQ103" s="169" t="e">
        <f t="shared" si="219"/>
        <v>#N/A</v>
      </c>
      <c r="KR103" s="169" t="e">
        <f t="shared" si="219"/>
        <v>#N/A</v>
      </c>
      <c r="KS103" s="169" t="e">
        <f t="shared" si="219"/>
        <v>#N/A</v>
      </c>
      <c r="KT103" s="169" t="e">
        <f t="shared" si="219"/>
        <v>#N/A</v>
      </c>
      <c r="KU103" s="169" t="e">
        <f t="shared" si="219"/>
        <v>#N/A</v>
      </c>
      <c r="KV103" s="169" t="e">
        <f t="shared" si="219"/>
        <v>#N/A</v>
      </c>
      <c r="KW103" s="169" t="e">
        <f t="shared" si="219"/>
        <v>#N/A</v>
      </c>
      <c r="KX103" s="169" t="e">
        <f t="shared" si="219"/>
        <v>#N/A</v>
      </c>
      <c r="KY103" s="169" t="e">
        <f t="shared" si="219"/>
        <v>#N/A</v>
      </c>
      <c r="KZ103" s="169" t="e">
        <f t="shared" si="214"/>
        <v>#N/A</v>
      </c>
      <c r="LA103" s="169" t="e">
        <f t="shared" si="214"/>
        <v>#N/A</v>
      </c>
      <c r="LB103" s="169" t="e">
        <f t="shared" si="214"/>
        <v>#N/A</v>
      </c>
      <c r="LC103" s="169" t="e">
        <f t="shared" si="214"/>
        <v>#N/A</v>
      </c>
      <c r="LD103" s="169" t="e">
        <f t="shared" si="214"/>
        <v>#N/A</v>
      </c>
      <c r="LE103" s="169" t="e">
        <f t="shared" si="214"/>
        <v>#N/A</v>
      </c>
      <c r="LF103" s="169" t="e">
        <f t="shared" si="214"/>
        <v>#N/A</v>
      </c>
      <c r="LG103" s="169" t="e">
        <f t="shared" si="214"/>
        <v>#N/A</v>
      </c>
      <c r="LH103" s="169" t="e">
        <f t="shared" si="214"/>
        <v>#N/A</v>
      </c>
      <c r="LI103" s="169" t="e">
        <f t="shared" si="214"/>
        <v>#N/A</v>
      </c>
      <c r="LJ103" s="169" t="e">
        <f t="shared" si="214"/>
        <v>#N/A</v>
      </c>
      <c r="LK103" s="169" t="e">
        <f t="shared" si="214"/>
        <v>#N/A</v>
      </c>
      <c r="LL103" s="169" t="e">
        <f t="shared" si="214"/>
        <v>#N/A</v>
      </c>
      <c r="LM103" s="169" t="e">
        <f t="shared" si="214"/>
        <v>#N/A</v>
      </c>
      <c r="LN103" s="169" t="e">
        <f t="shared" si="214"/>
        <v>#N/A</v>
      </c>
      <c r="LO103" s="169" t="e">
        <f t="shared" si="220"/>
        <v>#N/A</v>
      </c>
      <c r="LP103" s="169" t="e">
        <f t="shared" si="220"/>
        <v>#N/A</v>
      </c>
      <c r="LQ103" s="169" t="e">
        <f t="shared" si="221"/>
        <v>#N/A</v>
      </c>
      <c r="LR103" s="169" t="e">
        <f t="shared" si="221"/>
        <v>#N/A</v>
      </c>
      <c r="LS103" s="169" t="e">
        <f t="shared" si="221"/>
        <v>#N/A</v>
      </c>
      <c r="LT103" s="169" t="e">
        <f t="shared" si="221"/>
        <v>#N/A</v>
      </c>
      <c r="LU103" s="169" t="e">
        <f t="shared" si="221"/>
        <v>#N/A</v>
      </c>
      <c r="LV103" s="169" t="e">
        <f t="shared" si="221"/>
        <v>#N/A</v>
      </c>
      <c r="LW103" s="169" t="e">
        <f t="shared" si="221"/>
        <v>#N/A</v>
      </c>
      <c r="LX103" s="169" t="e">
        <f t="shared" si="221"/>
        <v>#N/A</v>
      </c>
      <c r="LY103" s="169" t="e">
        <f t="shared" si="221"/>
        <v>#N/A</v>
      </c>
      <c r="LZ103" s="169" t="e">
        <f t="shared" si="221"/>
        <v>#N/A</v>
      </c>
      <c r="MA103" s="169" t="e">
        <f t="shared" si="221"/>
        <v>#N/A</v>
      </c>
      <c r="MB103" s="169" t="e">
        <f t="shared" si="221"/>
        <v>#N/A</v>
      </c>
      <c r="MC103" s="169" t="e">
        <f t="shared" si="221"/>
        <v>#N/A</v>
      </c>
      <c r="MD103" s="169" t="e">
        <f t="shared" si="221"/>
        <v>#N/A</v>
      </c>
      <c r="ME103" s="169" t="e">
        <f t="shared" si="221"/>
        <v>#N/A</v>
      </c>
      <c r="MF103" s="169" t="e">
        <f t="shared" si="215"/>
        <v>#N/A</v>
      </c>
      <c r="MG103" s="169" t="e">
        <f t="shared" si="215"/>
        <v>#N/A</v>
      </c>
      <c r="MH103" s="169" t="e">
        <f t="shared" si="215"/>
        <v>#N/A</v>
      </c>
      <c r="MI103" s="169" t="e">
        <f t="shared" si="215"/>
        <v>#N/A</v>
      </c>
      <c r="MJ103" s="169" t="e">
        <f t="shared" si="215"/>
        <v>#N/A</v>
      </c>
      <c r="MK103" s="169" t="e">
        <f t="shared" si="215"/>
        <v>#N/A</v>
      </c>
      <c r="ML103" s="169" t="e">
        <f t="shared" si="215"/>
        <v>#N/A</v>
      </c>
      <c r="MM103" s="169" t="e">
        <f t="shared" si="215"/>
        <v>#N/A</v>
      </c>
      <c r="MN103" s="169" t="e">
        <f t="shared" si="215"/>
        <v>#N/A</v>
      </c>
      <c r="MO103" s="169" t="e">
        <f t="shared" si="215"/>
        <v>#N/A</v>
      </c>
      <c r="MP103" s="169" t="e">
        <f t="shared" si="215"/>
        <v>#N/A</v>
      </c>
      <c r="MQ103" s="169" t="e">
        <f t="shared" si="215"/>
        <v>#N/A</v>
      </c>
      <c r="MR103" s="169" t="e">
        <f t="shared" si="215"/>
        <v>#N/A</v>
      </c>
      <c r="MS103" s="169" t="e">
        <f t="shared" si="215"/>
        <v>#N/A</v>
      </c>
      <c r="MT103" s="169" t="e">
        <f t="shared" si="215"/>
        <v>#N/A</v>
      </c>
      <c r="MU103" s="169" t="e">
        <f t="shared" si="215"/>
        <v>#N/A</v>
      </c>
      <c r="MV103" s="169" t="e">
        <f t="shared" si="222"/>
        <v>#N/A</v>
      </c>
      <c r="MW103" s="169" t="e">
        <f t="shared" si="222"/>
        <v>#N/A</v>
      </c>
      <c r="MX103" s="169" t="e">
        <f t="shared" si="222"/>
        <v>#N/A</v>
      </c>
      <c r="MY103" s="169" t="e">
        <f t="shared" si="222"/>
        <v>#N/A</v>
      </c>
      <c r="MZ103" s="169" t="e">
        <f t="shared" si="222"/>
        <v>#N/A</v>
      </c>
      <c r="NA103" s="169" t="e">
        <f t="shared" si="222"/>
        <v>#N/A</v>
      </c>
      <c r="NB103" s="169" t="e">
        <f t="shared" si="222"/>
        <v>#N/A</v>
      </c>
      <c r="NC103" s="169" t="e">
        <f t="shared" si="222"/>
        <v>#N/A</v>
      </c>
      <c r="ND103" s="169" t="e">
        <f t="shared" si="222"/>
        <v>#N/A</v>
      </c>
      <c r="NE103" s="169" t="e">
        <f t="shared" si="222"/>
        <v>#N/A</v>
      </c>
      <c r="NF103" s="169" t="e">
        <f t="shared" si="222"/>
        <v>#N/A</v>
      </c>
      <c r="NG103" s="169" t="e">
        <f t="shared" si="222"/>
        <v>#N/A</v>
      </c>
      <c r="NH103" s="169" t="e">
        <f t="shared" si="222"/>
        <v>#N/A</v>
      </c>
      <c r="NI103" s="169" t="e">
        <f t="shared" si="222"/>
        <v>#N/A</v>
      </c>
      <c r="NJ103" s="169" t="e">
        <f t="shared" si="222"/>
        <v>#N/A</v>
      </c>
      <c r="NK103" s="169" t="e">
        <f t="shared" si="222"/>
        <v>#N/A</v>
      </c>
      <c r="NL103" s="169" t="e">
        <f t="shared" si="216"/>
        <v>#N/A</v>
      </c>
      <c r="NM103" s="169" t="e">
        <f t="shared" si="216"/>
        <v>#N/A</v>
      </c>
      <c r="NN103" s="169" t="e">
        <f t="shared" si="216"/>
        <v>#N/A</v>
      </c>
      <c r="NO103" s="169" t="e">
        <f t="shared" si="216"/>
        <v>#N/A</v>
      </c>
      <c r="NP103" s="169" t="e">
        <f t="shared" si="216"/>
        <v>#N/A</v>
      </c>
      <c r="NQ103" s="169" t="e">
        <f t="shared" si="216"/>
        <v>#N/A</v>
      </c>
      <c r="NR103" s="169" t="e">
        <f t="shared" si="216"/>
        <v>#N/A</v>
      </c>
      <c r="NS103" s="169" t="e">
        <f t="shared" si="216"/>
        <v>#N/A</v>
      </c>
      <c r="NT103" s="169" t="e">
        <f t="shared" si="216"/>
        <v>#N/A</v>
      </c>
      <c r="NU103" s="169" t="e">
        <f t="shared" si="216"/>
        <v>#N/A</v>
      </c>
      <c r="NV103" s="169" t="e">
        <f t="shared" si="216"/>
        <v>#N/A</v>
      </c>
      <c r="NW103" s="169" t="e">
        <f t="shared" si="216"/>
        <v>#N/A</v>
      </c>
      <c r="NX103" s="169" t="e">
        <f t="shared" si="216"/>
        <v>#N/A</v>
      </c>
      <c r="NY103" s="169" t="e">
        <f t="shared" si="216"/>
        <v>#N/A</v>
      </c>
      <c r="NZ103" s="169" t="e">
        <f t="shared" si="216"/>
        <v>#N/A</v>
      </c>
      <c r="OA103" s="169" t="e">
        <f t="shared" si="223"/>
        <v>#N/A</v>
      </c>
      <c r="OB103" s="169" t="e">
        <f t="shared" si="223"/>
        <v>#N/A</v>
      </c>
      <c r="OC103" s="169" t="e">
        <f t="shared" si="224"/>
        <v>#N/A</v>
      </c>
      <c r="OD103" s="169" t="e">
        <f t="shared" si="224"/>
        <v>#N/A</v>
      </c>
      <c r="OE103" s="169" t="e">
        <f t="shared" si="224"/>
        <v>#N/A</v>
      </c>
      <c r="OF103" s="169" t="e">
        <f t="shared" si="224"/>
        <v>#N/A</v>
      </c>
      <c r="OG103" s="169" t="e">
        <f t="shared" si="224"/>
        <v>#N/A</v>
      </c>
      <c r="OH103" s="169" t="e">
        <f t="shared" si="224"/>
        <v>#N/A</v>
      </c>
      <c r="OI103" s="169" t="e">
        <f t="shared" si="224"/>
        <v>#N/A</v>
      </c>
      <c r="OJ103" s="169" t="e">
        <f t="shared" si="224"/>
        <v>#N/A</v>
      </c>
      <c r="OK103" s="169" t="e">
        <f t="shared" si="224"/>
        <v>#N/A</v>
      </c>
      <c r="OL103" s="169" t="e">
        <f t="shared" si="224"/>
        <v>#N/A</v>
      </c>
      <c r="OM103" s="169" t="e">
        <f t="shared" si="224"/>
        <v>#N/A</v>
      </c>
      <c r="ON103" s="169" t="e">
        <f t="shared" si="224"/>
        <v>#N/A</v>
      </c>
      <c r="OO103" s="169" t="e">
        <f t="shared" si="224"/>
        <v>#N/A</v>
      </c>
      <c r="OP103" s="169" t="e">
        <f t="shared" si="224"/>
        <v>#N/A</v>
      </c>
      <c r="OQ103" s="169" t="e">
        <f t="shared" si="224"/>
        <v>#N/A</v>
      </c>
      <c r="OR103" s="169" t="e">
        <f t="shared" si="217"/>
        <v>#N/A</v>
      </c>
      <c r="OS103" s="169" t="e">
        <f t="shared" si="217"/>
        <v>#N/A</v>
      </c>
      <c r="OT103" s="169" t="e">
        <f t="shared" si="217"/>
        <v>#N/A</v>
      </c>
      <c r="OU103" s="169" t="e">
        <f t="shared" si="217"/>
        <v>#N/A</v>
      </c>
      <c r="OV103" s="169" t="e">
        <f t="shared" si="217"/>
        <v>#N/A</v>
      </c>
      <c r="OW103" s="169" t="e">
        <f t="shared" si="217"/>
        <v>#N/A</v>
      </c>
      <c r="OX103" s="169" t="e">
        <f t="shared" si="217"/>
        <v>#N/A</v>
      </c>
      <c r="OY103" s="169" t="e">
        <f t="shared" si="217"/>
        <v>#N/A</v>
      </c>
      <c r="OZ103" s="169" t="e">
        <f t="shared" si="217"/>
        <v>#N/A</v>
      </c>
      <c r="PA103" s="169" t="e">
        <f t="shared" si="217"/>
        <v>#N/A</v>
      </c>
      <c r="PB103" s="169" t="e">
        <f t="shared" si="217"/>
        <v>#N/A</v>
      </c>
      <c r="PC103" s="169" t="e">
        <f t="shared" si="217"/>
        <v>#N/A</v>
      </c>
      <c r="PD103" s="169" t="e">
        <f t="shared" si="217"/>
        <v>#N/A</v>
      </c>
      <c r="PE103" s="169" t="e">
        <f t="shared" si="217"/>
        <v>#N/A</v>
      </c>
      <c r="PF103" s="169" t="e">
        <f t="shared" si="217"/>
        <v>#N/A</v>
      </c>
      <c r="PG103" s="169" t="e">
        <f t="shared" si="217"/>
        <v>#N/A</v>
      </c>
      <c r="PH103" s="169" t="e">
        <f t="shared" si="225"/>
        <v>#N/A</v>
      </c>
      <c r="PI103" s="169" t="e">
        <f t="shared" si="225"/>
        <v>#N/A</v>
      </c>
      <c r="PJ103" s="169" t="e">
        <f t="shared" si="225"/>
        <v>#N/A</v>
      </c>
      <c r="PK103" s="169" t="e">
        <f t="shared" si="225"/>
        <v>#N/A</v>
      </c>
      <c r="PL103" s="169" t="e">
        <f t="shared" si="225"/>
        <v>#N/A</v>
      </c>
      <c r="PM103" s="169" t="e">
        <f t="shared" si="225"/>
        <v>#N/A</v>
      </c>
      <c r="PN103" s="169" t="e">
        <f t="shared" si="225"/>
        <v>#N/A</v>
      </c>
      <c r="PO103" s="169" t="e">
        <f t="shared" si="225"/>
        <v>#N/A</v>
      </c>
    </row>
    <row r="104" spans="1:431" x14ac:dyDescent="0.75">
      <c r="A104" s="367" t="s">
        <v>854</v>
      </c>
      <c r="B104" s="377">
        <f>SUM(B4:B103)</f>
        <v>233</v>
      </c>
      <c r="E104" s="2"/>
      <c r="F104" s="2"/>
      <c r="G104" s="90">
        <f>SUM(G4:G103)</f>
        <v>137.75</v>
      </c>
      <c r="H104" s="90">
        <f>SUM(H4:H103)</f>
        <v>197</v>
      </c>
      <c r="I104" s="90">
        <f>SUM(I4:I103)</f>
        <v>310</v>
      </c>
      <c r="J104" s="5"/>
      <c r="K104" s="5"/>
      <c r="L104" s="36"/>
      <c r="M104" s="36"/>
      <c r="N104" s="90">
        <f>SUM(N4:N103)</f>
        <v>205.95833333333331</v>
      </c>
      <c r="O104" s="353" t="s">
        <v>982</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29">SUM(W4:W103)</f>
        <v>247.47387446488858</v>
      </c>
      <c r="X104" s="92">
        <f t="shared" si="229"/>
        <v>239.53333270790921</v>
      </c>
      <c r="Y104" s="92">
        <f t="shared" si="229"/>
        <v>233.22244183975818</v>
      </c>
      <c r="Z104" s="92">
        <f t="shared" si="229"/>
        <v>227.8082594072626</v>
      </c>
      <c r="AA104" s="92">
        <f t="shared" si="229"/>
        <v>222.94615625053896</v>
      </c>
      <c r="AB104" s="5"/>
      <c r="AC104" s="363"/>
      <c r="AD104" s="184">
        <f>IF(AND(G104&gt;0,H104&gt;0,I104&gt;0),N104-(3*R104),"")</f>
        <v>160.86655193139711</v>
      </c>
      <c r="AE104" s="250">
        <f>IF(ISNONTEXT($AD$104),AD104+(($HV$104-$AD$104)/200),"")</f>
        <v>161.31746974541647</v>
      </c>
      <c r="AF104" s="250">
        <f t="shared" ref="AF104:CQ104" si="230">IF(ISNONTEXT($AD$104),AE104+(($HV$104-$AD$104)/200),"")</f>
        <v>161.76838755943584</v>
      </c>
      <c r="AG104" s="250">
        <f t="shared" si="230"/>
        <v>162.2193053734552</v>
      </c>
      <c r="AH104" s="250">
        <f t="shared" si="230"/>
        <v>162.67022318747456</v>
      </c>
      <c r="AI104" s="250">
        <f t="shared" si="230"/>
        <v>163.12114100149392</v>
      </c>
      <c r="AJ104" s="250">
        <f t="shared" si="230"/>
        <v>163.57205881551329</v>
      </c>
      <c r="AK104" s="250">
        <f t="shared" si="230"/>
        <v>164.02297662953265</v>
      </c>
      <c r="AL104" s="250">
        <f t="shared" si="230"/>
        <v>164.47389444355201</v>
      </c>
      <c r="AM104" s="250">
        <f t="shared" si="230"/>
        <v>164.92481225757138</v>
      </c>
      <c r="AN104" s="250">
        <f t="shared" si="230"/>
        <v>165.37573007159074</v>
      </c>
      <c r="AO104" s="250">
        <f t="shared" si="230"/>
        <v>165.8266478856101</v>
      </c>
      <c r="AP104" s="250">
        <f t="shared" si="230"/>
        <v>166.27756569962946</v>
      </c>
      <c r="AQ104" s="250">
        <f t="shared" si="230"/>
        <v>166.72848351364883</v>
      </c>
      <c r="AR104" s="250">
        <f t="shared" si="230"/>
        <v>167.17940132766819</v>
      </c>
      <c r="AS104" s="250">
        <f t="shared" si="230"/>
        <v>167.63031914168755</v>
      </c>
      <c r="AT104" s="250">
        <f t="shared" si="230"/>
        <v>168.08123695570691</v>
      </c>
      <c r="AU104" s="250">
        <f t="shared" si="230"/>
        <v>168.53215476972628</v>
      </c>
      <c r="AV104" s="250">
        <f t="shared" si="230"/>
        <v>168.98307258374564</v>
      </c>
      <c r="AW104" s="250">
        <f t="shared" si="230"/>
        <v>169.433990397765</v>
      </c>
      <c r="AX104" s="250">
        <f t="shared" si="230"/>
        <v>169.88490821178436</v>
      </c>
      <c r="AY104" s="250">
        <f t="shared" si="230"/>
        <v>170.33582602580373</v>
      </c>
      <c r="AZ104" s="250">
        <f t="shared" si="230"/>
        <v>170.78674383982309</v>
      </c>
      <c r="BA104" s="250">
        <f t="shared" si="230"/>
        <v>171.23766165384245</v>
      </c>
      <c r="BB104" s="250">
        <f t="shared" si="230"/>
        <v>171.68857946786181</v>
      </c>
      <c r="BC104" s="250">
        <f t="shared" si="230"/>
        <v>172.13949728188118</v>
      </c>
      <c r="BD104" s="250">
        <f t="shared" si="230"/>
        <v>172.59041509590054</v>
      </c>
      <c r="BE104" s="250">
        <f t="shared" si="230"/>
        <v>173.0413329099199</v>
      </c>
      <c r="BF104" s="250">
        <f t="shared" si="230"/>
        <v>173.49225072393926</v>
      </c>
      <c r="BG104" s="250">
        <f t="shared" si="230"/>
        <v>173.94316853795863</v>
      </c>
      <c r="BH104" s="250">
        <f t="shared" si="230"/>
        <v>174.39408635197799</v>
      </c>
      <c r="BI104" s="250">
        <f t="shared" si="230"/>
        <v>174.84500416599735</v>
      </c>
      <c r="BJ104" s="250">
        <f t="shared" si="230"/>
        <v>175.29592198001671</v>
      </c>
      <c r="BK104" s="250">
        <f t="shared" si="230"/>
        <v>175.74683979403608</v>
      </c>
      <c r="BL104" s="250">
        <f t="shared" si="230"/>
        <v>176.19775760805544</v>
      </c>
      <c r="BM104" s="250">
        <f t="shared" si="230"/>
        <v>176.6486754220748</v>
      </c>
      <c r="BN104" s="250">
        <f t="shared" si="230"/>
        <v>177.09959323609417</v>
      </c>
      <c r="BO104" s="250">
        <f t="shared" si="230"/>
        <v>177.55051105011353</v>
      </c>
      <c r="BP104" s="250">
        <f t="shared" si="230"/>
        <v>178.00142886413289</v>
      </c>
      <c r="BQ104" s="250">
        <f t="shared" si="230"/>
        <v>178.45234667815225</v>
      </c>
      <c r="BR104" s="250">
        <f t="shared" si="230"/>
        <v>178.90326449217162</v>
      </c>
      <c r="BS104" s="250">
        <f t="shared" si="230"/>
        <v>179.35418230619098</v>
      </c>
      <c r="BT104" s="250">
        <f t="shared" si="230"/>
        <v>179.80510012021034</v>
      </c>
      <c r="BU104" s="250">
        <f t="shared" si="230"/>
        <v>180.2560179342297</v>
      </c>
      <c r="BV104" s="250">
        <f t="shared" si="230"/>
        <v>180.70693574824907</v>
      </c>
      <c r="BW104" s="250">
        <f t="shared" si="230"/>
        <v>181.15785356226843</v>
      </c>
      <c r="BX104" s="250">
        <f t="shared" si="230"/>
        <v>181.60877137628779</v>
      </c>
      <c r="BY104" s="250">
        <f t="shared" si="230"/>
        <v>182.05968919030715</v>
      </c>
      <c r="BZ104" s="250">
        <f t="shared" si="230"/>
        <v>182.51060700432652</v>
      </c>
      <c r="CA104" s="250">
        <f t="shared" si="230"/>
        <v>182.96152481834588</v>
      </c>
      <c r="CB104" s="250">
        <f t="shared" si="230"/>
        <v>183.41244263236524</v>
      </c>
      <c r="CC104" s="250">
        <f t="shared" si="230"/>
        <v>183.8633604463846</v>
      </c>
      <c r="CD104" s="250">
        <f t="shared" si="230"/>
        <v>184.31427826040397</v>
      </c>
      <c r="CE104" s="250">
        <f t="shared" si="230"/>
        <v>184.76519607442333</v>
      </c>
      <c r="CF104" s="250">
        <f t="shared" si="230"/>
        <v>185.21611388844269</v>
      </c>
      <c r="CG104" s="250">
        <f t="shared" si="230"/>
        <v>185.66703170246205</v>
      </c>
      <c r="CH104" s="250">
        <f t="shared" si="230"/>
        <v>186.11794951648142</v>
      </c>
      <c r="CI104" s="250">
        <f t="shared" si="230"/>
        <v>186.56886733050078</v>
      </c>
      <c r="CJ104" s="250">
        <f t="shared" si="230"/>
        <v>187.01978514452014</v>
      </c>
      <c r="CK104" s="250">
        <f t="shared" si="230"/>
        <v>187.4707029585395</v>
      </c>
      <c r="CL104" s="250">
        <f t="shared" si="230"/>
        <v>187.92162077255887</v>
      </c>
      <c r="CM104" s="250">
        <f t="shared" si="230"/>
        <v>188.37253858657823</v>
      </c>
      <c r="CN104" s="250">
        <f t="shared" si="230"/>
        <v>188.82345640059759</v>
      </c>
      <c r="CO104" s="250">
        <f t="shared" si="230"/>
        <v>189.27437421461696</v>
      </c>
      <c r="CP104" s="250">
        <f t="shared" si="230"/>
        <v>189.72529202863632</v>
      </c>
      <c r="CQ104" s="250">
        <f t="shared" si="230"/>
        <v>190.17620984265568</v>
      </c>
      <c r="CR104" s="250">
        <f t="shared" ref="CR104:FC104" si="231">IF(ISNONTEXT($AD$104),CQ104+(($HV$104-$AD$104)/200),"")</f>
        <v>190.62712765667504</v>
      </c>
      <c r="CS104" s="250">
        <f t="shared" si="231"/>
        <v>191.07804547069441</v>
      </c>
      <c r="CT104" s="250">
        <f t="shared" si="231"/>
        <v>191.52896328471377</v>
      </c>
      <c r="CU104" s="250">
        <f t="shared" si="231"/>
        <v>191.97988109873313</v>
      </c>
      <c r="CV104" s="250">
        <f t="shared" si="231"/>
        <v>192.43079891275249</v>
      </c>
      <c r="CW104" s="250">
        <f t="shared" si="231"/>
        <v>192.88171672677186</v>
      </c>
      <c r="CX104" s="250">
        <f t="shared" si="231"/>
        <v>193.33263454079122</v>
      </c>
      <c r="CY104" s="250">
        <f t="shared" si="231"/>
        <v>193.78355235481058</v>
      </c>
      <c r="CZ104" s="250">
        <f t="shared" si="231"/>
        <v>194.23447016882994</v>
      </c>
      <c r="DA104" s="250">
        <f t="shared" si="231"/>
        <v>194.68538798284931</v>
      </c>
      <c r="DB104" s="250">
        <f t="shared" si="231"/>
        <v>195.13630579686867</v>
      </c>
      <c r="DC104" s="250">
        <f t="shared" si="231"/>
        <v>195.58722361088803</v>
      </c>
      <c r="DD104" s="250">
        <f t="shared" si="231"/>
        <v>196.03814142490739</v>
      </c>
      <c r="DE104" s="250">
        <f t="shared" si="231"/>
        <v>196.48905923892676</v>
      </c>
      <c r="DF104" s="250">
        <f t="shared" si="231"/>
        <v>196.93997705294612</v>
      </c>
      <c r="DG104" s="250">
        <f t="shared" si="231"/>
        <v>197.39089486696548</v>
      </c>
      <c r="DH104" s="250">
        <f t="shared" si="231"/>
        <v>197.84181268098484</v>
      </c>
      <c r="DI104" s="250">
        <f t="shared" si="231"/>
        <v>198.29273049500421</v>
      </c>
      <c r="DJ104" s="250">
        <f t="shared" si="231"/>
        <v>198.74364830902357</v>
      </c>
      <c r="DK104" s="250">
        <f t="shared" si="231"/>
        <v>199.19456612304293</v>
      </c>
      <c r="DL104" s="250">
        <f t="shared" si="231"/>
        <v>199.64548393706229</v>
      </c>
      <c r="DM104" s="250">
        <f t="shared" si="231"/>
        <v>200.09640175108166</v>
      </c>
      <c r="DN104" s="250">
        <f t="shared" si="231"/>
        <v>200.54731956510102</v>
      </c>
      <c r="DO104" s="250">
        <f t="shared" si="231"/>
        <v>200.99823737912038</v>
      </c>
      <c r="DP104" s="250">
        <f t="shared" si="231"/>
        <v>201.44915519313975</v>
      </c>
      <c r="DQ104" s="250">
        <f t="shared" si="231"/>
        <v>201.90007300715911</v>
      </c>
      <c r="DR104" s="250">
        <f t="shared" si="231"/>
        <v>202.35099082117847</v>
      </c>
      <c r="DS104" s="250">
        <f t="shared" si="231"/>
        <v>202.80190863519783</v>
      </c>
      <c r="DT104" s="250">
        <f t="shared" si="231"/>
        <v>203.2528264492172</v>
      </c>
      <c r="DU104" s="250">
        <f t="shared" si="231"/>
        <v>203.70374426323656</v>
      </c>
      <c r="DV104" s="250">
        <f t="shared" si="231"/>
        <v>204.15466207725592</v>
      </c>
      <c r="DW104" s="250">
        <f t="shared" si="231"/>
        <v>204.60557989127528</v>
      </c>
      <c r="DX104" s="250">
        <f t="shared" si="231"/>
        <v>205.05649770529465</v>
      </c>
      <c r="DY104" s="250">
        <f t="shared" si="231"/>
        <v>205.50741551931401</v>
      </c>
      <c r="DZ104" s="250">
        <f t="shared" si="231"/>
        <v>205.95833333333337</v>
      </c>
      <c r="EA104" s="250">
        <f t="shared" si="231"/>
        <v>206.40925114735273</v>
      </c>
      <c r="EB104" s="250">
        <f t="shared" si="231"/>
        <v>206.8601689613721</v>
      </c>
      <c r="EC104" s="250">
        <f t="shared" si="231"/>
        <v>207.31108677539146</v>
      </c>
      <c r="ED104" s="250">
        <f t="shared" si="231"/>
        <v>207.76200458941082</v>
      </c>
      <c r="EE104" s="250">
        <f t="shared" si="231"/>
        <v>208.21292240343018</v>
      </c>
      <c r="EF104" s="250">
        <f t="shared" si="231"/>
        <v>208.66384021744955</v>
      </c>
      <c r="EG104" s="250">
        <f t="shared" si="231"/>
        <v>209.11475803146891</v>
      </c>
      <c r="EH104" s="250">
        <f t="shared" si="231"/>
        <v>209.56567584548827</v>
      </c>
      <c r="EI104" s="250">
        <f t="shared" si="231"/>
        <v>210.01659365950763</v>
      </c>
      <c r="EJ104" s="250">
        <f t="shared" si="231"/>
        <v>210.467511473527</v>
      </c>
      <c r="EK104" s="250">
        <f t="shared" si="231"/>
        <v>210.91842928754636</v>
      </c>
      <c r="EL104" s="250">
        <f t="shared" si="231"/>
        <v>211.36934710156572</v>
      </c>
      <c r="EM104" s="250">
        <f t="shared" si="231"/>
        <v>211.82026491558508</v>
      </c>
      <c r="EN104" s="250">
        <f t="shared" si="231"/>
        <v>212.27118272960445</v>
      </c>
      <c r="EO104" s="250">
        <f t="shared" si="231"/>
        <v>212.72210054362381</v>
      </c>
      <c r="EP104" s="250">
        <f t="shared" si="231"/>
        <v>213.17301835764317</v>
      </c>
      <c r="EQ104" s="250">
        <f t="shared" si="231"/>
        <v>213.62393617166254</v>
      </c>
      <c r="ER104" s="250">
        <f t="shared" si="231"/>
        <v>214.0748539856819</v>
      </c>
      <c r="ES104" s="250">
        <f t="shared" si="231"/>
        <v>214.52577179970126</v>
      </c>
      <c r="ET104" s="250">
        <f t="shared" si="231"/>
        <v>214.97668961372062</v>
      </c>
      <c r="EU104" s="250">
        <f t="shared" si="231"/>
        <v>215.42760742773999</v>
      </c>
      <c r="EV104" s="250">
        <f t="shared" si="231"/>
        <v>215.87852524175935</v>
      </c>
      <c r="EW104" s="250">
        <f t="shared" si="231"/>
        <v>216.32944305577871</v>
      </c>
      <c r="EX104" s="250">
        <f t="shared" si="231"/>
        <v>216.78036086979807</v>
      </c>
      <c r="EY104" s="250">
        <f t="shared" si="231"/>
        <v>217.23127868381744</v>
      </c>
      <c r="EZ104" s="250">
        <f t="shared" si="231"/>
        <v>217.6821964978368</v>
      </c>
      <c r="FA104" s="250">
        <f t="shared" si="231"/>
        <v>218.13311431185616</v>
      </c>
      <c r="FB104" s="250">
        <f t="shared" si="231"/>
        <v>218.58403212587552</v>
      </c>
      <c r="FC104" s="250">
        <f t="shared" si="231"/>
        <v>219.03494993989489</v>
      </c>
      <c r="FD104" s="250">
        <f t="shared" ref="FD104:HO104" si="232">IF(ISNONTEXT($AD$104),FC104+(($HV$104-$AD$104)/200),"")</f>
        <v>219.48586775391425</v>
      </c>
      <c r="FE104" s="250">
        <f t="shared" si="232"/>
        <v>219.93678556793361</v>
      </c>
      <c r="FF104" s="250">
        <f t="shared" si="232"/>
        <v>220.38770338195297</v>
      </c>
      <c r="FG104" s="250">
        <f t="shared" si="232"/>
        <v>220.83862119597234</v>
      </c>
      <c r="FH104" s="250">
        <f t="shared" si="232"/>
        <v>221.2895390099917</v>
      </c>
      <c r="FI104" s="250">
        <f t="shared" si="232"/>
        <v>221.74045682401106</v>
      </c>
      <c r="FJ104" s="250">
        <f t="shared" si="232"/>
        <v>222.19137463803042</v>
      </c>
      <c r="FK104" s="250">
        <f t="shared" si="232"/>
        <v>222.64229245204979</v>
      </c>
      <c r="FL104" s="250">
        <f t="shared" si="232"/>
        <v>223.09321026606915</v>
      </c>
      <c r="FM104" s="250">
        <f t="shared" si="232"/>
        <v>223.54412808008851</v>
      </c>
      <c r="FN104" s="250">
        <f t="shared" si="232"/>
        <v>223.99504589410788</v>
      </c>
      <c r="FO104" s="250">
        <f t="shared" si="232"/>
        <v>224.44596370812724</v>
      </c>
      <c r="FP104" s="250">
        <f t="shared" si="232"/>
        <v>224.8968815221466</v>
      </c>
      <c r="FQ104" s="250">
        <f t="shared" si="232"/>
        <v>225.34779933616596</v>
      </c>
      <c r="FR104" s="250">
        <f t="shared" si="232"/>
        <v>225.79871715018533</v>
      </c>
      <c r="FS104" s="250">
        <f t="shared" si="232"/>
        <v>226.24963496420469</v>
      </c>
      <c r="FT104" s="250">
        <f t="shared" si="232"/>
        <v>226.70055277822405</v>
      </c>
      <c r="FU104" s="250">
        <f t="shared" si="232"/>
        <v>227.15147059224341</v>
      </c>
      <c r="FV104" s="250">
        <f t="shared" si="232"/>
        <v>227.60238840626278</v>
      </c>
      <c r="FW104" s="250">
        <f t="shared" si="232"/>
        <v>228.05330622028214</v>
      </c>
      <c r="FX104" s="250">
        <f t="shared" si="232"/>
        <v>228.5042240343015</v>
      </c>
      <c r="FY104" s="250">
        <f t="shared" si="232"/>
        <v>228.95514184832086</v>
      </c>
      <c r="FZ104" s="250">
        <f t="shared" si="232"/>
        <v>229.40605966234023</v>
      </c>
      <c r="GA104" s="250">
        <f t="shared" si="232"/>
        <v>229.85697747635959</v>
      </c>
      <c r="GB104" s="250">
        <f t="shared" si="232"/>
        <v>230.30789529037895</v>
      </c>
      <c r="GC104" s="250">
        <f t="shared" si="232"/>
        <v>230.75881310439831</v>
      </c>
      <c r="GD104" s="250">
        <f t="shared" si="232"/>
        <v>231.20973091841768</v>
      </c>
      <c r="GE104" s="250">
        <f t="shared" si="232"/>
        <v>231.66064873243704</v>
      </c>
      <c r="GF104" s="250">
        <f t="shared" si="232"/>
        <v>232.1115665464564</v>
      </c>
      <c r="GG104" s="250">
        <f t="shared" si="232"/>
        <v>232.56248436047576</v>
      </c>
      <c r="GH104" s="250">
        <f t="shared" si="232"/>
        <v>233.01340217449513</v>
      </c>
      <c r="GI104" s="250">
        <f t="shared" si="232"/>
        <v>233.46431998851449</v>
      </c>
      <c r="GJ104" s="250">
        <f t="shared" si="232"/>
        <v>233.91523780253385</v>
      </c>
      <c r="GK104" s="250">
        <f t="shared" si="232"/>
        <v>234.36615561655321</v>
      </c>
      <c r="GL104" s="250">
        <f t="shared" si="232"/>
        <v>234.81707343057258</v>
      </c>
      <c r="GM104" s="250">
        <f t="shared" si="232"/>
        <v>235.26799124459194</v>
      </c>
      <c r="GN104" s="250">
        <f t="shared" si="232"/>
        <v>235.7189090586113</v>
      </c>
      <c r="GO104" s="250">
        <f t="shared" si="232"/>
        <v>236.16982687263067</v>
      </c>
      <c r="GP104" s="250">
        <f t="shared" si="232"/>
        <v>236.62074468665003</v>
      </c>
      <c r="GQ104" s="250">
        <f t="shared" si="232"/>
        <v>237.07166250066939</v>
      </c>
      <c r="GR104" s="250">
        <f t="shared" si="232"/>
        <v>237.52258031468875</v>
      </c>
      <c r="GS104" s="250">
        <f t="shared" si="232"/>
        <v>237.97349812870812</v>
      </c>
      <c r="GT104" s="250">
        <f t="shared" si="232"/>
        <v>238.42441594272748</v>
      </c>
      <c r="GU104" s="250">
        <f t="shared" si="232"/>
        <v>238.87533375674684</v>
      </c>
      <c r="GV104" s="250">
        <f t="shared" si="232"/>
        <v>239.3262515707662</v>
      </c>
      <c r="GW104" s="250">
        <f t="shared" si="232"/>
        <v>239.77716938478557</v>
      </c>
      <c r="GX104" s="250">
        <f t="shared" si="232"/>
        <v>240.22808719880493</v>
      </c>
      <c r="GY104" s="250">
        <f t="shared" si="232"/>
        <v>240.67900501282429</v>
      </c>
      <c r="GZ104" s="250">
        <f t="shared" si="232"/>
        <v>241.12992282684365</v>
      </c>
      <c r="HA104" s="250">
        <f t="shared" si="232"/>
        <v>241.58084064086302</v>
      </c>
      <c r="HB104" s="250">
        <f t="shared" si="232"/>
        <v>242.03175845488238</v>
      </c>
      <c r="HC104" s="250">
        <f t="shared" si="232"/>
        <v>242.48267626890174</v>
      </c>
      <c r="HD104" s="250">
        <f t="shared" si="232"/>
        <v>242.9335940829211</v>
      </c>
      <c r="HE104" s="250">
        <f t="shared" si="232"/>
        <v>243.38451189694047</v>
      </c>
      <c r="HF104" s="250">
        <f t="shared" si="232"/>
        <v>243.83542971095983</v>
      </c>
      <c r="HG104" s="250">
        <f t="shared" si="232"/>
        <v>244.28634752497919</v>
      </c>
      <c r="HH104" s="250">
        <f t="shared" si="232"/>
        <v>244.73726533899855</v>
      </c>
      <c r="HI104" s="250">
        <f t="shared" si="232"/>
        <v>245.18818315301792</v>
      </c>
      <c r="HJ104" s="250">
        <f t="shared" si="232"/>
        <v>245.63910096703728</v>
      </c>
      <c r="HK104" s="250">
        <f t="shared" si="232"/>
        <v>246.09001878105664</v>
      </c>
      <c r="HL104" s="250">
        <f t="shared" si="232"/>
        <v>246.540936595076</v>
      </c>
      <c r="HM104" s="250">
        <f t="shared" si="232"/>
        <v>246.99185440909537</v>
      </c>
      <c r="HN104" s="250">
        <f t="shared" si="232"/>
        <v>247.44277222311473</v>
      </c>
      <c r="HO104" s="250">
        <f t="shared" si="232"/>
        <v>247.89369003713409</v>
      </c>
      <c r="HP104" s="250">
        <f t="shared" ref="HP104:HU104" si="233">IF(ISNONTEXT($AD$104),HO104+(($HV$104-$AD$104)/200),"")</f>
        <v>248.34460785115346</v>
      </c>
      <c r="HQ104" s="250">
        <f t="shared" si="233"/>
        <v>248.79552566517282</v>
      </c>
      <c r="HR104" s="250">
        <f t="shared" si="233"/>
        <v>249.24644347919218</v>
      </c>
      <c r="HS104" s="250">
        <f t="shared" si="233"/>
        <v>249.69736129321154</v>
      </c>
      <c r="HT104" s="250">
        <f t="shared" si="233"/>
        <v>250.14827910723091</v>
      </c>
      <c r="HU104" s="250">
        <f t="shared" si="233"/>
        <v>250.59919692125027</v>
      </c>
      <c r="HV104" s="184">
        <f>IF(ISNONTEXT($AD104),N104+(3*R104),"")</f>
        <v>251.05011473526952</v>
      </c>
      <c r="HW104" s="169">
        <f t="shared" si="179"/>
        <v>2.9485517809334423E-4</v>
      </c>
      <c r="HX104" s="169">
        <f t="shared" si="179"/>
        <v>3.2247780561875242E-4</v>
      </c>
      <c r="HY104" s="169">
        <f t="shared" si="179"/>
        <v>3.5237090001617922E-4</v>
      </c>
      <c r="HZ104" s="169">
        <f t="shared" si="179"/>
        <v>3.8468865318023587E-4</v>
      </c>
      <c r="IA104" s="169">
        <f t="shared" si="210"/>
        <v>4.1959263086433309E-4</v>
      </c>
      <c r="IB104" s="169">
        <f t="shared" si="210"/>
        <v>4.5725184126250995E-4</v>
      </c>
      <c r="IC104" s="169">
        <f t="shared" si="210"/>
        <v>4.978427748782131E-4</v>
      </c>
      <c r="ID104" s="169">
        <f t="shared" si="210"/>
        <v>5.4154941285130837E-4</v>
      </c>
      <c r="IE104" s="169">
        <f t="shared" si="210"/>
        <v>5.8856320086684687E-4</v>
      </c>
      <c r="IF104" s="169">
        <f t="shared" si="210"/>
        <v>6.3908298573853617E-4</v>
      </c>
      <c r="IG104" s="169">
        <f t="shared" si="210"/>
        <v>6.9331491174853962E-4</v>
      </c>
      <c r="IH104" s="169">
        <f t="shared" si="210"/>
        <v>7.5147227383466034E-4</v>
      </c>
      <c r="II104" s="169">
        <f t="shared" si="210"/>
        <v>8.1377532474816692E-4</v>
      </c>
      <c r="IJ104" s="169">
        <f t="shared" si="210"/>
        <v>8.8045103336191163E-4</v>
      </c>
      <c r="IK104" s="169">
        <f t="shared" si="210"/>
        <v>9.5173279139081459E-4</v>
      </c>
      <c r="IL104" s="169">
        <f t="shared" si="210"/>
        <v>1.0278600658965192E-3</v>
      </c>
      <c r="IM104" s="169">
        <f t="shared" si="210"/>
        <v>1.1090779950866142E-3</v>
      </c>
      <c r="IN104" s="169">
        <f t="shared" si="210"/>
        <v>1.1956369250872845E-3</v>
      </c>
      <c r="IO104" s="169">
        <f t="shared" si="210"/>
        <v>1.2877918855678119E-3</v>
      </c>
      <c r="IP104" s="169">
        <f t="shared" si="212"/>
        <v>1.3858020023266035E-3</v>
      </c>
      <c r="IQ104" s="169">
        <f t="shared" si="212"/>
        <v>1.4899298452121928E-3</v>
      </c>
      <c r="IR104" s="169">
        <f t="shared" si="212"/>
        <v>1.600440710048999E-3</v>
      </c>
      <c r="IS104" s="169">
        <f t="shared" si="212"/>
        <v>1.7176018335668948E-3</v>
      </c>
      <c r="IT104" s="169">
        <f t="shared" si="212"/>
        <v>1.8416815406952184E-3</v>
      </c>
      <c r="IU104" s="169">
        <f t="shared" si="212"/>
        <v>1.9729483239755968E-3</v>
      </c>
      <c r="IV104" s="169">
        <f t="shared" si="212"/>
        <v>2.1116698552724271E-3</v>
      </c>
      <c r="IW104" s="169">
        <f t="shared" si="212"/>
        <v>2.2581119304143455E-3</v>
      </c>
      <c r="IX104" s="169">
        <f t="shared" si="212"/>
        <v>2.4125373478823759E-3</v>
      </c>
      <c r="IY104" s="169">
        <f t="shared" si="212"/>
        <v>2.5752047231689321E-3</v>
      </c>
      <c r="IZ104" s="169">
        <f t="shared" si="212"/>
        <v>2.7463672409640937E-3</v>
      </c>
      <c r="JA104" s="169">
        <f t="shared" si="212"/>
        <v>2.9262713478783978E-3</v>
      </c>
      <c r="JB104" s="169">
        <f t="shared" si="212"/>
        <v>3.1151553889822211E-3</v>
      </c>
      <c r="JC104" s="169">
        <f t="shared" si="212"/>
        <v>3.313248192026354E-3</v>
      </c>
      <c r="JD104" s="169">
        <f t="shared" si="212"/>
        <v>3.5207676038033942E-3</v>
      </c>
      <c r="JE104" s="169">
        <f t="shared" si="218"/>
        <v>3.737918983710127E-3</v>
      </c>
      <c r="JF104" s="169">
        <f t="shared" si="218"/>
        <v>3.9648936601731121E-3</v>
      </c>
      <c r="JG104" s="169">
        <f t="shared" si="218"/>
        <v>4.2018673561976588E-3</v>
      </c>
      <c r="JH104" s="169">
        <f t="shared" si="218"/>
        <v>4.4489985908897339E-3</v>
      </c>
      <c r="JI104" s="169">
        <f t="shared" si="218"/>
        <v>4.7064270643749333E-3</v>
      </c>
      <c r="JJ104" s="169">
        <f t="shared" si="218"/>
        <v>4.974272034093387E-3</v>
      </c>
      <c r="JK104" s="169">
        <f t="shared" si="218"/>
        <v>5.2526306909780477E-3</v>
      </c>
      <c r="JL104" s="169">
        <f t="shared" si="218"/>
        <v>5.5415765445206962E-3</v>
      </c>
      <c r="JM104" s="169">
        <f t="shared" si="218"/>
        <v>5.8411578261888765E-3</v>
      </c>
      <c r="JN104" s="169">
        <f t="shared" si="218"/>
        <v>6.151395921072049E-3</v>
      </c>
      <c r="JO104" s="169">
        <f t="shared" si="218"/>
        <v>6.4722838380005046E-3</v>
      </c>
      <c r="JP104" s="169">
        <f t="shared" si="218"/>
        <v>6.8037847286903019E-3</v>
      </c>
      <c r="JQ104" s="169">
        <f t="shared" si="218"/>
        <v>7.1458304667159729E-3</v>
      </c>
      <c r="JR104" s="169">
        <f t="shared" si="218"/>
        <v>7.4983202972946743E-3</v>
      </c>
      <c r="JS104" s="169">
        <f t="shared" si="218"/>
        <v>7.8611195689759824E-3</v>
      </c>
      <c r="JT104" s="169">
        <f t="shared" si="213"/>
        <v>8.2340585583657536E-3</v>
      </c>
      <c r="JU104" s="169">
        <f t="shared" si="213"/>
        <v>8.6169313989664705E-3</v>
      </c>
      <c r="JV104" s="169">
        <f t="shared" si="213"/>
        <v>9.0094951250866036E-3</v>
      </c>
      <c r="JW104" s="169">
        <f t="shared" si="213"/>
        <v>9.4114688415546845E-3</v>
      </c>
      <c r="JX104" s="169">
        <f t="shared" si="213"/>
        <v>9.8225330296675753E-3</v>
      </c>
      <c r="JY104" s="169">
        <f t="shared" si="213"/>
        <v>1.0242328999405447E-2</v>
      </c>
      <c r="JZ104" s="169">
        <f t="shared" si="213"/>
        <v>1.0670458497456922E-2</v>
      </c>
      <c r="KA104" s="169">
        <f t="shared" si="213"/>
        <v>1.1106483480017014E-2</v>
      </c>
      <c r="KB104" s="169">
        <f t="shared" si="213"/>
        <v>1.1549926058648404E-2</v>
      </c>
      <c r="KC104" s="169">
        <f t="shared" si="213"/>
        <v>1.2000268626734882E-2</v>
      </c>
      <c r="KD104" s="169">
        <f t="shared" si="213"/>
        <v>1.2456954173207068E-2</v>
      </c>
      <c r="KE104" s="169">
        <f t="shared" si="213"/>
        <v>1.2919386789288077E-2</v>
      </c>
      <c r="KF104" s="169">
        <f t="shared" si="213"/>
        <v>1.3386932372994998E-2</v>
      </c>
      <c r="KG104" s="169">
        <f t="shared" si="213"/>
        <v>1.3858919535046203E-2</v>
      </c>
      <c r="KH104" s="169">
        <f t="shared" si="213"/>
        <v>1.4334640708670387E-2</v>
      </c>
      <c r="KI104" s="169">
        <f t="shared" si="213"/>
        <v>1.4813353464598398E-2</v>
      </c>
      <c r="KJ104" s="169">
        <f t="shared" si="219"/>
        <v>1.5294282031250337E-2</v>
      </c>
      <c r="KK104" s="169">
        <f t="shared" si="219"/>
        <v>1.5776619018817335E-2</v>
      </c>
      <c r="KL104" s="169">
        <f t="shared" si="219"/>
        <v>1.6259527344588756E-2</v>
      </c>
      <c r="KM104" s="169">
        <f t="shared" si="219"/>
        <v>1.6742142355501106E-2</v>
      </c>
      <c r="KN104" s="169">
        <f t="shared" si="219"/>
        <v>1.7223574142495517E-2</v>
      </c>
      <c r="KO104" s="169">
        <f t="shared" si="219"/>
        <v>1.7702910039876802E-2</v>
      </c>
      <c r="KP104" s="169">
        <f t="shared" si="219"/>
        <v>1.8179217301480397E-2</v>
      </c>
      <c r="KQ104" s="169">
        <f t="shared" si="219"/>
        <v>1.8651545944085288E-2</v>
      </c>
      <c r="KR104" s="169">
        <f t="shared" si="219"/>
        <v>1.9118931747173523E-2</v>
      </c>
      <c r="KS104" s="169">
        <f t="shared" si="219"/>
        <v>1.9580399396841433E-2</v>
      </c>
      <c r="KT104" s="169">
        <f t="shared" si="219"/>
        <v>2.003496576042621E-2</v>
      </c>
      <c r="KU104" s="169">
        <f t="shared" si="219"/>
        <v>2.0481643277235971E-2</v>
      </c>
      <c r="KV104" s="169">
        <f t="shared" si="219"/>
        <v>2.0919443449672396E-2</v>
      </c>
      <c r="KW104" s="169">
        <f t="shared" si="219"/>
        <v>2.134738041802417E-2</v>
      </c>
      <c r="KX104" s="169">
        <f t="shared" si="219"/>
        <v>2.176447460129674E-2</v>
      </c>
      <c r="KY104" s="169">
        <f t="shared" si="219"/>
        <v>2.2169756385638728E-2</v>
      </c>
      <c r="KZ104" s="169">
        <f t="shared" si="214"/>
        <v>2.2562269841237478E-2</v>
      </c>
      <c r="LA104" s="169">
        <f t="shared" si="214"/>
        <v>2.2941076447992877E-2</v>
      </c>
      <c r="LB104" s="169">
        <f t="shared" si="214"/>
        <v>2.330525880984723E-2</v>
      </c>
      <c r="LC104" s="169">
        <f t="shared" si="214"/>
        <v>2.3653924337355945E-2</v>
      </c>
      <c r="LD104" s="169">
        <f t="shared" si="214"/>
        <v>2.39862088779332E-2</v>
      </c>
      <c r="LE104" s="169">
        <f t="shared" si="214"/>
        <v>2.4301280273203198E-2</v>
      </c>
      <c r="LF104" s="169">
        <f t="shared" si="214"/>
        <v>2.459834182303277E-2</v>
      </c>
      <c r="LG104" s="169">
        <f t="shared" si="214"/>
        <v>2.4876635636116612E-2</v>
      </c>
      <c r="LH104" s="169">
        <f t="shared" si="214"/>
        <v>2.513544584743169E-2</v>
      </c>
      <c r="LI104" s="169">
        <f t="shared" si="214"/>
        <v>2.5374101683470946E-2</v>
      </c>
      <c r="LJ104" s="169">
        <f t="shared" si="214"/>
        <v>2.559198035690553E-2</v>
      </c>
      <c r="LK104" s="169">
        <f t="shared" si="214"/>
        <v>2.5788509773204734E-2</v>
      </c>
      <c r="LL104" s="169">
        <f t="shared" si="214"/>
        <v>2.596317103275839E-2</v>
      </c>
      <c r="LM104" s="169">
        <f t="shared" si="214"/>
        <v>2.611550071319033E-2</v>
      </c>
      <c r="LN104" s="169">
        <f t="shared" si="214"/>
        <v>2.6245092917816092E-2</v>
      </c>
      <c r="LO104" s="169">
        <f t="shared" si="220"/>
        <v>2.6351601077573457E-2</v>
      </c>
      <c r="LP104" s="169">
        <f t="shared" si="220"/>
        <v>2.643473949523055E-2</v>
      </c>
      <c r="LQ104" s="169">
        <f t="shared" si="221"/>
        <v>2.6494284622242105E-2</v>
      </c>
      <c r="LR104" s="169">
        <f t="shared" si="221"/>
        <v>2.6530076060266972E-2</v>
      </c>
      <c r="LS104" s="169">
        <f t="shared" si="221"/>
        <v>2.6542017281067261E-2</v>
      </c>
      <c r="LT104" s="169">
        <f t="shared" si="221"/>
        <v>2.6530076060266965E-2</v>
      </c>
      <c r="LU104" s="169">
        <f t="shared" si="221"/>
        <v>2.6494284622242095E-2</v>
      </c>
      <c r="LV104" s="169">
        <f t="shared" si="221"/>
        <v>2.6434739495230532E-2</v>
      </c>
      <c r="LW104" s="169">
        <f t="shared" si="221"/>
        <v>2.6351601077573429E-2</v>
      </c>
      <c r="LX104" s="169">
        <f t="shared" si="221"/>
        <v>2.6245092917816064E-2</v>
      </c>
      <c r="LY104" s="169">
        <f t="shared" si="221"/>
        <v>2.6115500713190298E-2</v>
      </c>
      <c r="LZ104" s="169">
        <f t="shared" si="221"/>
        <v>2.5963171032758352E-2</v>
      </c>
      <c r="MA104" s="169">
        <f t="shared" si="221"/>
        <v>2.5788509773204689E-2</v>
      </c>
      <c r="MB104" s="169">
        <f t="shared" si="221"/>
        <v>2.5591980356905474E-2</v>
      </c>
      <c r="MC104" s="169">
        <f t="shared" si="221"/>
        <v>2.5374101683470891E-2</v>
      </c>
      <c r="MD104" s="169">
        <f t="shared" si="221"/>
        <v>2.5135445847431628E-2</v>
      </c>
      <c r="ME104" s="169">
        <f t="shared" si="221"/>
        <v>2.4876635636116546E-2</v>
      </c>
      <c r="MF104" s="169">
        <f t="shared" si="215"/>
        <v>2.4598341823032697E-2</v>
      </c>
      <c r="MG104" s="169">
        <f t="shared" si="215"/>
        <v>2.4301280273203121E-2</v>
      </c>
      <c r="MH104" s="169">
        <f t="shared" si="215"/>
        <v>2.3986208877933117E-2</v>
      </c>
      <c r="MI104" s="169">
        <f t="shared" si="215"/>
        <v>2.3653924337355858E-2</v>
      </c>
      <c r="MJ104" s="169">
        <f t="shared" si="215"/>
        <v>2.330525880984714E-2</v>
      </c>
      <c r="MK104" s="169">
        <f t="shared" si="215"/>
        <v>2.2941076447992783E-2</v>
      </c>
      <c r="ML104" s="169">
        <f t="shared" si="215"/>
        <v>2.2562269841237381E-2</v>
      </c>
      <c r="MM104" s="169">
        <f t="shared" si="215"/>
        <v>2.2169756385638627E-2</v>
      </c>
      <c r="MN104" s="169">
        <f t="shared" si="215"/>
        <v>2.176447460129664E-2</v>
      </c>
      <c r="MO104" s="169">
        <f t="shared" si="215"/>
        <v>2.1347380418024062E-2</v>
      </c>
      <c r="MP104" s="169">
        <f t="shared" si="215"/>
        <v>2.0919443449672285E-2</v>
      </c>
      <c r="MQ104" s="169">
        <f t="shared" si="215"/>
        <v>2.0481643277235864E-2</v>
      </c>
      <c r="MR104" s="169">
        <f t="shared" si="215"/>
        <v>2.0034965760426095E-2</v>
      </c>
      <c r="MS104" s="169">
        <f t="shared" si="215"/>
        <v>1.9580399396841319E-2</v>
      </c>
      <c r="MT104" s="169">
        <f t="shared" si="215"/>
        <v>1.9118931747173412E-2</v>
      </c>
      <c r="MU104" s="169">
        <f t="shared" si="215"/>
        <v>1.8651545944085173E-2</v>
      </c>
      <c r="MV104" s="169">
        <f t="shared" si="222"/>
        <v>1.8179217301480279E-2</v>
      </c>
      <c r="MW104" s="169">
        <f t="shared" si="222"/>
        <v>1.7702910039876681E-2</v>
      </c>
      <c r="MX104" s="169">
        <f t="shared" si="222"/>
        <v>1.7223574142495392E-2</v>
      </c>
      <c r="MY104" s="169">
        <f t="shared" si="222"/>
        <v>1.6742142355500984E-2</v>
      </c>
      <c r="MZ104" s="169">
        <f t="shared" si="222"/>
        <v>1.6259527344588638E-2</v>
      </c>
      <c r="NA104" s="169">
        <f t="shared" si="222"/>
        <v>1.5776619018817217E-2</v>
      </c>
      <c r="NB104" s="169">
        <f t="shared" si="222"/>
        <v>1.5294282031250215E-2</v>
      </c>
      <c r="NC104" s="169">
        <f t="shared" si="222"/>
        <v>1.4813353464598276E-2</v>
      </c>
      <c r="ND104" s="169">
        <f t="shared" si="222"/>
        <v>1.4334640708670264E-2</v>
      </c>
      <c r="NE104" s="169">
        <f t="shared" si="222"/>
        <v>1.3858919535046085E-2</v>
      </c>
      <c r="NF104" s="169">
        <f t="shared" si="222"/>
        <v>1.3386932372994882E-2</v>
      </c>
      <c r="NG104" s="169">
        <f t="shared" si="222"/>
        <v>1.2919386789287961E-2</v>
      </c>
      <c r="NH104" s="169">
        <f t="shared" si="222"/>
        <v>1.2456954173206953E-2</v>
      </c>
      <c r="NI104" s="169">
        <f t="shared" si="222"/>
        <v>1.2000268626734768E-2</v>
      </c>
      <c r="NJ104" s="169">
        <f t="shared" si="222"/>
        <v>1.1549926058648291E-2</v>
      </c>
      <c r="NK104" s="169">
        <f t="shared" si="222"/>
        <v>1.1106483480016905E-2</v>
      </c>
      <c r="NL104" s="169">
        <f t="shared" si="216"/>
        <v>1.0670458497456813E-2</v>
      </c>
      <c r="NM104" s="169">
        <f t="shared" si="216"/>
        <v>1.0242328999405342E-2</v>
      </c>
      <c r="NN104" s="169">
        <f t="shared" si="216"/>
        <v>9.8225330296674712E-3</v>
      </c>
      <c r="NO104" s="169">
        <f t="shared" si="216"/>
        <v>9.4114688415545822E-3</v>
      </c>
      <c r="NP104" s="169">
        <f t="shared" si="216"/>
        <v>9.0094951250865047E-3</v>
      </c>
      <c r="NQ104" s="169">
        <f t="shared" si="216"/>
        <v>8.6169313989663699E-3</v>
      </c>
      <c r="NR104" s="169">
        <f t="shared" si="216"/>
        <v>8.2340585583656582E-3</v>
      </c>
      <c r="NS104" s="169">
        <f t="shared" si="216"/>
        <v>7.8611195689758887E-3</v>
      </c>
      <c r="NT104" s="169">
        <f t="shared" si="216"/>
        <v>7.4983202972945823E-3</v>
      </c>
      <c r="NU104" s="169">
        <f t="shared" si="216"/>
        <v>7.1458304667158853E-3</v>
      </c>
      <c r="NV104" s="169">
        <f t="shared" si="216"/>
        <v>6.8037847286902186E-3</v>
      </c>
      <c r="NW104" s="169">
        <f t="shared" si="216"/>
        <v>6.4722838380004213E-3</v>
      </c>
      <c r="NX104" s="169">
        <f t="shared" si="216"/>
        <v>6.1513959210719692E-3</v>
      </c>
      <c r="NY104" s="169">
        <f t="shared" si="216"/>
        <v>5.8411578261888001E-3</v>
      </c>
      <c r="NZ104" s="169">
        <f t="shared" si="216"/>
        <v>5.5415765445206207E-3</v>
      </c>
      <c r="OA104" s="169">
        <f t="shared" si="223"/>
        <v>5.2526306909779748E-3</v>
      </c>
      <c r="OB104" s="169">
        <f t="shared" si="223"/>
        <v>4.9742720340933185E-3</v>
      </c>
      <c r="OC104" s="169">
        <f t="shared" si="224"/>
        <v>4.7064270643748666E-3</v>
      </c>
      <c r="OD104" s="169">
        <f t="shared" si="224"/>
        <v>4.4489985908896679E-3</v>
      </c>
      <c r="OE104" s="169">
        <f t="shared" si="224"/>
        <v>4.2018673561975981E-3</v>
      </c>
      <c r="OF104" s="169">
        <f t="shared" si="224"/>
        <v>3.964893660173054E-3</v>
      </c>
      <c r="OG104" s="169">
        <f t="shared" si="224"/>
        <v>3.7379189837100707E-3</v>
      </c>
      <c r="OH104" s="169">
        <f t="shared" si="224"/>
        <v>3.52076760380334E-3</v>
      </c>
      <c r="OI104" s="169">
        <f t="shared" si="224"/>
        <v>3.3132481920263028E-3</v>
      </c>
      <c r="OJ104" s="169">
        <f t="shared" si="224"/>
        <v>3.1151553889821725E-3</v>
      </c>
      <c r="OK104" s="169">
        <f t="shared" si="224"/>
        <v>2.9262713478783509E-3</v>
      </c>
      <c r="OL104" s="169">
        <f t="shared" si="224"/>
        <v>2.7463672409640499E-3</v>
      </c>
      <c r="OM104" s="169">
        <f t="shared" si="224"/>
        <v>2.5752047231688909E-3</v>
      </c>
      <c r="ON104" s="169">
        <f t="shared" si="224"/>
        <v>2.412537347882336E-3</v>
      </c>
      <c r="OO104" s="169">
        <f t="shared" si="224"/>
        <v>2.2581119304143078E-3</v>
      </c>
      <c r="OP104" s="169">
        <f t="shared" si="224"/>
        <v>2.111669855272389E-3</v>
      </c>
      <c r="OQ104" s="169">
        <f t="shared" si="224"/>
        <v>1.9729483239755625E-3</v>
      </c>
      <c r="OR104" s="169">
        <f t="shared" si="217"/>
        <v>1.8416815406951863E-3</v>
      </c>
      <c r="OS104" s="169">
        <f t="shared" si="217"/>
        <v>1.7176018335668646E-3</v>
      </c>
      <c r="OT104" s="169">
        <f t="shared" si="217"/>
        <v>1.6004407100489706E-3</v>
      </c>
      <c r="OU104" s="169">
        <f t="shared" si="217"/>
        <v>1.4899298452121657E-3</v>
      </c>
      <c r="OV104" s="169">
        <f t="shared" si="217"/>
        <v>1.3858020023265777E-3</v>
      </c>
      <c r="OW104" s="169">
        <f t="shared" si="217"/>
        <v>1.2877918855677879E-3</v>
      </c>
      <c r="OX104" s="169">
        <f t="shared" si="217"/>
        <v>1.1956369250872617E-3</v>
      </c>
      <c r="OY104" s="169">
        <f t="shared" si="217"/>
        <v>1.1090779950865934E-3</v>
      </c>
      <c r="OZ104" s="169">
        <f t="shared" si="217"/>
        <v>1.0278600658964996E-3</v>
      </c>
      <c r="PA104" s="169">
        <f t="shared" si="217"/>
        <v>9.5173279139079583E-4</v>
      </c>
      <c r="PB104" s="169">
        <f t="shared" si="217"/>
        <v>8.804510333618945E-4</v>
      </c>
      <c r="PC104" s="169">
        <f t="shared" si="217"/>
        <v>8.1377532474815066E-4</v>
      </c>
      <c r="PD104" s="169">
        <f t="shared" si="217"/>
        <v>7.5147227383464495E-4</v>
      </c>
      <c r="PE104" s="169">
        <f t="shared" si="217"/>
        <v>6.9331491174852552E-4</v>
      </c>
      <c r="PF104" s="169">
        <f t="shared" si="217"/>
        <v>6.3908298573852305E-4</v>
      </c>
      <c r="PG104" s="169">
        <f t="shared" si="217"/>
        <v>5.8856320086683451E-4</v>
      </c>
      <c r="PH104" s="169">
        <f t="shared" si="225"/>
        <v>5.415494128512971E-4</v>
      </c>
      <c r="PI104" s="169">
        <f t="shared" si="225"/>
        <v>4.9784277487820237E-4</v>
      </c>
      <c r="PJ104" s="169">
        <f t="shared" si="225"/>
        <v>4.5725184126250014E-4</v>
      </c>
      <c r="PK104" s="169">
        <f t="shared" si="225"/>
        <v>4.1959263086432372E-4</v>
      </c>
      <c r="PL104" s="169">
        <f t="shared" si="225"/>
        <v>3.8468865318022735E-4</v>
      </c>
      <c r="PM104" s="169">
        <f t="shared" si="225"/>
        <v>3.5237090001617142E-4</v>
      </c>
      <c r="PN104" s="169">
        <f t="shared" si="225"/>
        <v>3.2247780561874527E-4</v>
      </c>
      <c r="PO104" s="169">
        <f t="shared" si="225"/>
        <v>2.9485517809334423E-4</v>
      </c>
    </row>
    <row r="105" spans="1:431" x14ac:dyDescent="0.75">
      <c r="A105" s="2"/>
      <c r="B105" s="378">
        <v>21</v>
      </c>
      <c r="C105" s="379" t="s">
        <v>860</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390">
        <f>SUM(B104:B105)</f>
        <v>254</v>
      </c>
      <c r="C106" s="391" t="s">
        <v>952</v>
      </c>
      <c r="D106" s="2"/>
      <c r="E106" s="2"/>
      <c r="F106" s="2"/>
      <c r="G106" s="408" t="s">
        <v>75</v>
      </c>
      <c r="H106" s="409"/>
      <c r="I106" s="410"/>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4">IF(AND($I$113&gt;0,$I$114&gt;0),IF(OR(AE104&lt;$I$113,AE104=$I$113),HX104,0),"")</f>
        <v>3.2247780561875242E-4</v>
      </c>
      <c r="HY107" s="208">
        <f t="shared" si="234"/>
        <v>3.5237090001617922E-4</v>
      </c>
      <c r="HZ107" s="208">
        <f t="shared" si="234"/>
        <v>3.8468865318023587E-4</v>
      </c>
      <c r="IA107" s="208">
        <f t="shared" si="234"/>
        <v>4.1959263086433309E-4</v>
      </c>
      <c r="IB107" s="208">
        <f t="shared" si="234"/>
        <v>4.5725184126250995E-4</v>
      </c>
      <c r="IC107" s="208">
        <f t="shared" si="234"/>
        <v>4.978427748782131E-4</v>
      </c>
      <c r="ID107" s="208">
        <f t="shared" si="234"/>
        <v>5.4154941285130837E-4</v>
      </c>
      <c r="IE107" s="208">
        <f t="shared" si="234"/>
        <v>5.8856320086684687E-4</v>
      </c>
      <c r="IF107" s="208">
        <f t="shared" si="234"/>
        <v>6.3908298573853617E-4</v>
      </c>
      <c r="IG107" s="208">
        <f t="shared" si="234"/>
        <v>6.9331491174853962E-4</v>
      </c>
      <c r="IH107" s="208">
        <f t="shared" si="234"/>
        <v>7.5147227383466034E-4</v>
      </c>
      <c r="II107" s="208">
        <f t="shared" si="234"/>
        <v>8.1377532474816692E-4</v>
      </c>
      <c r="IJ107" s="208">
        <f t="shared" si="234"/>
        <v>8.8045103336191163E-4</v>
      </c>
      <c r="IK107" s="208">
        <f t="shared" si="234"/>
        <v>9.5173279139081459E-4</v>
      </c>
      <c r="IL107" s="208">
        <f t="shared" si="234"/>
        <v>1.0278600658965192E-3</v>
      </c>
      <c r="IM107" s="208">
        <f t="shared" si="234"/>
        <v>1.1090779950866142E-3</v>
      </c>
      <c r="IN107" s="208">
        <f t="shared" si="234"/>
        <v>1.1956369250872845E-3</v>
      </c>
      <c r="IO107" s="208">
        <f t="shared" si="234"/>
        <v>1.2877918855678119E-3</v>
      </c>
      <c r="IP107" s="208">
        <f t="shared" si="234"/>
        <v>1.3858020023266035E-3</v>
      </c>
      <c r="IQ107" s="208">
        <f t="shared" si="234"/>
        <v>1.4899298452121928E-3</v>
      </c>
      <c r="IR107" s="208">
        <f t="shared" si="234"/>
        <v>1.600440710048999E-3</v>
      </c>
      <c r="IS107" s="208">
        <f t="shared" si="234"/>
        <v>1.7176018335668948E-3</v>
      </c>
      <c r="IT107" s="208">
        <f t="shared" si="234"/>
        <v>1.8416815406952184E-3</v>
      </c>
      <c r="IU107" s="208">
        <f t="shared" si="234"/>
        <v>1.9729483239755968E-3</v>
      </c>
      <c r="IV107" s="208">
        <f t="shared" si="234"/>
        <v>2.1116698552724271E-3</v>
      </c>
      <c r="IW107" s="208">
        <f t="shared" si="234"/>
        <v>2.2581119304143455E-3</v>
      </c>
      <c r="IX107" s="208">
        <f t="shared" si="234"/>
        <v>2.4125373478823759E-3</v>
      </c>
      <c r="IY107" s="208">
        <f t="shared" si="234"/>
        <v>2.5752047231689321E-3</v>
      </c>
      <c r="IZ107" s="208">
        <f t="shared" si="234"/>
        <v>2.7463672409640937E-3</v>
      </c>
      <c r="JA107" s="208">
        <f t="shared" si="234"/>
        <v>2.9262713478783978E-3</v>
      </c>
      <c r="JB107" s="208">
        <f t="shared" si="234"/>
        <v>3.1151553889822211E-3</v>
      </c>
      <c r="JC107" s="208">
        <f t="shared" si="234"/>
        <v>3.313248192026354E-3</v>
      </c>
      <c r="JD107" s="208">
        <f t="shared" si="234"/>
        <v>3.5207676038033942E-3</v>
      </c>
      <c r="JE107" s="208">
        <f t="shared" si="234"/>
        <v>3.737918983710127E-3</v>
      </c>
      <c r="JF107" s="208">
        <f t="shared" si="234"/>
        <v>3.9648936601731121E-3</v>
      </c>
      <c r="JG107" s="208">
        <f t="shared" si="234"/>
        <v>4.2018673561976588E-3</v>
      </c>
      <c r="JH107" s="208">
        <f t="shared" si="234"/>
        <v>4.4489985908897339E-3</v>
      </c>
      <c r="JI107" s="208">
        <f t="shared" si="234"/>
        <v>4.7064270643749333E-3</v>
      </c>
      <c r="JJ107" s="208">
        <f t="shared" si="234"/>
        <v>4.974272034093387E-3</v>
      </c>
      <c r="JK107" s="208">
        <f t="shared" si="234"/>
        <v>5.2526306909780477E-3</v>
      </c>
      <c r="JL107" s="208">
        <f t="shared" si="234"/>
        <v>5.5415765445206962E-3</v>
      </c>
      <c r="JM107" s="208">
        <f t="shared" si="234"/>
        <v>5.8411578261888765E-3</v>
      </c>
      <c r="JN107" s="208">
        <f t="shared" si="234"/>
        <v>6.151395921072049E-3</v>
      </c>
      <c r="JO107" s="208">
        <f t="shared" si="234"/>
        <v>6.4722838380005046E-3</v>
      </c>
      <c r="JP107" s="208">
        <f t="shared" si="234"/>
        <v>0</v>
      </c>
      <c r="JQ107" s="208">
        <f t="shared" si="234"/>
        <v>0</v>
      </c>
      <c r="JR107" s="208">
        <f t="shared" si="234"/>
        <v>0</v>
      </c>
      <c r="JS107" s="208">
        <f t="shared" si="234"/>
        <v>0</v>
      </c>
      <c r="JT107" s="208">
        <f t="shared" si="234"/>
        <v>0</v>
      </c>
      <c r="JU107" s="208">
        <f t="shared" si="234"/>
        <v>0</v>
      </c>
      <c r="JV107" s="208">
        <f t="shared" si="234"/>
        <v>0</v>
      </c>
      <c r="JW107" s="208">
        <f t="shared" si="234"/>
        <v>0</v>
      </c>
      <c r="JX107" s="208">
        <f t="shared" si="234"/>
        <v>0</v>
      </c>
      <c r="JY107" s="208">
        <f t="shared" si="234"/>
        <v>0</v>
      </c>
      <c r="JZ107" s="208">
        <f t="shared" si="234"/>
        <v>0</v>
      </c>
      <c r="KA107" s="208">
        <f t="shared" si="234"/>
        <v>0</v>
      </c>
      <c r="KB107" s="208">
        <f t="shared" si="234"/>
        <v>0</v>
      </c>
      <c r="KC107" s="208">
        <f t="shared" si="234"/>
        <v>0</v>
      </c>
      <c r="KD107" s="208">
        <f t="shared" si="234"/>
        <v>0</v>
      </c>
      <c r="KE107" s="208">
        <f t="shared" si="234"/>
        <v>0</v>
      </c>
      <c r="KF107" s="208">
        <f t="shared" si="234"/>
        <v>0</v>
      </c>
      <c r="KG107" s="208">
        <f t="shared" si="234"/>
        <v>0</v>
      </c>
      <c r="KH107" s="208">
        <f t="shared" si="234"/>
        <v>0</v>
      </c>
      <c r="KI107" s="208">
        <f t="shared" si="234"/>
        <v>0</v>
      </c>
      <c r="KJ107" s="208">
        <f t="shared" ref="KJ107:MU107" si="235">IF(AND($I$113&gt;0,$I$114&gt;0),IF(OR(CQ104&lt;$I$113,CQ104=$I$113),KJ104,0),"")</f>
        <v>0</v>
      </c>
      <c r="KK107" s="208">
        <f t="shared" si="235"/>
        <v>0</v>
      </c>
      <c r="KL107" s="208">
        <f t="shared" si="235"/>
        <v>0</v>
      </c>
      <c r="KM107" s="208">
        <f t="shared" si="235"/>
        <v>0</v>
      </c>
      <c r="KN107" s="208">
        <f t="shared" si="235"/>
        <v>0</v>
      </c>
      <c r="KO107" s="208">
        <f t="shared" si="235"/>
        <v>0</v>
      </c>
      <c r="KP107" s="208">
        <f t="shared" si="235"/>
        <v>0</v>
      </c>
      <c r="KQ107" s="208">
        <f t="shared" si="235"/>
        <v>0</v>
      </c>
      <c r="KR107" s="208">
        <f t="shared" si="235"/>
        <v>0</v>
      </c>
      <c r="KS107" s="208">
        <f t="shared" si="235"/>
        <v>0</v>
      </c>
      <c r="KT107" s="208">
        <f t="shared" si="235"/>
        <v>0</v>
      </c>
      <c r="KU107" s="208">
        <f t="shared" si="235"/>
        <v>0</v>
      </c>
      <c r="KV107" s="208">
        <f t="shared" si="235"/>
        <v>0</v>
      </c>
      <c r="KW107" s="208">
        <f t="shared" si="235"/>
        <v>0</v>
      </c>
      <c r="KX107" s="208">
        <f t="shared" si="235"/>
        <v>0</v>
      </c>
      <c r="KY107" s="208">
        <f t="shared" si="235"/>
        <v>0</v>
      </c>
      <c r="KZ107" s="208">
        <f t="shared" si="235"/>
        <v>0</v>
      </c>
      <c r="LA107" s="208">
        <f t="shared" si="235"/>
        <v>0</v>
      </c>
      <c r="LB107" s="208">
        <f t="shared" si="235"/>
        <v>0</v>
      </c>
      <c r="LC107" s="208">
        <f t="shared" si="235"/>
        <v>0</v>
      </c>
      <c r="LD107" s="208">
        <f t="shared" si="235"/>
        <v>0</v>
      </c>
      <c r="LE107" s="208">
        <f t="shared" si="235"/>
        <v>0</v>
      </c>
      <c r="LF107" s="208">
        <f t="shared" si="235"/>
        <v>0</v>
      </c>
      <c r="LG107" s="208">
        <f t="shared" si="235"/>
        <v>0</v>
      </c>
      <c r="LH107" s="208">
        <f t="shared" si="235"/>
        <v>0</v>
      </c>
      <c r="LI107" s="208">
        <f t="shared" si="235"/>
        <v>0</v>
      </c>
      <c r="LJ107" s="208">
        <f t="shared" si="235"/>
        <v>0</v>
      </c>
      <c r="LK107" s="208">
        <f t="shared" si="235"/>
        <v>0</v>
      </c>
      <c r="LL107" s="208">
        <f t="shared" si="235"/>
        <v>0</v>
      </c>
      <c r="LM107" s="208">
        <f t="shared" si="235"/>
        <v>0</v>
      </c>
      <c r="LN107" s="208">
        <f t="shared" si="235"/>
        <v>0</v>
      </c>
      <c r="LO107" s="208">
        <f t="shared" si="235"/>
        <v>0</v>
      </c>
      <c r="LP107" s="208">
        <f t="shared" si="235"/>
        <v>0</v>
      </c>
      <c r="LQ107" s="208">
        <f t="shared" si="235"/>
        <v>0</v>
      </c>
      <c r="LR107" s="208">
        <f t="shared" si="235"/>
        <v>0</v>
      </c>
      <c r="LS107" s="208">
        <f t="shared" si="235"/>
        <v>0</v>
      </c>
      <c r="LT107" s="208">
        <f t="shared" si="235"/>
        <v>0</v>
      </c>
      <c r="LU107" s="208">
        <f t="shared" si="235"/>
        <v>0</v>
      </c>
      <c r="LV107" s="208">
        <f t="shared" si="235"/>
        <v>0</v>
      </c>
      <c r="LW107" s="208">
        <f t="shared" si="235"/>
        <v>0</v>
      </c>
      <c r="LX107" s="208">
        <f t="shared" si="235"/>
        <v>0</v>
      </c>
      <c r="LY107" s="208">
        <f t="shared" si="235"/>
        <v>0</v>
      </c>
      <c r="LZ107" s="208">
        <f t="shared" si="235"/>
        <v>0</v>
      </c>
      <c r="MA107" s="208">
        <f t="shared" si="235"/>
        <v>0</v>
      </c>
      <c r="MB107" s="208">
        <f t="shared" si="235"/>
        <v>0</v>
      </c>
      <c r="MC107" s="208">
        <f t="shared" si="235"/>
        <v>0</v>
      </c>
      <c r="MD107" s="208">
        <f t="shared" si="235"/>
        <v>0</v>
      </c>
      <c r="ME107" s="208">
        <f t="shared" si="235"/>
        <v>0</v>
      </c>
      <c r="MF107" s="208">
        <f t="shared" si="235"/>
        <v>0</v>
      </c>
      <c r="MG107" s="208">
        <f t="shared" si="235"/>
        <v>0</v>
      </c>
      <c r="MH107" s="208">
        <f t="shared" si="235"/>
        <v>0</v>
      </c>
      <c r="MI107" s="208">
        <f t="shared" si="235"/>
        <v>0</v>
      </c>
      <c r="MJ107" s="208">
        <f t="shared" si="235"/>
        <v>0</v>
      </c>
      <c r="MK107" s="208">
        <f t="shared" si="235"/>
        <v>0</v>
      </c>
      <c r="ML107" s="208">
        <f t="shared" si="235"/>
        <v>0</v>
      </c>
      <c r="MM107" s="208">
        <f t="shared" si="235"/>
        <v>0</v>
      </c>
      <c r="MN107" s="208">
        <f t="shared" si="235"/>
        <v>0</v>
      </c>
      <c r="MO107" s="208">
        <f t="shared" si="235"/>
        <v>0</v>
      </c>
      <c r="MP107" s="208">
        <f t="shared" si="235"/>
        <v>0</v>
      </c>
      <c r="MQ107" s="208">
        <f t="shared" si="235"/>
        <v>0</v>
      </c>
      <c r="MR107" s="208">
        <f t="shared" si="235"/>
        <v>0</v>
      </c>
      <c r="MS107" s="208">
        <f t="shared" si="235"/>
        <v>0</v>
      </c>
      <c r="MT107" s="208">
        <f t="shared" si="235"/>
        <v>0</v>
      </c>
      <c r="MU107" s="208">
        <f t="shared" si="235"/>
        <v>0</v>
      </c>
      <c r="MV107" s="208">
        <f t="shared" ref="MV107:PG107" si="236">IF(AND($I$113&gt;0,$I$114&gt;0),IF(OR(FC104&lt;$I$113,FC104=$I$113),MV104,0),"")</f>
        <v>0</v>
      </c>
      <c r="MW107" s="208">
        <f t="shared" si="236"/>
        <v>0</v>
      </c>
      <c r="MX107" s="208">
        <f t="shared" si="236"/>
        <v>0</v>
      </c>
      <c r="MY107" s="208">
        <f t="shared" si="236"/>
        <v>0</v>
      </c>
      <c r="MZ107" s="208">
        <f t="shared" si="236"/>
        <v>0</v>
      </c>
      <c r="NA107" s="208">
        <f t="shared" si="236"/>
        <v>0</v>
      </c>
      <c r="NB107" s="208">
        <f t="shared" si="236"/>
        <v>0</v>
      </c>
      <c r="NC107" s="208">
        <f t="shared" si="236"/>
        <v>0</v>
      </c>
      <c r="ND107" s="208">
        <f t="shared" si="236"/>
        <v>0</v>
      </c>
      <c r="NE107" s="208">
        <f t="shared" si="236"/>
        <v>0</v>
      </c>
      <c r="NF107" s="208">
        <f t="shared" si="236"/>
        <v>0</v>
      </c>
      <c r="NG107" s="208">
        <f t="shared" si="236"/>
        <v>0</v>
      </c>
      <c r="NH107" s="208">
        <f t="shared" si="236"/>
        <v>0</v>
      </c>
      <c r="NI107" s="208">
        <f t="shared" si="236"/>
        <v>0</v>
      </c>
      <c r="NJ107" s="208">
        <f t="shared" si="236"/>
        <v>0</v>
      </c>
      <c r="NK107" s="208">
        <f t="shared" si="236"/>
        <v>0</v>
      </c>
      <c r="NL107" s="208">
        <f t="shared" si="236"/>
        <v>0</v>
      </c>
      <c r="NM107" s="208">
        <f t="shared" si="236"/>
        <v>0</v>
      </c>
      <c r="NN107" s="208">
        <f t="shared" si="236"/>
        <v>0</v>
      </c>
      <c r="NO107" s="208">
        <f t="shared" si="236"/>
        <v>0</v>
      </c>
      <c r="NP107" s="208">
        <f t="shared" si="236"/>
        <v>0</v>
      </c>
      <c r="NQ107" s="208">
        <f t="shared" si="236"/>
        <v>0</v>
      </c>
      <c r="NR107" s="208">
        <f t="shared" si="236"/>
        <v>0</v>
      </c>
      <c r="NS107" s="208">
        <f t="shared" si="236"/>
        <v>0</v>
      </c>
      <c r="NT107" s="208">
        <f t="shared" si="236"/>
        <v>0</v>
      </c>
      <c r="NU107" s="208">
        <f t="shared" si="236"/>
        <v>0</v>
      </c>
      <c r="NV107" s="208">
        <f t="shared" si="236"/>
        <v>0</v>
      </c>
      <c r="NW107" s="208">
        <f t="shared" si="236"/>
        <v>0</v>
      </c>
      <c r="NX107" s="208">
        <f t="shared" si="236"/>
        <v>0</v>
      </c>
      <c r="NY107" s="208">
        <f t="shared" si="236"/>
        <v>0</v>
      </c>
      <c r="NZ107" s="208">
        <f t="shared" si="236"/>
        <v>0</v>
      </c>
      <c r="OA107" s="208">
        <f t="shared" si="236"/>
        <v>0</v>
      </c>
      <c r="OB107" s="208">
        <f t="shared" si="236"/>
        <v>0</v>
      </c>
      <c r="OC107" s="208">
        <f t="shared" si="236"/>
        <v>0</v>
      </c>
      <c r="OD107" s="208">
        <f t="shared" si="236"/>
        <v>0</v>
      </c>
      <c r="OE107" s="208">
        <f t="shared" si="236"/>
        <v>0</v>
      </c>
      <c r="OF107" s="208">
        <f t="shared" si="236"/>
        <v>0</v>
      </c>
      <c r="OG107" s="208">
        <f t="shared" si="236"/>
        <v>0</v>
      </c>
      <c r="OH107" s="208">
        <f t="shared" si="236"/>
        <v>0</v>
      </c>
      <c r="OI107" s="208">
        <f t="shared" si="236"/>
        <v>0</v>
      </c>
      <c r="OJ107" s="208">
        <f t="shared" si="236"/>
        <v>0</v>
      </c>
      <c r="OK107" s="208">
        <f t="shared" si="236"/>
        <v>0</v>
      </c>
      <c r="OL107" s="208">
        <f t="shared" si="236"/>
        <v>0</v>
      </c>
      <c r="OM107" s="208">
        <f t="shared" si="236"/>
        <v>0</v>
      </c>
      <c r="ON107" s="208">
        <f t="shared" si="236"/>
        <v>0</v>
      </c>
      <c r="OO107" s="208">
        <f t="shared" si="236"/>
        <v>0</v>
      </c>
      <c r="OP107" s="208">
        <f t="shared" si="236"/>
        <v>0</v>
      </c>
      <c r="OQ107" s="208">
        <f t="shared" si="236"/>
        <v>0</v>
      </c>
      <c r="OR107" s="208">
        <f t="shared" si="236"/>
        <v>0</v>
      </c>
      <c r="OS107" s="208">
        <f t="shared" si="236"/>
        <v>0</v>
      </c>
      <c r="OT107" s="208">
        <f t="shared" si="236"/>
        <v>0</v>
      </c>
      <c r="OU107" s="208">
        <f t="shared" si="236"/>
        <v>0</v>
      </c>
      <c r="OV107" s="208">
        <f t="shared" si="236"/>
        <v>0</v>
      </c>
      <c r="OW107" s="208">
        <f t="shared" si="236"/>
        <v>0</v>
      </c>
      <c r="OX107" s="208">
        <f t="shared" si="236"/>
        <v>0</v>
      </c>
      <c r="OY107" s="208">
        <f t="shared" si="236"/>
        <v>0</v>
      </c>
      <c r="OZ107" s="208">
        <f t="shared" si="236"/>
        <v>0</v>
      </c>
      <c r="PA107" s="208">
        <f t="shared" si="236"/>
        <v>0</v>
      </c>
      <c r="PB107" s="208">
        <f t="shared" si="236"/>
        <v>0</v>
      </c>
      <c r="PC107" s="208">
        <f t="shared" si="236"/>
        <v>0</v>
      </c>
      <c r="PD107" s="208">
        <f t="shared" si="236"/>
        <v>0</v>
      </c>
      <c r="PE107" s="208">
        <f t="shared" si="236"/>
        <v>0</v>
      </c>
      <c r="PF107" s="208">
        <f t="shared" si="236"/>
        <v>0</v>
      </c>
      <c r="PG107" s="208">
        <f t="shared" si="236"/>
        <v>0</v>
      </c>
      <c r="PH107" s="208">
        <f t="shared" ref="PH107:PO107" si="237">IF(AND($I$113&gt;0,$I$114&gt;0),IF(OR(HO104&lt;$I$113,HO104=$I$113),PH104,0),"")</f>
        <v>0</v>
      </c>
      <c r="PI107" s="208">
        <f t="shared" si="237"/>
        <v>0</v>
      </c>
      <c r="PJ107" s="208">
        <f t="shared" si="237"/>
        <v>0</v>
      </c>
      <c r="PK107" s="208">
        <f t="shared" si="237"/>
        <v>0</v>
      </c>
      <c r="PL107" s="208">
        <f t="shared" si="237"/>
        <v>0</v>
      </c>
      <c r="PM107" s="208">
        <f t="shared" si="237"/>
        <v>0</v>
      </c>
      <c r="PN107" s="208">
        <f t="shared" si="237"/>
        <v>0</v>
      </c>
      <c r="PO107" s="208">
        <f t="shared" si="237"/>
        <v>0</v>
      </c>
    </row>
    <row r="108" spans="1:431" x14ac:dyDescent="0.75">
      <c r="A108" s="56" t="s">
        <v>861</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38">IF(AND($I$113&gt;0,$I$114&gt;0),IF(AND(AE104&gt;$I$113,OR(AE104&lt;$I$114,AE104=$I$114)),HX104,0),"")</f>
        <v>0</v>
      </c>
      <c r="HY108" s="208">
        <f t="shared" si="238"/>
        <v>0</v>
      </c>
      <c r="HZ108" s="208">
        <f t="shared" si="238"/>
        <v>0</v>
      </c>
      <c r="IA108" s="208">
        <f t="shared" si="238"/>
        <v>0</v>
      </c>
      <c r="IB108" s="208">
        <f t="shared" si="238"/>
        <v>0</v>
      </c>
      <c r="IC108" s="208">
        <f t="shared" si="238"/>
        <v>0</v>
      </c>
      <c r="ID108" s="208">
        <f t="shared" si="238"/>
        <v>0</v>
      </c>
      <c r="IE108" s="208">
        <f t="shared" si="238"/>
        <v>0</v>
      </c>
      <c r="IF108" s="208">
        <f t="shared" si="238"/>
        <v>0</v>
      </c>
      <c r="IG108" s="208">
        <f t="shared" si="238"/>
        <v>0</v>
      </c>
      <c r="IH108" s="208">
        <f t="shared" si="238"/>
        <v>0</v>
      </c>
      <c r="II108" s="208">
        <f t="shared" si="238"/>
        <v>0</v>
      </c>
      <c r="IJ108" s="208">
        <f t="shared" si="238"/>
        <v>0</v>
      </c>
      <c r="IK108" s="208">
        <f t="shared" si="238"/>
        <v>0</v>
      </c>
      <c r="IL108" s="208">
        <f t="shared" si="238"/>
        <v>0</v>
      </c>
      <c r="IM108" s="208">
        <f t="shared" si="238"/>
        <v>0</v>
      </c>
      <c r="IN108" s="208">
        <f t="shared" si="238"/>
        <v>0</v>
      </c>
      <c r="IO108" s="208">
        <f t="shared" si="238"/>
        <v>0</v>
      </c>
      <c r="IP108" s="208">
        <f t="shared" si="238"/>
        <v>0</v>
      </c>
      <c r="IQ108" s="208">
        <f t="shared" si="238"/>
        <v>0</v>
      </c>
      <c r="IR108" s="208">
        <f t="shared" si="238"/>
        <v>0</v>
      </c>
      <c r="IS108" s="208">
        <f t="shared" si="238"/>
        <v>0</v>
      </c>
      <c r="IT108" s="208">
        <f t="shared" si="238"/>
        <v>0</v>
      </c>
      <c r="IU108" s="208">
        <f t="shared" si="238"/>
        <v>0</v>
      </c>
      <c r="IV108" s="208">
        <f t="shared" si="238"/>
        <v>0</v>
      </c>
      <c r="IW108" s="208">
        <f t="shared" si="238"/>
        <v>0</v>
      </c>
      <c r="IX108" s="208">
        <f t="shared" si="238"/>
        <v>0</v>
      </c>
      <c r="IY108" s="208">
        <f t="shared" si="238"/>
        <v>0</v>
      </c>
      <c r="IZ108" s="208">
        <f t="shared" si="238"/>
        <v>0</v>
      </c>
      <c r="JA108" s="208">
        <f t="shared" si="238"/>
        <v>0</v>
      </c>
      <c r="JB108" s="208">
        <f t="shared" si="238"/>
        <v>0</v>
      </c>
      <c r="JC108" s="208">
        <f t="shared" si="238"/>
        <v>0</v>
      </c>
      <c r="JD108" s="208">
        <f t="shared" si="238"/>
        <v>0</v>
      </c>
      <c r="JE108" s="208">
        <f t="shared" si="238"/>
        <v>0</v>
      </c>
      <c r="JF108" s="208">
        <f t="shared" si="238"/>
        <v>0</v>
      </c>
      <c r="JG108" s="208">
        <f t="shared" si="238"/>
        <v>0</v>
      </c>
      <c r="JH108" s="208">
        <f t="shared" si="238"/>
        <v>0</v>
      </c>
      <c r="JI108" s="208">
        <f t="shared" si="238"/>
        <v>0</v>
      </c>
      <c r="JJ108" s="208">
        <f t="shared" si="238"/>
        <v>0</v>
      </c>
      <c r="JK108" s="208">
        <f t="shared" si="238"/>
        <v>0</v>
      </c>
      <c r="JL108" s="208">
        <f t="shared" si="238"/>
        <v>0</v>
      </c>
      <c r="JM108" s="208">
        <f t="shared" si="238"/>
        <v>0</v>
      </c>
      <c r="JN108" s="208">
        <f t="shared" si="238"/>
        <v>0</v>
      </c>
      <c r="JO108" s="208">
        <f t="shared" si="238"/>
        <v>0</v>
      </c>
      <c r="JP108" s="208">
        <f t="shared" si="238"/>
        <v>6.8037847286903019E-3</v>
      </c>
      <c r="JQ108" s="208">
        <f t="shared" si="238"/>
        <v>7.1458304667159729E-3</v>
      </c>
      <c r="JR108" s="208">
        <f t="shared" si="238"/>
        <v>7.4983202972946743E-3</v>
      </c>
      <c r="JS108" s="208">
        <f t="shared" si="238"/>
        <v>7.8611195689759824E-3</v>
      </c>
      <c r="JT108" s="208">
        <f t="shared" si="238"/>
        <v>8.2340585583657536E-3</v>
      </c>
      <c r="JU108" s="208">
        <f t="shared" si="238"/>
        <v>8.6169313989664705E-3</v>
      </c>
      <c r="JV108" s="208">
        <f t="shared" si="238"/>
        <v>9.0094951250866036E-3</v>
      </c>
      <c r="JW108" s="208">
        <f t="shared" si="238"/>
        <v>9.4114688415546845E-3</v>
      </c>
      <c r="JX108" s="208">
        <f t="shared" si="238"/>
        <v>9.8225330296675753E-3</v>
      </c>
      <c r="JY108" s="208">
        <f t="shared" si="238"/>
        <v>1.0242328999405447E-2</v>
      </c>
      <c r="JZ108" s="208">
        <f t="shared" si="238"/>
        <v>1.0670458497456922E-2</v>
      </c>
      <c r="KA108" s="208">
        <f t="shared" si="238"/>
        <v>1.1106483480017014E-2</v>
      </c>
      <c r="KB108" s="208">
        <f t="shared" si="238"/>
        <v>1.1549926058648404E-2</v>
      </c>
      <c r="KC108" s="208">
        <f t="shared" si="238"/>
        <v>1.2000268626734882E-2</v>
      </c>
      <c r="KD108" s="208">
        <f t="shared" si="238"/>
        <v>1.2456954173207068E-2</v>
      </c>
      <c r="KE108" s="208">
        <f t="shared" si="238"/>
        <v>1.2919386789288077E-2</v>
      </c>
      <c r="KF108" s="208">
        <f t="shared" si="238"/>
        <v>1.3386932372994998E-2</v>
      </c>
      <c r="KG108" s="208">
        <f t="shared" si="238"/>
        <v>1.3858919535046203E-2</v>
      </c>
      <c r="KH108" s="208">
        <f t="shared" si="238"/>
        <v>1.4334640708670387E-2</v>
      </c>
      <c r="KI108" s="208">
        <f t="shared" si="238"/>
        <v>1.4813353464598398E-2</v>
      </c>
      <c r="KJ108" s="208">
        <f t="shared" ref="KJ108:MU108" si="239">IF(AND($I$113&gt;0,$I$114&gt;0),IF(AND(CQ104&gt;$I$113,OR(CQ104&lt;$I$114,CQ104=$I$114)),KJ104,0),"")</f>
        <v>1.5294282031250337E-2</v>
      </c>
      <c r="KK108" s="208">
        <f t="shared" si="239"/>
        <v>1.5776619018817335E-2</v>
      </c>
      <c r="KL108" s="208">
        <f t="shared" si="239"/>
        <v>1.6259527344588756E-2</v>
      </c>
      <c r="KM108" s="208">
        <f t="shared" si="239"/>
        <v>1.6742142355501106E-2</v>
      </c>
      <c r="KN108" s="208">
        <f t="shared" si="239"/>
        <v>1.7223574142495517E-2</v>
      </c>
      <c r="KO108" s="208">
        <f t="shared" si="239"/>
        <v>1.7702910039876802E-2</v>
      </c>
      <c r="KP108" s="208">
        <f t="shared" si="239"/>
        <v>1.8179217301480397E-2</v>
      </c>
      <c r="KQ108" s="208">
        <f t="shared" si="239"/>
        <v>1.8651545944085288E-2</v>
      </c>
      <c r="KR108" s="208">
        <f t="shared" si="239"/>
        <v>1.9118931747173523E-2</v>
      </c>
      <c r="KS108" s="208">
        <f t="shared" si="239"/>
        <v>1.9580399396841433E-2</v>
      </c>
      <c r="KT108" s="208">
        <f t="shared" si="239"/>
        <v>2.003496576042621E-2</v>
      </c>
      <c r="KU108" s="208">
        <f t="shared" si="239"/>
        <v>2.0481643277235971E-2</v>
      </c>
      <c r="KV108" s="208">
        <f t="shared" si="239"/>
        <v>2.0919443449672396E-2</v>
      </c>
      <c r="KW108" s="208">
        <f t="shared" si="239"/>
        <v>2.134738041802417E-2</v>
      </c>
      <c r="KX108" s="208">
        <f t="shared" si="239"/>
        <v>2.176447460129674E-2</v>
      </c>
      <c r="KY108" s="208">
        <f t="shared" si="239"/>
        <v>2.2169756385638728E-2</v>
      </c>
      <c r="KZ108" s="208">
        <f t="shared" si="239"/>
        <v>2.2562269841237478E-2</v>
      </c>
      <c r="LA108" s="208">
        <f t="shared" si="239"/>
        <v>2.2941076447992877E-2</v>
      </c>
      <c r="LB108" s="208">
        <f t="shared" si="239"/>
        <v>2.330525880984723E-2</v>
      </c>
      <c r="LC108" s="208">
        <f t="shared" si="239"/>
        <v>2.3653924337355945E-2</v>
      </c>
      <c r="LD108" s="208">
        <f t="shared" si="239"/>
        <v>2.39862088779332E-2</v>
      </c>
      <c r="LE108" s="208">
        <f t="shared" si="239"/>
        <v>2.4301280273203198E-2</v>
      </c>
      <c r="LF108" s="208">
        <f t="shared" si="239"/>
        <v>2.459834182303277E-2</v>
      </c>
      <c r="LG108" s="208">
        <f t="shared" si="239"/>
        <v>2.4876635636116612E-2</v>
      </c>
      <c r="LH108" s="208">
        <f t="shared" si="239"/>
        <v>2.513544584743169E-2</v>
      </c>
      <c r="LI108" s="208">
        <f t="shared" si="239"/>
        <v>2.5374101683470946E-2</v>
      </c>
      <c r="LJ108" s="208">
        <f t="shared" si="239"/>
        <v>2.559198035690553E-2</v>
      </c>
      <c r="LK108" s="208">
        <f t="shared" si="239"/>
        <v>2.5788509773204734E-2</v>
      </c>
      <c r="LL108" s="208">
        <f t="shared" si="239"/>
        <v>2.596317103275839E-2</v>
      </c>
      <c r="LM108" s="208">
        <f t="shared" si="239"/>
        <v>2.611550071319033E-2</v>
      </c>
      <c r="LN108" s="208">
        <f t="shared" si="239"/>
        <v>2.6245092917816092E-2</v>
      </c>
      <c r="LO108" s="208">
        <f t="shared" si="239"/>
        <v>2.6351601077573457E-2</v>
      </c>
      <c r="LP108" s="208">
        <f t="shared" si="239"/>
        <v>2.643473949523055E-2</v>
      </c>
      <c r="LQ108" s="208">
        <f t="shared" si="239"/>
        <v>2.6494284622242105E-2</v>
      </c>
      <c r="LR108" s="208">
        <f t="shared" si="239"/>
        <v>2.6530076060266972E-2</v>
      </c>
      <c r="LS108" s="208">
        <f t="shared" si="239"/>
        <v>2.6542017281067261E-2</v>
      </c>
      <c r="LT108" s="208">
        <f t="shared" si="239"/>
        <v>2.6530076060266965E-2</v>
      </c>
      <c r="LU108" s="208">
        <f t="shared" si="239"/>
        <v>2.6494284622242095E-2</v>
      </c>
      <c r="LV108" s="208">
        <f t="shared" si="239"/>
        <v>2.6434739495230532E-2</v>
      </c>
      <c r="LW108" s="208">
        <f t="shared" si="239"/>
        <v>2.6351601077573429E-2</v>
      </c>
      <c r="LX108" s="208">
        <f t="shared" si="239"/>
        <v>2.6245092917816064E-2</v>
      </c>
      <c r="LY108" s="208">
        <f t="shared" si="239"/>
        <v>2.6115500713190298E-2</v>
      </c>
      <c r="LZ108" s="208">
        <f t="shared" si="239"/>
        <v>2.5963171032758352E-2</v>
      </c>
      <c r="MA108" s="208">
        <f t="shared" si="239"/>
        <v>2.5788509773204689E-2</v>
      </c>
      <c r="MB108" s="208">
        <f t="shared" si="239"/>
        <v>2.5591980356905474E-2</v>
      </c>
      <c r="MC108" s="208">
        <f t="shared" si="239"/>
        <v>2.5374101683470891E-2</v>
      </c>
      <c r="MD108" s="208">
        <f t="shared" si="239"/>
        <v>2.5135445847431628E-2</v>
      </c>
      <c r="ME108" s="208">
        <f t="shared" si="239"/>
        <v>2.4876635636116546E-2</v>
      </c>
      <c r="MF108" s="208">
        <f t="shared" si="239"/>
        <v>2.4598341823032697E-2</v>
      </c>
      <c r="MG108" s="208">
        <f t="shared" si="239"/>
        <v>2.4301280273203121E-2</v>
      </c>
      <c r="MH108" s="208">
        <f t="shared" si="239"/>
        <v>2.3986208877933117E-2</v>
      </c>
      <c r="MI108" s="208">
        <f t="shared" si="239"/>
        <v>2.3653924337355858E-2</v>
      </c>
      <c r="MJ108" s="208">
        <f t="shared" si="239"/>
        <v>2.330525880984714E-2</v>
      </c>
      <c r="MK108" s="208">
        <f t="shared" si="239"/>
        <v>2.2941076447992783E-2</v>
      </c>
      <c r="ML108" s="208">
        <f t="shared" si="239"/>
        <v>2.2562269841237381E-2</v>
      </c>
      <c r="MM108" s="208">
        <f t="shared" si="239"/>
        <v>2.2169756385638627E-2</v>
      </c>
      <c r="MN108" s="208">
        <f t="shared" si="239"/>
        <v>2.176447460129664E-2</v>
      </c>
      <c r="MO108" s="208">
        <f t="shared" si="239"/>
        <v>2.1347380418024062E-2</v>
      </c>
      <c r="MP108" s="208">
        <f t="shared" si="239"/>
        <v>2.0919443449672285E-2</v>
      </c>
      <c r="MQ108" s="208">
        <f t="shared" si="239"/>
        <v>2.0481643277235864E-2</v>
      </c>
      <c r="MR108" s="208">
        <f t="shared" si="239"/>
        <v>2.0034965760426095E-2</v>
      </c>
      <c r="MS108" s="208">
        <f t="shared" si="239"/>
        <v>1.9580399396841319E-2</v>
      </c>
      <c r="MT108" s="208">
        <f t="shared" si="239"/>
        <v>1.9118931747173412E-2</v>
      </c>
      <c r="MU108" s="208">
        <f t="shared" si="239"/>
        <v>1.8651545944085173E-2</v>
      </c>
      <c r="MV108" s="208">
        <f t="shared" ref="MV108:PG108" si="240">IF(AND($I$113&gt;0,$I$114&gt;0),IF(AND(FC104&gt;$I$113,OR(FC104&lt;$I$114,FC104=$I$114)),MV104,0),"")</f>
        <v>1.8179217301480279E-2</v>
      </c>
      <c r="MW108" s="208">
        <f t="shared" si="240"/>
        <v>1.7702910039876681E-2</v>
      </c>
      <c r="MX108" s="208">
        <f t="shared" si="240"/>
        <v>1.7223574142495392E-2</v>
      </c>
      <c r="MY108" s="208">
        <f t="shared" si="240"/>
        <v>1.6742142355500984E-2</v>
      </c>
      <c r="MZ108" s="208">
        <f t="shared" si="240"/>
        <v>1.6259527344588638E-2</v>
      </c>
      <c r="NA108" s="208">
        <f t="shared" si="240"/>
        <v>1.5776619018817217E-2</v>
      </c>
      <c r="NB108" s="208">
        <f t="shared" si="240"/>
        <v>1.5294282031250215E-2</v>
      </c>
      <c r="NC108" s="208">
        <f t="shared" si="240"/>
        <v>1.4813353464598276E-2</v>
      </c>
      <c r="ND108" s="208">
        <f t="shared" si="240"/>
        <v>1.4334640708670264E-2</v>
      </c>
      <c r="NE108" s="208">
        <f t="shared" si="240"/>
        <v>1.3858919535046085E-2</v>
      </c>
      <c r="NF108" s="208">
        <f t="shared" si="240"/>
        <v>1.3386932372994882E-2</v>
      </c>
      <c r="NG108" s="208">
        <f t="shared" si="240"/>
        <v>1.2919386789287961E-2</v>
      </c>
      <c r="NH108" s="208">
        <f t="shared" si="240"/>
        <v>1.2456954173206953E-2</v>
      </c>
      <c r="NI108" s="208">
        <f t="shared" si="240"/>
        <v>1.2000268626734768E-2</v>
      </c>
      <c r="NJ108" s="208">
        <f t="shared" si="240"/>
        <v>1.1549926058648291E-2</v>
      </c>
      <c r="NK108" s="208">
        <f t="shared" si="240"/>
        <v>1.1106483480016905E-2</v>
      </c>
      <c r="NL108" s="208">
        <f t="shared" si="240"/>
        <v>1.0670458497456813E-2</v>
      </c>
      <c r="NM108" s="208">
        <f t="shared" si="240"/>
        <v>1.0242328999405342E-2</v>
      </c>
      <c r="NN108" s="208">
        <f t="shared" si="240"/>
        <v>9.8225330296674712E-3</v>
      </c>
      <c r="NO108" s="208">
        <f t="shared" si="240"/>
        <v>9.4114688415545822E-3</v>
      </c>
      <c r="NP108" s="208">
        <f t="shared" si="240"/>
        <v>9.0094951250865047E-3</v>
      </c>
      <c r="NQ108" s="208">
        <f t="shared" si="240"/>
        <v>8.6169313989663699E-3</v>
      </c>
      <c r="NR108" s="208">
        <f t="shared" si="240"/>
        <v>8.2340585583656582E-3</v>
      </c>
      <c r="NS108" s="208">
        <f t="shared" si="240"/>
        <v>7.8611195689758887E-3</v>
      </c>
      <c r="NT108" s="208">
        <f t="shared" si="240"/>
        <v>7.4983202972945823E-3</v>
      </c>
      <c r="NU108" s="208">
        <f t="shared" si="240"/>
        <v>7.1458304667158853E-3</v>
      </c>
      <c r="NV108" s="208">
        <f t="shared" si="240"/>
        <v>6.8037847286902186E-3</v>
      </c>
      <c r="NW108" s="208">
        <f t="shared" si="240"/>
        <v>0</v>
      </c>
      <c r="NX108" s="208">
        <f t="shared" si="240"/>
        <v>0</v>
      </c>
      <c r="NY108" s="208">
        <f t="shared" si="240"/>
        <v>0</v>
      </c>
      <c r="NZ108" s="208">
        <f t="shared" si="240"/>
        <v>0</v>
      </c>
      <c r="OA108" s="208">
        <f t="shared" si="240"/>
        <v>0</v>
      </c>
      <c r="OB108" s="208">
        <f t="shared" si="240"/>
        <v>0</v>
      </c>
      <c r="OC108" s="208">
        <f t="shared" si="240"/>
        <v>0</v>
      </c>
      <c r="OD108" s="208">
        <f t="shared" si="240"/>
        <v>0</v>
      </c>
      <c r="OE108" s="208">
        <f t="shared" si="240"/>
        <v>0</v>
      </c>
      <c r="OF108" s="208">
        <f t="shared" si="240"/>
        <v>0</v>
      </c>
      <c r="OG108" s="208">
        <f t="shared" si="240"/>
        <v>0</v>
      </c>
      <c r="OH108" s="208">
        <f t="shared" si="240"/>
        <v>0</v>
      </c>
      <c r="OI108" s="208">
        <f t="shared" si="240"/>
        <v>0</v>
      </c>
      <c r="OJ108" s="208">
        <f t="shared" si="240"/>
        <v>0</v>
      </c>
      <c r="OK108" s="208">
        <f t="shared" si="240"/>
        <v>0</v>
      </c>
      <c r="OL108" s="208">
        <f t="shared" si="240"/>
        <v>0</v>
      </c>
      <c r="OM108" s="208">
        <f t="shared" si="240"/>
        <v>0</v>
      </c>
      <c r="ON108" s="208">
        <f t="shared" si="240"/>
        <v>0</v>
      </c>
      <c r="OO108" s="208">
        <f t="shared" si="240"/>
        <v>0</v>
      </c>
      <c r="OP108" s="208">
        <f t="shared" si="240"/>
        <v>0</v>
      </c>
      <c r="OQ108" s="208">
        <f t="shared" si="240"/>
        <v>0</v>
      </c>
      <c r="OR108" s="208">
        <f t="shared" si="240"/>
        <v>0</v>
      </c>
      <c r="OS108" s="208">
        <f t="shared" si="240"/>
        <v>0</v>
      </c>
      <c r="OT108" s="208">
        <f t="shared" si="240"/>
        <v>0</v>
      </c>
      <c r="OU108" s="208">
        <f t="shared" si="240"/>
        <v>0</v>
      </c>
      <c r="OV108" s="208">
        <f t="shared" si="240"/>
        <v>0</v>
      </c>
      <c r="OW108" s="208">
        <f t="shared" si="240"/>
        <v>0</v>
      </c>
      <c r="OX108" s="208">
        <f t="shared" si="240"/>
        <v>0</v>
      </c>
      <c r="OY108" s="208">
        <f t="shared" si="240"/>
        <v>0</v>
      </c>
      <c r="OZ108" s="208">
        <f t="shared" si="240"/>
        <v>0</v>
      </c>
      <c r="PA108" s="208">
        <f t="shared" si="240"/>
        <v>0</v>
      </c>
      <c r="PB108" s="208">
        <f t="shared" si="240"/>
        <v>0</v>
      </c>
      <c r="PC108" s="208">
        <f t="shared" si="240"/>
        <v>0</v>
      </c>
      <c r="PD108" s="208">
        <f t="shared" si="240"/>
        <v>0</v>
      </c>
      <c r="PE108" s="208">
        <f t="shared" si="240"/>
        <v>0</v>
      </c>
      <c r="PF108" s="208">
        <f t="shared" si="240"/>
        <v>0</v>
      </c>
      <c r="PG108" s="208">
        <f t="shared" si="240"/>
        <v>0</v>
      </c>
      <c r="PH108" s="208">
        <f t="shared" ref="PH108:PO108" si="241">IF(AND($I$113&gt;0,$I$114&gt;0),IF(AND(HO104&gt;$I$113,OR(HO104&lt;$I$114,HO104=$I$114)),PH104,0),"")</f>
        <v>0</v>
      </c>
      <c r="PI108" s="208">
        <f t="shared" si="241"/>
        <v>0</v>
      </c>
      <c r="PJ108" s="208">
        <f t="shared" si="241"/>
        <v>0</v>
      </c>
      <c r="PK108" s="208">
        <f t="shared" si="241"/>
        <v>0</v>
      </c>
      <c r="PL108" s="208">
        <f t="shared" si="241"/>
        <v>0</v>
      </c>
      <c r="PM108" s="208">
        <f t="shared" si="241"/>
        <v>0</v>
      </c>
      <c r="PN108" s="208">
        <f t="shared" si="241"/>
        <v>0</v>
      </c>
      <c r="PO108" s="208">
        <f t="shared" si="241"/>
        <v>0</v>
      </c>
    </row>
    <row r="109" spans="1:431" ht="16" x14ac:dyDescent="0.8">
      <c r="A109" s="370" t="s">
        <v>989</v>
      </c>
      <c r="B109" s="380">
        <v>44942</v>
      </c>
      <c r="C109" s="5"/>
      <c r="D109" s="5"/>
      <c r="E109" s="5"/>
      <c r="F109" s="5"/>
      <c r="G109" s="5"/>
      <c r="H109" s="33" t="str">
        <f>IF(VLOOKUP(VLookups!$A$81,VLookups!$A$75:$B$77,2,FALSE),"With a confidence interval of","With a credible interval of")</f>
        <v>With a confidence interval of</v>
      </c>
      <c r="I109" s="98">
        <v>0.9</v>
      </c>
      <c r="J109" s="313"/>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2">IF(AND($I$113&gt;0,$I$114&gt;0),IF(AND(AE104&gt;$I$114),HX104,0),"")</f>
        <v>0</v>
      </c>
      <c r="HY109" s="208">
        <f t="shared" si="242"/>
        <v>0</v>
      </c>
      <c r="HZ109" s="208">
        <f t="shared" si="242"/>
        <v>0</v>
      </c>
      <c r="IA109" s="208">
        <f t="shared" si="242"/>
        <v>0</v>
      </c>
      <c r="IB109" s="208">
        <f t="shared" si="242"/>
        <v>0</v>
      </c>
      <c r="IC109" s="208">
        <f t="shared" si="242"/>
        <v>0</v>
      </c>
      <c r="ID109" s="208">
        <f t="shared" si="242"/>
        <v>0</v>
      </c>
      <c r="IE109" s="208">
        <f t="shared" si="242"/>
        <v>0</v>
      </c>
      <c r="IF109" s="208">
        <f t="shared" si="242"/>
        <v>0</v>
      </c>
      <c r="IG109" s="208">
        <f t="shared" si="242"/>
        <v>0</v>
      </c>
      <c r="IH109" s="208">
        <f t="shared" si="242"/>
        <v>0</v>
      </c>
      <c r="II109" s="208">
        <f t="shared" si="242"/>
        <v>0</v>
      </c>
      <c r="IJ109" s="208">
        <f t="shared" si="242"/>
        <v>0</v>
      </c>
      <c r="IK109" s="208">
        <f t="shared" si="242"/>
        <v>0</v>
      </c>
      <c r="IL109" s="208">
        <f t="shared" si="242"/>
        <v>0</v>
      </c>
      <c r="IM109" s="208">
        <f t="shared" si="242"/>
        <v>0</v>
      </c>
      <c r="IN109" s="208">
        <f t="shared" si="242"/>
        <v>0</v>
      </c>
      <c r="IO109" s="208">
        <f t="shared" si="242"/>
        <v>0</v>
      </c>
      <c r="IP109" s="208">
        <f t="shared" si="242"/>
        <v>0</v>
      </c>
      <c r="IQ109" s="208">
        <f t="shared" si="242"/>
        <v>0</v>
      </c>
      <c r="IR109" s="208">
        <f t="shared" si="242"/>
        <v>0</v>
      </c>
      <c r="IS109" s="208">
        <f t="shared" si="242"/>
        <v>0</v>
      </c>
      <c r="IT109" s="208">
        <f t="shared" si="242"/>
        <v>0</v>
      </c>
      <c r="IU109" s="208">
        <f t="shared" si="242"/>
        <v>0</v>
      </c>
      <c r="IV109" s="208">
        <f t="shared" si="242"/>
        <v>0</v>
      </c>
      <c r="IW109" s="208">
        <f t="shared" si="242"/>
        <v>0</v>
      </c>
      <c r="IX109" s="208">
        <f t="shared" si="242"/>
        <v>0</v>
      </c>
      <c r="IY109" s="208">
        <f t="shared" si="242"/>
        <v>0</v>
      </c>
      <c r="IZ109" s="208">
        <f t="shared" si="242"/>
        <v>0</v>
      </c>
      <c r="JA109" s="208">
        <f t="shared" si="242"/>
        <v>0</v>
      </c>
      <c r="JB109" s="208">
        <f t="shared" si="242"/>
        <v>0</v>
      </c>
      <c r="JC109" s="208">
        <f t="shared" si="242"/>
        <v>0</v>
      </c>
      <c r="JD109" s="208">
        <f t="shared" si="242"/>
        <v>0</v>
      </c>
      <c r="JE109" s="208">
        <f t="shared" si="242"/>
        <v>0</v>
      </c>
      <c r="JF109" s="208">
        <f t="shared" si="242"/>
        <v>0</v>
      </c>
      <c r="JG109" s="208">
        <f t="shared" si="242"/>
        <v>0</v>
      </c>
      <c r="JH109" s="208">
        <f t="shared" si="242"/>
        <v>0</v>
      </c>
      <c r="JI109" s="208">
        <f t="shared" si="242"/>
        <v>0</v>
      </c>
      <c r="JJ109" s="208">
        <f t="shared" si="242"/>
        <v>0</v>
      </c>
      <c r="JK109" s="208">
        <f t="shared" si="242"/>
        <v>0</v>
      </c>
      <c r="JL109" s="208">
        <f t="shared" si="242"/>
        <v>0</v>
      </c>
      <c r="JM109" s="208">
        <f t="shared" si="242"/>
        <v>0</v>
      </c>
      <c r="JN109" s="208">
        <f t="shared" si="242"/>
        <v>0</v>
      </c>
      <c r="JO109" s="208">
        <f t="shared" si="242"/>
        <v>0</v>
      </c>
      <c r="JP109" s="208">
        <f t="shared" si="242"/>
        <v>0</v>
      </c>
      <c r="JQ109" s="208">
        <f t="shared" si="242"/>
        <v>0</v>
      </c>
      <c r="JR109" s="208">
        <f t="shared" si="242"/>
        <v>0</v>
      </c>
      <c r="JS109" s="208">
        <f t="shared" si="242"/>
        <v>0</v>
      </c>
      <c r="JT109" s="208">
        <f t="shared" si="242"/>
        <v>0</v>
      </c>
      <c r="JU109" s="208">
        <f t="shared" si="242"/>
        <v>0</v>
      </c>
      <c r="JV109" s="208">
        <f t="shared" si="242"/>
        <v>0</v>
      </c>
      <c r="JW109" s="208">
        <f t="shared" si="242"/>
        <v>0</v>
      </c>
      <c r="JX109" s="208">
        <f t="shared" si="242"/>
        <v>0</v>
      </c>
      <c r="JY109" s="208">
        <f t="shared" si="242"/>
        <v>0</v>
      </c>
      <c r="JZ109" s="208">
        <f t="shared" si="242"/>
        <v>0</v>
      </c>
      <c r="KA109" s="208">
        <f t="shared" si="242"/>
        <v>0</v>
      </c>
      <c r="KB109" s="208">
        <f t="shared" si="242"/>
        <v>0</v>
      </c>
      <c r="KC109" s="208">
        <f t="shared" si="242"/>
        <v>0</v>
      </c>
      <c r="KD109" s="208">
        <f t="shared" si="242"/>
        <v>0</v>
      </c>
      <c r="KE109" s="208">
        <f t="shared" si="242"/>
        <v>0</v>
      </c>
      <c r="KF109" s="208">
        <f t="shared" si="242"/>
        <v>0</v>
      </c>
      <c r="KG109" s="208">
        <f t="shared" si="242"/>
        <v>0</v>
      </c>
      <c r="KH109" s="208">
        <f t="shared" si="242"/>
        <v>0</v>
      </c>
      <c r="KI109" s="208">
        <f t="shared" si="242"/>
        <v>0</v>
      </c>
      <c r="KJ109" s="208">
        <f t="shared" ref="KJ109:MU109" si="243">IF(AND($I$113&gt;0,$I$114&gt;0),IF(AND(CQ104&gt;$I$114),KJ104,0),"")</f>
        <v>0</v>
      </c>
      <c r="KK109" s="208">
        <f t="shared" si="243"/>
        <v>0</v>
      </c>
      <c r="KL109" s="208">
        <f t="shared" si="243"/>
        <v>0</v>
      </c>
      <c r="KM109" s="208">
        <f t="shared" si="243"/>
        <v>0</v>
      </c>
      <c r="KN109" s="208">
        <f t="shared" si="243"/>
        <v>0</v>
      </c>
      <c r="KO109" s="208">
        <f t="shared" si="243"/>
        <v>0</v>
      </c>
      <c r="KP109" s="208">
        <f t="shared" si="243"/>
        <v>0</v>
      </c>
      <c r="KQ109" s="208">
        <f t="shared" si="243"/>
        <v>0</v>
      </c>
      <c r="KR109" s="208">
        <f t="shared" si="243"/>
        <v>0</v>
      </c>
      <c r="KS109" s="208">
        <f t="shared" si="243"/>
        <v>0</v>
      </c>
      <c r="KT109" s="208">
        <f t="shared" si="243"/>
        <v>0</v>
      </c>
      <c r="KU109" s="208">
        <f t="shared" si="243"/>
        <v>0</v>
      </c>
      <c r="KV109" s="208">
        <f t="shared" si="243"/>
        <v>0</v>
      </c>
      <c r="KW109" s="208">
        <f t="shared" si="243"/>
        <v>0</v>
      </c>
      <c r="KX109" s="208">
        <f t="shared" si="243"/>
        <v>0</v>
      </c>
      <c r="KY109" s="208">
        <f t="shared" si="243"/>
        <v>0</v>
      </c>
      <c r="KZ109" s="208">
        <f t="shared" si="243"/>
        <v>0</v>
      </c>
      <c r="LA109" s="208">
        <f t="shared" si="243"/>
        <v>0</v>
      </c>
      <c r="LB109" s="208">
        <f t="shared" si="243"/>
        <v>0</v>
      </c>
      <c r="LC109" s="208">
        <f t="shared" si="243"/>
        <v>0</v>
      </c>
      <c r="LD109" s="208">
        <f t="shared" si="243"/>
        <v>0</v>
      </c>
      <c r="LE109" s="208">
        <f t="shared" si="243"/>
        <v>0</v>
      </c>
      <c r="LF109" s="208">
        <f t="shared" si="243"/>
        <v>0</v>
      </c>
      <c r="LG109" s="208">
        <f t="shared" si="243"/>
        <v>0</v>
      </c>
      <c r="LH109" s="208">
        <f t="shared" si="243"/>
        <v>0</v>
      </c>
      <c r="LI109" s="208">
        <f t="shared" si="243"/>
        <v>0</v>
      </c>
      <c r="LJ109" s="208">
        <f t="shared" si="243"/>
        <v>0</v>
      </c>
      <c r="LK109" s="208">
        <f t="shared" si="243"/>
        <v>0</v>
      </c>
      <c r="LL109" s="208">
        <f t="shared" si="243"/>
        <v>0</v>
      </c>
      <c r="LM109" s="208">
        <f t="shared" si="243"/>
        <v>0</v>
      </c>
      <c r="LN109" s="208">
        <f t="shared" si="243"/>
        <v>0</v>
      </c>
      <c r="LO109" s="208">
        <f t="shared" si="243"/>
        <v>0</v>
      </c>
      <c r="LP109" s="208">
        <f t="shared" si="243"/>
        <v>0</v>
      </c>
      <c r="LQ109" s="208">
        <f t="shared" si="243"/>
        <v>0</v>
      </c>
      <c r="LR109" s="208">
        <f t="shared" si="243"/>
        <v>0</v>
      </c>
      <c r="LS109" s="208">
        <f t="shared" si="243"/>
        <v>0</v>
      </c>
      <c r="LT109" s="208">
        <f t="shared" si="243"/>
        <v>0</v>
      </c>
      <c r="LU109" s="208">
        <f t="shared" si="243"/>
        <v>0</v>
      </c>
      <c r="LV109" s="208">
        <f t="shared" si="243"/>
        <v>0</v>
      </c>
      <c r="LW109" s="208">
        <f t="shared" si="243"/>
        <v>0</v>
      </c>
      <c r="LX109" s="208">
        <f t="shared" si="243"/>
        <v>0</v>
      </c>
      <c r="LY109" s="208">
        <f t="shared" si="243"/>
        <v>0</v>
      </c>
      <c r="LZ109" s="208">
        <f t="shared" si="243"/>
        <v>0</v>
      </c>
      <c r="MA109" s="208">
        <f t="shared" si="243"/>
        <v>0</v>
      </c>
      <c r="MB109" s="208">
        <f t="shared" si="243"/>
        <v>0</v>
      </c>
      <c r="MC109" s="208">
        <f t="shared" si="243"/>
        <v>0</v>
      </c>
      <c r="MD109" s="208">
        <f t="shared" si="243"/>
        <v>0</v>
      </c>
      <c r="ME109" s="208">
        <f t="shared" si="243"/>
        <v>0</v>
      </c>
      <c r="MF109" s="208">
        <f t="shared" si="243"/>
        <v>0</v>
      </c>
      <c r="MG109" s="208">
        <f t="shared" si="243"/>
        <v>0</v>
      </c>
      <c r="MH109" s="208">
        <f t="shared" si="243"/>
        <v>0</v>
      </c>
      <c r="MI109" s="208">
        <f t="shared" si="243"/>
        <v>0</v>
      </c>
      <c r="MJ109" s="208">
        <f t="shared" si="243"/>
        <v>0</v>
      </c>
      <c r="MK109" s="208">
        <f t="shared" si="243"/>
        <v>0</v>
      </c>
      <c r="ML109" s="208">
        <f t="shared" si="243"/>
        <v>0</v>
      </c>
      <c r="MM109" s="208">
        <f t="shared" si="243"/>
        <v>0</v>
      </c>
      <c r="MN109" s="208">
        <f t="shared" si="243"/>
        <v>0</v>
      </c>
      <c r="MO109" s="208">
        <f t="shared" si="243"/>
        <v>0</v>
      </c>
      <c r="MP109" s="208">
        <f t="shared" si="243"/>
        <v>0</v>
      </c>
      <c r="MQ109" s="208">
        <f t="shared" si="243"/>
        <v>0</v>
      </c>
      <c r="MR109" s="208">
        <f t="shared" si="243"/>
        <v>0</v>
      </c>
      <c r="MS109" s="208">
        <f t="shared" si="243"/>
        <v>0</v>
      </c>
      <c r="MT109" s="208">
        <f t="shared" si="243"/>
        <v>0</v>
      </c>
      <c r="MU109" s="208">
        <f t="shared" si="243"/>
        <v>0</v>
      </c>
      <c r="MV109" s="208">
        <f t="shared" ref="MV109:PG109" si="244">IF(AND($I$113&gt;0,$I$114&gt;0),IF(AND(FC104&gt;$I$114),MV104,0),"")</f>
        <v>0</v>
      </c>
      <c r="MW109" s="208">
        <f t="shared" si="244"/>
        <v>0</v>
      </c>
      <c r="MX109" s="208">
        <f t="shared" si="244"/>
        <v>0</v>
      </c>
      <c r="MY109" s="208">
        <f t="shared" si="244"/>
        <v>0</v>
      </c>
      <c r="MZ109" s="208">
        <f t="shared" si="244"/>
        <v>0</v>
      </c>
      <c r="NA109" s="208">
        <f t="shared" si="244"/>
        <v>0</v>
      </c>
      <c r="NB109" s="208">
        <f t="shared" si="244"/>
        <v>0</v>
      </c>
      <c r="NC109" s="208">
        <f t="shared" si="244"/>
        <v>0</v>
      </c>
      <c r="ND109" s="208">
        <f t="shared" si="244"/>
        <v>0</v>
      </c>
      <c r="NE109" s="208">
        <f t="shared" si="244"/>
        <v>0</v>
      </c>
      <c r="NF109" s="208">
        <f t="shared" si="244"/>
        <v>0</v>
      </c>
      <c r="NG109" s="208">
        <f t="shared" si="244"/>
        <v>0</v>
      </c>
      <c r="NH109" s="208">
        <f t="shared" si="244"/>
        <v>0</v>
      </c>
      <c r="NI109" s="208">
        <f t="shared" si="244"/>
        <v>0</v>
      </c>
      <c r="NJ109" s="208">
        <f t="shared" si="244"/>
        <v>0</v>
      </c>
      <c r="NK109" s="208">
        <f t="shared" si="244"/>
        <v>0</v>
      </c>
      <c r="NL109" s="208">
        <f t="shared" si="244"/>
        <v>0</v>
      </c>
      <c r="NM109" s="208">
        <f t="shared" si="244"/>
        <v>0</v>
      </c>
      <c r="NN109" s="208">
        <f t="shared" si="244"/>
        <v>0</v>
      </c>
      <c r="NO109" s="208">
        <f t="shared" si="244"/>
        <v>0</v>
      </c>
      <c r="NP109" s="208">
        <f t="shared" si="244"/>
        <v>0</v>
      </c>
      <c r="NQ109" s="208">
        <f t="shared" si="244"/>
        <v>0</v>
      </c>
      <c r="NR109" s="208">
        <f t="shared" si="244"/>
        <v>0</v>
      </c>
      <c r="NS109" s="208">
        <f t="shared" si="244"/>
        <v>0</v>
      </c>
      <c r="NT109" s="208">
        <f t="shared" si="244"/>
        <v>0</v>
      </c>
      <c r="NU109" s="208">
        <f t="shared" si="244"/>
        <v>0</v>
      </c>
      <c r="NV109" s="208">
        <f t="shared" si="244"/>
        <v>0</v>
      </c>
      <c r="NW109" s="208">
        <f t="shared" si="244"/>
        <v>6.4722838380004213E-3</v>
      </c>
      <c r="NX109" s="208">
        <f t="shared" si="244"/>
        <v>6.1513959210719692E-3</v>
      </c>
      <c r="NY109" s="208">
        <f t="shared" si="244"/>
        <v>5.8411578261888001E-3</v>
      </c>
      <c r="NZ109" s="208">
        <f t="shared" si="244"/>
        <v>5.5415765445206207E-3</v>
      </c>
      <c r="OA109" s="208">
        <f t="shared" si="244"/>
        <v>5.2526306909779748E-3</v>
      </c>
      <c r="OB109" s="208">
        <f t="shared" si="244"/>
        <v>4.9742720340933185E-3</v>
      </c>
      <c r="OC109" s="208">
        <f t="shared" si="244"/>
        <v>4.7064270643748666E-3</v>
      </c>
      <c r="OD109" s="208">
        <f t="shared" si="244"/>
        <v>4.4489985908896679E-3</v>
      </c>
      <c r="OE109" s="208">
        <f t="shared" si="244"/>
        <v>4.2018673561975981E-3</v>
      </c>
      <c r="OF109" s="208">
        <f t="shared" si="244"/>
        <v>3.964893660173054E-3</v>
      </c>
      <c r="OG109" s="208">
        <f t="shared" si="244"/>
        <v>3.7379189837100707E-3</v>
      </c>
      <c r="OH109" s="208">
        <f t="shared" si="244"/>
        <v>3.52076760380334E-3</v>
      </c>
      <c r="OI109" s="208">
        <f t="shared" si="244"/>
        <v>3.3132481920263028E-3</v>
      </c>
      <c r="OJ109" s="208">
        <f t="shared" si="244"/>
        <v>3.1151553889821725E-3</v>
      </c>
      <c r="OK109" s="208">
        <f t="shared" si="244"/>
        <v>2.9262713478783509E-3</v>
      </c>
      <c r="OL109" s="208">
        <f t="shared" si="244"/>
        <v>2.7463672409640499E-3</v>
      </c>
      <c r="OM109" s="208">
        <f t="shared" si="244"/>
        <v>2.5752047231688909E-3</v>
      </c>
      <c r="ON109" s="208">
        <f t="shared" si="244"/>
        <v>2.412537347882336E-3</v>
      </c>
      <c r="OO109" s="208">
        <f t="shared" si="244"/>
        <v>2.2581119304143078E-3</v>
      </c>
      <c r="OP109" s="208">
        <f t="shared" si="244"/>
        <v>2.111669855272389E-3</v>
      </c>
      <c r="OQ109" s="208">
        <f t="shared" si="244"/>
        <v>1.9729483239755625E-3</v>
      </c>
      <c r="OR109" s="208">
        <f t="shared" si="244"/>
        <v>1.8416815406951863E-3</v>
      </c>
      <c r="OS109" s="208">
        <f t="shared" si="244"/>
        <v>1.7176018335668646E-3</v>
      </c>
      <c r="OT109" s="208">
        <f t="shared" si="244"/>
        <v>1.6004407100489706E-3</v>
      </c>
      <c r="OU109" s="208">
        <f t="shared" si="244"/>
        <v>1.4899298452121657E-3</v>
      </c>
      <c r="OV109" s="208">
        <f t="shared" si="244"/>
        <v>1.3858020023265777E-3</v>
      </c>
      <c r="OW109" s="208">
        <f t="shared" si="244"/>
        <v>1.2877918855677879E-3</v>
      </c>
      <c r="OX109" s="208">
        <f t="shared" si="244"/>
        <v>1.1956369250872617E-3</v>
      </c>
      <c r="OY109" s="208">
        <f t="shared" si="244"/>
        <v>1.1090779950865934E-3</v>
      </c>
      <c r="OZ109" s="208">
        <f t="shared" si="244"/>
        <v>1.0278600658964996E-3</v>
      </c>
      <c r="PA109" s="208">
        <f t="shared" si="244"/>
        <v>9.5173279139079583E-4</v>
      </c>
      <c r="PB109" s="208">
        <f t="shared" si="244"/>
        <v>8.804510333618945E-4</v>
      </c>
      <c r="PC109" s="208">
        <f t="shared" si="244"/>
        <v>8.1377532474815066E-4</v>
      </c>
      <c r="PD109" s="208">
        <f t="shared" si="244"/>
        <v>7.5147227383464495E-4</v>
      </c>
      <c r="PE109" s="208">
        <f t="shared" si="244"/>
        <v>6.9331491174852552E-4</v>
      </c>
      <c r="PF109" s="208">
        <f t="shared" si="244"/>
        <v>6.3908298573852305E-4</v>
      </c>
      <c r="PG109" s="208">
        <f t="shared" si="244"/>
        <v>5.8856320086683451E-4</v>
      </c>
      <c r="PH109" s="208">
        <f t="shared" ref="PH109:PO109" si="245">IF(AND($I$113&gt;0,$I$114&gt;0),IF(AND(HO104&gt;$I$114),PH104,0),"")</f>
        <v>5.415494128512971E-4</v>
      </c>
      <c r="PI109" s="208">
        <f t="shared" si="245"/>
        <v>4.9784277487820237E-4</v>
      </c>
      <c r="PJ109" s="208">
        <f t="shared" si="245"/>
        <v>4.5725184126250014E-4</v>
      </c>
      <c r="PK109" s="208">
        <f t="shared" si="245"/>
        <v>4.1959263086432372E-4</v>
      </c>
      <c r="PL109" s="208">
        <f t="shared" si="245"/>
        <v>3.8468865318022735E-4</v>
      </c>
      <c r="PM109" s="208">
        <f t="shared" si="245"/>
        <v>3.5237090001617142E-4</v>
      </c>
      <c r="PN109" s="208">
        <f t="shared" si="245"/>
        <v>3.2247780561874527E-4</v>
      </c>
      <c r="PO109" s="208">
        <f t="shared" si="245"/>
        <v>2.9485517809334423E-4</v>
      </c>
    </row>
    <row r="110" spans="1:431" ht="16" x14ac:dyDescent="0.8">
      <c r="A110" s="370" t="s">
        <v>990</v>
      </c>
      <c r="B110" s="380">
        <v>44977</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46">MAX(HX107:HX109)</f>
        <v>3.2247780561875242E-4</v>
      </c>
      <c r="HY110" s="259">
        <f t="shared" si="246"/>
        <v>3.5237090001617922E-4</v>
      </c>
      <c r="HZ110" s="259">
        <f t="shared" si="246"/>
        <v>3.8468865318023587E-4</v>
      </c>
      <c r="IA110" s="259">
        <f t="shared" si="246"/>
        <v>4.1959263086433309E-4</v>
      </c>
      <c r="IB110" s="259">
        <f t="shared" si="246"/>
        <v>4.5725184126250995E-4</v>
      </c>
      <c r="IC110" s="259">
        <f t="shared" si="246"/>
        <v>4.978427748782131E-4</v>
      </c>
      <c r="ID110" s="259">
        <f t="shared" si="246"/>
        <v>5.4154941285130837E-4</v>
      </c>
      <c r="IE110" s="259">
        <f t="shared" si="246"/>
        <v>5.8856320086684687E-4</v>
      </c>
      <c r="IF110" s="259">
        <f t="shared" si="246"/>
        <v>6.3908298573853617E-4</v>
      </c>
      <c r="IG110" s="259">
        <f t="shared" si="246"/>
        <v>6.9331491174853962E-4</v>
      </c>
      <c r="IH110" s="259">
        <f t="shared" si="246"/>
        <v>7.5147227383466034E-4</v>
      </c>
      <c r="II110" s="259">
        <f t="shared" si="246"/>
        <v>8.1377532474816692E-4</v>
      </c>
      <c r="IJ110" s="259">
        <f t="shared" si="246"/>
        <v>8.8045103336191163E-4</v>
      </c>
      <c r="IK110" s="259">
        <f t="shared" si="246"/>
        <v>9.5173279139081459E-4</v>
      </c>
      <c r="IL110" s="259">
        <f t="shared" si="246"/>
        <v>1.0278600658965192E-3</v>
      </c>
      <c r="IM110" s="259">
        <f t="shared" si="246"/>
        <v>1.1090779950866142E-3</v>
      </c>
      <c r="IN110" s="259">
        <f t="shared" si="246"/>
        <v>1.1956369250872845E-3</v>
      </c>
      <c r="IO110" s="259">
        <f t="shared" si="246"/>
        <v>1.2877918855678119E-3</v>
      </c>
      <c r="IP110" s="259">
        <f t="shared" si="246"/>
        <v>1.3858020023266035E-3</v>
      </c>
      <c r="IQ110" s="259">
        <f t="shared" si="246"/>
        <v>1.4899298452121928E-3</v>
      </c>
      <c r="IR110" s="259">
        <f t="shared" si="246"/>
        <v>1.600440710048999E-3</v>
      </c>
      <c r="IS110" s="259">
        <f t="shared" si="246"/>
        <v>1.7176018335668948E-3</v>
      </c>
      <c r="IT110" s="259">
        <f t="shared" si="246"/>
        <v>1.8416815406952184E-3</v>
      </c>
      <c r="IU110" s="259">
        <f t="shared" si="246"/>
        <v>1.9729483239755968E-3</v>
      </c>
      <c r="IV110" s="259">
        <f t="shared" si="246"/>
        <v>2.1116698552724271E-3</v>
      </c>
      <c r="IW110" s="259">
        <f t="shared" si="246"/>
        <v>2.2581119304143455E-3</v>
      </c>
      <c r="IX110" s="259">
        <f t="shared" si="246"/>
        <v>2.4125373478823759E-3</v>
      </c>
      <c r="IY110" s="259">
        <f t="shared" si="246"/>
        <v>2.5752047231689321E-3</v>
      </c>
      <c r="IZ110" s="259">
        <f t="shared" si="246"/>
        <v>2.7463672409640937E-3</v>
      </c>
      <c r="JA110" s="259">
        <f t="shared" si="246"/>
        <v>2.9262713478783978E-3</v>
      </c>
      <c r="JB110" s="259">
        <f t="shared" si="246"/>
        <v>3.1151553889822211E-3</v>
      </c>
      <c r="JC110" s="259">
        <f t="shared" si="246"/>
        <v>3.313248192026354E-3</v>
      </c>
      <c r="JD110" s="259">
        <f t="shared" si="246"/>
        <v>3.5207676038033942E-3</v>
      </c>
      <c r="JE110" s="259">
        <f t="shared" si="246"/>
        <v>3.737918983710127E-3</v>
      </c>
      <c r="JF110" s="259">
        <f t="shared" si="246"/>
        <v>3.9648936601731121E-3</v>
      </c>
      <c r="JG110" s="259">
        <f t="shared" si="246"/>
        <v>4.2018673561976588E-3</v>
      </c>
      <c r="JH110" s="259">
        <f t="shared" si="246"/>
        <v>4.4489985908897339E-3</v>
      </c>
      <c r="JI110" s="259">
        <f t="shared" si="246"/>
        <v>4.7064270643749333E-3</v>
      </c>
      <c r="JJ110" s="259">
        <f t="shared" si="246"/>
        <v>4.974272034093387E-3</v>
      </c>
      <c r="JK110" s="259">
        <f t="shared" si="246"/>
        <v>5.2526306909780477E-3</v>
      </c>
      <c r="JL110" s="259">
        <f t="shared" si="246"/>
        <v>5.5415765445206962E-3</v>
      </c>
      <c r="JM110" s="259">
        <f t="shared" si="246"/>
        <v>5.8411578261888765E-3</v>
      </c>
      <c r="JN110" s="259">
        <f t="shared" si="246"/>
        <v>6.151395921072049E-3</v>
      </c>
      <c r="JO110" s="259">
        <f t="shared" si="246"/>
        <v>6.4722838380005046E-3</v>
      </c>
      <c r="JP110" s="259">
        <f t="shared" si="246"/>
        <v>6.8037847286903019E-3</v>
      </c>
      <c r="JQ110" s="259">
        <f t="shared" si="246"/>
        <v>7.1458304667159729E-3</v>
      </c>
      <c r="JR110" s="259">
        <f t="shared" si="246"/>
        <v>7.4983202972946743E-3</v>
      </c>
      <c r="JS110" s="259">
        <f t="shared" si="246"/>
        <v>7.8611195689759824E-3</v>
      </c>
      <c r="JT110" s="259">
        <f t="shared" si="246"/>
        <v>8.2340585583657536E-3</v>
      </c>
      <c r="JU110" s="259">
        <f t="shared" si="246"/>
        <v>8.6169313989664705E-3</v>
      </c>
      <c r="JV110" s="259">
        <f t="shared" si="246"/>
        <v>9.0094951250866036E-3</v>
      </c>
      <c r="JW110" s="259">
        <f t="shared" si="246"/>
        <v>9.4114688415546845E-3</v>
      </c>
      <c r="JX110" s="259">
        <f t="shared" si="246"/>
        <v>9.8225330296675753E-3</v>
      </c>
      <c r="JY110" s="259">
        <f t="shared" si="246"/>
        <v>1.0242328999405447E-2</v>
      </c>
      <c r="JZ110" s="259">
        <f t="shared" si="246"/>
        <v>1.0670458497456922E-2</v>
      </c>
      <c r="KA110" s="259">
        <f t="shared" si="246"/>
        <v>1.1106483480017014E-2</v>
      </c>
      <c r="KB110" s="259">
        <f t="shared" si="246"/>
        <v>1.1549926058648404E-2</v>
      </c>
      <c r="KC110" s="259">
        <f t="shared" si="246"/>
        <v>1.2000268626734882E-2</v>
      </c>
      <c r="KD110" s="259">
        <f t="shared" si="246"/>
        <v>1.2456954173207068E-2</v>
      </c>
      <c r="KE110" s="259">
        <f t="shared" si="246"/>
        <v>1.2919386789288077E-2</v>
      </c>
      <c r="KF110" s="259">
        <f t="shared" si="246"/>
        <v>1.3386932372994998E-2</v>
      </c>
      <c r="KG110" s="259">
        <f t="shared" si="246"/>
        <v>1.3858919535046203E-2</v>
      </c>
      <c r="KH110" s="259">
        <f t="shared" si="246"/>
        <v>1.4334640708670387E-2</v>
      </c>
      <c r="KI110" s="259">
        <f t="shared" si="246"/>
        <v>1.4813353464598398E-2</v>
      </c>
      <c r="KJ110" s="259">
        <f t="shared" ref="KJ110:MU110" si="247">MAX(KJ107:KJ109)</f>
        <v>1.5294282031250337E-2</v>
      </c>
      <c r="KK110" s="259">
        <f t="shared" si="247"/>
        <v>1.5776619018817335E-2</v>
      </c>
      <c r="KL110" s="259">
        <f t="shared" si="247"/>
        <v>1.6259527344588756E-2</v>
      </c>
      <c r="KM110" s="259">
        <f t="shared" si="247"/>
        <v>1.6742142355501106E-2</v>
      </c>
      <c r="KN110" s="259">
        <f t="shared" si="247"/>
        <v>1.7223574142495517E-2</v>
      </c>
      <c r="KO110" s="259">
        <f t="shared" si="247"/>
        <v>1.7702910039876802E-2</v>
      </c>
      <c r="KP110" s="259">
        <f t="shared" si="247"/>
        <v>1.8179217301480397E-2</v>
      </c>
      <c r="KQ110" s="259">
        <f t="shared" si="247"/>
        <v>1.8651545944085288E-2</v>
      </c>
      <c r="KR110" s="259">
        <f t="shared" si="247"/>
        <v>1.9118931747173523E-2</v>
      </c>
      <c r="KS110" s="259">
        <f t="shared" si="247"/>
        <v>1.9580399396841433E-2</v>
      </c>
      <c r="KT110" s="259">
        <f t="shared" si="247"/>
        <v>2.003496576042621E-2</v>
      </c>
      <c r="KU110" s="259">
        <f t="shared" si="247"/>
        <v>2.0481643277235971E-2</v>
      </c>
      <c r="KV110" s="259">
        <f t="shared" si="247"/>
        <v>2.0919443449672396E-2</v>
      </c>
      <c r="KW110" s="259">
        <f t="shared" si="247"/>
        <v>2.134738041802417E-2</v>
      </c>
      <c r="KX110" s="259">
        <f t="shared" si="247"/>
        <v>2.176447460129674E-2</v>
      </c>
      <c r="KY110" s="259">
        <f t="shared" si="247"/>
        <v>2.2169756385638728E-2</v>
      </c>
      <c r="KZ110" s="259">
        <f t="shared" si="247"/>
        <v>2.2562269841237478E-2</v>
      </c>
      <c r="LA110" s="259">
        <f t="shared" si="247"/>
        <v>2.2941076447992877E-2</v>
      </c>
      <c r="LB110" s="259">
        <f t="shared" si="247"/>
        <v>2.330525880984723E-2</v>
      </c>
      <c r="LC110" s="259">
        <f t="shared" si="247"/>
        <v>2.3653924337355945E-2</v>
      </c>
      <c r="LD110" s="259">
        <f t="shared" si="247"/>
        <v>2.39862088779332E-2</v>
      </c>
      <c r="LE110" s="259">
        <f t="shared" si="247"/>
        <v>2.4301280273203198E-2</v>
      </c>
      <c r="LF110" s="259">
        <f t="shared" si="247"/>
        <v>2.459834182303277E-2</v>
      </c>
      <c r="LG110" s="259">
        <f t="shared" si="247"/>
        <v>2.4876635636116612E-2</v>
      </c>
      <c r="LH110" s="259">
        <f t="shared" si="247"/>
        <v>2.513544584743169E-2</v>
      </c>
      <c r="LI110" s="259">
        <f t="shared" si="247"/>
        <v>2.5374101683470946E-2</v>
      </c>
      <c r="LJ110" s="259">
        <f t="shared" si="247"/>
        <v>2.559198035690553E-2</v>
      </c>
      <c r="LK110" s="259">
        <f t="shared" si="247"/>
        <v>2.5788509773204734E-2</v>
      </c>
      <c r="LL110" s="259">
        <f t="shared" si="247"/>
        <v>2.596317103275839E-2</v>
      </c>
      <c r="LM110" s="259">
        <f t="shared" si="247"/>
        <v>2.611550071319033E-2</v>
      </c>
      <c r="LN110" s="259">
        <f t="shared" si="247"/>
        <v>2.6245092917816092E-2</v>
      </c>
      <c r="LO110" s="259">
        <f t="shared" si="247"/>
        <v>2.6351601077573457E-2</v>
      </c>
      <c r="LP110" s="259">
        <f t="shared" si="247"/>
        <v>2.643473949523055E-2</v>
      </c>
      <c r="LQ110" s="259">
        <f t="shared" si="247"/>
        <v>2.6494284622242105E-2</v>
      </c>
      <c r="LR110" s="259">
        <f t="shared" si="247"/>
        <v>2.6530076060266972E-2</v>
      </c>
      <c r="LS110" s="259">
        <f t="shared" si="247"/>
        <v>2.6542017281067261E-2</v>
      </c>
      <c r="LT110" s="259">
        <f t="shared" si="247"/>
        <v>2.6530076060266965E-2</v>
      </c>
      <c r="LU110" s="259">
        <f t="shared" si="247"/>
        <v>2.6494284622242095E-2</v>
      </c>
      <c r="LV110" s="259">
        <f t="shared" si="247"/>
        <v>2.6434739495230532E-2</v>
      </c>
      <c r="LW110" s="259">
        <f t="shared" si="247"/>
        <v>2.6351601077573429E-2</v>
      </c>
      <c r="LX110" s="259">
        <f t="shared" si="247"/>
        <v>2.6245092917816064E-2</v>
      </c>
      <c r="LY110" s="259">
        <f t="shared" si="247"/>
        <v>2.6115500713190298E-2</v>
      </c>
      <c r="LZ110" s="259">
        <f t="shared" si="247"/>
        <v>2.5963171032758352E-2</v>
      </c>
      <c r="MA110" s="259">
        <f t="shared" si="247"/>
        <v>2.5788509773204689E-2</v>
      </c>
      <c r="MB110" s="259">
        <f t="shared" si="247"/>
        <v>2.5591980356905474E-2</v>
      </c>
      <c r="MC110" s="259">
        <f t="shared" si="247"/>
        <v>2.5374101683470891E-2</v>
      </c>
      <c r="MD110" s="259">
        <f t="shared" si="247"/>
        <v>2.5135445847431628E-2</v>
      </c>
      <c r="ME110" s="259">
        <f t="shared" si="247"/>
        <v>2.4876635636116546E-2</v>
      </c>
      <c r="MF110" s="259">
        <f t="shared" si="247"/>
        <v>2.4598341823032697E-2</v>
      </c>
      <c r="MG110" s="259">
        <f t="shared" si="247"/>
        <v>2.4301280273203121E-2</v>
      </c>
      <c r="MH110" s="259">
        <f t="shared" si="247"/>
        <v>2.3986208877933117E-2</v>
      </c>
      <c r="MI110" s="259">
        <f t="shared" si="247"/>
        <v>2.3653924337355858E-2</v>
      </c>
      <c r="MJ110" s="259">
        <f t="shared" si="247"/>
        <v>2.330525880984714E-2</v>
      </c>
      <c r="MK110" s="259">
        <f t="shared" si="247"/>
        <v>2.2941076447992783E-2</v>
      </c>
      <c r="ML110" s="259">
        <f t="shared" si="247"/>
        <v>2.2562269841237381E-2</v>
      </c>
      <c r="MM110" s="259">
        <f t="shared" si="247"/>
        <v>2.2169756385638627E-2</v>
      </c>
      <c r="MN110" s="259">
        <f t="shared" si="247"/>
        <v>2.176447460129664E-2</v>
      </c>
      <c r="MO110" s="259">
        <f t="shared" si="247"/>
        <v>2.1347380418024062E-2</v>
      </c>
      <c r="MP110" s="259">
        <f t="shared" si="247"/>
        <v>2.0919443449672285E-2</v>
      </c>
      <c r="MQ110" s="259">
        <f t="shared" si="247"/>
        <v>2.0481643277235864E-2</v>
      </c>
      <c r="MR110" s="259">
        <f t="shared" si="247"/>
        <v>2.0034965760426095E-2</v>
      </c>
      <c r="MS110" s="259">
        <f t="shared" si="247"/>
        <v>1.9580399396841319E-2</v>
      </c>
      <c r="MT110" s="259">
        <f t="shared" si="247"/>
        <v>1.9118931747173412E-2</v>
      </c>
      <c r="MU110" s="259">
        <f t="shared" si="247"/>
        <v>1.8651545944085173E-2</v>
      </c>
      <c r="MV110" s="259">
        <f t="shared" ref="MV110:PG110" si="248">MAX(MV107:MV109)</f>
        <v>1.8179217301480279E-2</v>
      </c>
      <c r="MW110" s="259">
        <f t="shared" si="248"/>
        <v>1.7702910039876681E-2</v>
      </c>
      <c r="MX110" s="259">
        <f t="shared" si="248"/>
        <v>1.7223574142495392E-2</v>
      </c>
      <c r="MY110" s="259">
        <f t="shared" si="248"/>
        <v>1.6742142355500984E-2</v>
      </c>
      <c r="MZ110" s="259">
        <f t="shared" si="248"/>
        <v>1.6259527344588638E-2</v>
      </c>
      <c r="NA110" s="259">
        <f t="shared" si="248"/>
        <v>1.5776619018817217E-2</v>
      </c>
      <c r="NB110" s="259">
        <f t="shared" si="248"/>
        <v>1.5294282031250215E-2</v>
      </c>
      <c r="NC110" s="259">
        <f t="shared" si="248"/>
        <v>1.4813353464598276E-2</v>
      </c>
      <c r="ND110" s="259">
        <f t="shared" si="248"/>
        <v>1.4334640708670264E-2</v>
      </c>
      <c r="NE110" s="259">
        <f t="shared" si="248"/>
        <v>1.3858919535046085E-2</v>
      </c>
      <c r="NF110" s="259">
        <f t="shared" si="248"/>
        <v>1.3386932372994882E-2</v>
      </c>
      <c r="NG110" s="259">
        <f t="shared" si="248"/>
        <v>1.2919386789287961E-2</v>
      </c>
      <c r="NH110" s="259">
        <f t="shared" si="248"/>
        <v>1.2456954173206953E-2</v>
      </c>
      <c r="NI110" s="259">
        <f t="shared" si="248"/>
        <v>1.2000268626734768E-2</v>
      </c>
      <c r="NJ110" s="259">
        <f t="shared" si="248"/>
        <v>1.1549926058648291E-2</v>
      </c>
      <c r="NK110" s="259">
        <f t="shared" si="248"/>
        <v>1.1106483480016905E-2</v>
      </c>
      <c r="NL110" s="259">
        <f t="shared" si="248"/>
        <v>1.0670458497456813E-2</v>
      </c>
      <c r="NM110" s="259">
        <f t="shared" si="248"/>
        <v>1.0242328999405342E-2</v>
      </c>
      <c r="NN110" s="259">
        <f t="shared" si="248"/>
        <v>9.8225330296674712E-3</v>
      </c>
      <c r="NO110" s="259">
        <f t="shared" si="248"/>
        <v>9.4114688415545822E-3</v>
      </c>
      <c r="NP110" s="259">
        <f t="shared" si="248"/>
        <v>9.0094951250865047E-3</v>
      </c>
      <c r="NQ110" s="259">
        <f t="shared" si="248"/>
        <v>8.6169313989663699E-3</v>
      </c>
      <c r="NR110" s="259">
        <f t="shared" si="248"/>
        <v>8.2340585583656582E-3</v>
      </c>
      <c r="NS110" s="259">
        <f t="shared" si="248"/>
        <v>7.8611195689758887E-3</v>
      </c>
      <c r="NT110" s="259">
        <f t="shared" si="248"/>
        <v>7.4983202972945823E-3</v>
      </c>
      <c r="NU110" s="259">
        <f t="shared" si="248"/>
        <v>7.1458304667158853E-3</v>
      </c>
      <c r="NV110" s="259">
        <f t="shared" si="248"/>
        <v>6.8037847286902186E-3</v>
      </c>
      <c r="NW110" s="259">
        <f t="shared" si="248"/>
        <v>6.4722838380004213E-3</v>
      </c>
      <c r="NX110" s="259">
        <f t="shared" si="248"/>
        <v>6.1513959210719692E-3</v>
      </c>
      <c r="NY110" s="259">
        <f t="shared" si="248"/>
        <v>5.8411578261888001E-3</v>
      </c>
      <c r="NZ110" s="259">
        <f t="shared" si="248"/>
        <v>5.5415765445206207E-3</v>
      </c>
      <c r="OA110" s="259">
        <f t="shared" si="248"/>
        <v>5.2526306909779748E-3</v>
      </c>
      <c r="OB110" s="259">
        <f t="shared" si="248"/>
        <v>4.9742720340933185E-3</v>
      </c>
      <c r="OC110" s="259">
        <f t="shared" si="248"/>
        <v>4.7064270643748666E-3</v>
      </c>
      <c r="OD110" s="259">
        <f t="shared" si="248"/>
        <v>4.4489985908896679E-3</v>
      </c>
      <c r="OE110" s="259">
        <f t="shared" si="248"/>
        <v>4.2018673561975981E-3</v>
      </c>
      <c r="OF110" s="259">
        <f t="shared" si="248"/>
        <v>3.964893660173054E-3</v>
      </c>
      <c r="OG110" s="259">
        <f t="shared" si="248"/>
        <v>3.7379189837100707E-3</v>
      </c>
      <c r="OH110" s="259">
        <f t="shared" si="248"/>
        <v>3.52076760380334E-3</v>
      </c>
      <c r="OI110" s="259">
        <f t="shared" si="248"/>
        <v>3.3132481920263028E-3</v>
      </c>
      <c r="OJ110" s="259">
        <f t="shared" si="248"/>
        <v>3.1151553889821725E-3</v>
      </c>
      <c r="OK110" s="259">
        <f t="shared" si="248"/>
        <v>2.9262713478783509E-3</v>
      </c>
      <c r="OL110" s="259">
        <f t="shared" si="248"/>
        <v>2.7463672409640499E-3</v>
      </c>
      <c r="OM110" s="259">
        <f t="shared" si="248"/>
        <v>2.5752047231688909E-3</v>
      </c>
      <c r="ON110" s="259">
        <f t="shared" si="248"/>
        <v>2.412537347882336E-3</v>
      </c>
      <c r="OO110" s="259">
        <f t="shared" si="248"/>
        <v>2.2581119304143078E-3</v>
      </c>
      <c r="OP110" s="259">
        <f t="shared" si="248"/>
        <v>2.111669855272389E-3</v>
      </c>
      <c r="OQ110" s="259">
        <f t="shared" si="248"/>
        <v>1.9729483239755625E-3</v>
      </c>
      <c r="OR110" s="259">
        <f t="shared" si="248"/>
        <v>1.8416815406951863E-3</v>
      </c>
      <c r="OS110" s="259">
        <f t="shared" si="248"/>
        <v>1.7176018335668646E-3</v>
      </c>
      <c r="OT110" s="259">
        <f t="shared" si="248"/>
        <v>1.6004407100489706E-3</v>
      </c>
      <c r="OU110" s="259">
        <f t="shared" si="248"/>
        <v>1.4899298452121657E-3</v>
      </c>
      <c r="OV110" s="259">
        <f t="shared" si="248"/>
        <v>1.3858020023265777E-3</v>
      </c>
      <c r="OW110" s="259">
        <f t="shared" si="248"/>
        <v>1.2877918855677879E-3</v>
      </c>
      <c r="OX110" s="259">
        <f t="shared" si="248"/>
        <v>1.1956369250872617E-3</v>
      </c>
      <c r="OY110" s="259">
        <f t="shared" si="248"/>
        <v>1.1090779950865934E-3</v>
      </c>
      <c r="OZ110" s="259">
        <f t="shared" si="248"/>
        <v>1.0278600658964996E-3</v>
      </c>
      <c r="PA110" s="259">
        <f t="shared" si="248"/>
        <v>9.5173279139079583E-4</v>
      </c>
      <c r="PB110" s="259">
        <f t="shared" si="248"/>
        <v>8.804510333618945E-4</v>
      </c>
      <c r="PC110" s="259">
        <f t="shared" si="248"/>
        <v>8.1377532474815066E-4</v>
      </c>
      <c r="PD110" s="259">
        <f t="shared" si="248"/>
        <v>7.5147227383464495E-4</v>
      </c>
      <c r="PE110" s="259">
        <f t="shared" si="248"/>
        <v>6.9331491174852552E-4</v>
      </c>
      <c r="PF110" s="259">
        <f t="shared" si="248"/>
        <v>6.3908298573852305E-4</v>
      </c>
      <c r="PG110" s="259">
        <f t="shared" si="248"/>
        <v>5.8856320086683451E-4</v>
      </c>
      <c r="PH110" s="259">
        <f t="shared" ref="PH110:PO110" si="249">MAX(PH107:PH109)</f>
        <v>5.415494128512971E-4</v>
      </c>
      <c r="PI110" s="259">
        <f t="shared" si="249"/>
        <v>4.9784277487820237E-4</v>
      </c>
      <c r="PJ110" s="259">
        <f t="shared" si="249"/>
        <v>4.5725184126250014E-4</v>
      </c>
      <c r="PK110" s="259">
        <f t="shared" si="249"/>
        <v>4.1959263086432372E-4</v>
      </c>
      <c r="PL110" s="259">
        <f t="shared" si="249"/>
        <v>3.8468865318022735E-4</v>
      </c>
      <c r="PM110" s="259">
        <f t="shared" si="249"/>
        <v>3.5237090001617142E-4</v>
      </c>
      <c r="PN110" s="259">
        <f t="shared" si="249"/>
        <v>3.2247780561874527E-4</v>
      </c>
      <c r="PO110" s="259">
        <f t="shared" si="249"/>
        <v>2.9485517809334423E-4</v>
      </c>
    </row>
    <row r="111" spans="1:431" ht="16" x14ac:dyDescent="0.8">
      <c r="A111" s="370" t="s">
        <v>867</v>
      </c>
      <c r="B111" s="380">
        <v>45075</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70" t="s">
        <v>988</v>
      </c>
      <c r="B112" s="380">
        <v>45096</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70" t="s">
        <v>991</v>
      </c>
      <c r="B113" s="380">
        <v>45111</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70" t="s">
        <v>862</v>
      </c>
      <c r="B114" s="380">
        <v>45173</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70" t="s">
        <v>992</v>
      </c>
      <c r="B115" s="380">
        <v>45208</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70" t="s">
        <v>993</v>
      </c>
      <c r="B116" s="380">
        <v>45241</v>
      </c>
      <c r="C116" s="5"/>
      <c r="D116" s="5"/>
      <c r="E116" s="5"/>
      <c r="F116" s="5"/>
      <c r="G116" s="5"/>
      <c r="H116" s="77" t="s">
        <v>225</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70" t="s">
        <v>863</v>
      </c>
      <c r="B117" s="380">
        <v>45253</v>
      </c>
      <c r="C117" s="5"/>
      <c r="D117" s="5"/>
      <c r="E117" s="5"/>
      <c r="F117" s="5"/>
      <c r="G117" s="5"/>
      <c r="H117" s="77" t="s">
        <v>226</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70" t="s">
        <v>864</v>
      </c>
      <c r="B118" s="380">
        <v>45254</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70" t="s">
        <v>865</v>
      </c>
      <c r="B119" s="380">
        <v>45278</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70" t="s">
        <v>865</v>
      </c>
      <c r="B120" s="380">
        <v>45279</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70" t="s">
        <v>865</v>
      </c>
      <c r="B121" s="380">
        <v>45280</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70" t="s">
        <v>865</v>
      </c>
      <c r="B122" s="380">
        <v>45281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70" t="s">
        <v>865</v>
      </c>
      <c r="B123" s="380">
        <v>45282</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70" t="s">
        <v>865</v>
      </c>
      <c r="B124" s="380">
        <v>45285</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70" t="s">
        <v>865</v>
      </c>
      <c r="B125" s="380">
        <v>45286</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70" t="s">
        <v>865</v>
      </c>
      <c r="B126" s="380">
        <v>45287</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70" t="s">
        <v>865</v>
      </c>
      <c r="B127" s="380">
        <v>45288</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70" t="s">
        <v>865</v>
      </c>
      <c r="B128" s="380">
        <v>45289</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70" t="s">
        <v>998</v>
      </c>
      <c r="B129" s="380">
        <v>45292</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70" t="s">
        <v>989</v>
      </c>
      <c r="B130" s="380">
        <v>45306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70" t="s">
        <v>990</v>
      </c>
      <c r="B131" s="380">
        <v>45341</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70" t="s">
        <v>867</v>
      </c>
      <c r="B132" s="380">
        <v>45439</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70" t="s">
        <v>988</v>
      </c>
      <c r="B133" s="380">
        <v>45462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70" t="s">
        <v>991</v>
      </c>
      <c r="B134" s="380">
        <v>45477</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70" t="s">
        <v>862</v>
      </c>
      <c r="B135" s="380">
        <v>45537</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70" t="s">
        <v>992</v>
      </c>
      <c r="B136" s="380">
        <v>45579</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70" t="s">
        <v>994</v>
      </c>
      <c r="B137" s="380">
        <v>45607</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70" t="s">
        <v>863</v>
      </c>
      <c r="B138" s="380">
        <v>45624</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70" t="s">
        <v>864</v>
      </c>
      <c r="B139" s="380">
        <v>45625</v>
      </c>
      <c r="C139" s="2"/>
      <c r="D139" s="2"/>
      <c r="E139" s="10" t="s">
        <v>76</v>
      </c>
      <c r="F139" s="11"/>
      <c r="G139" s="11"/>
      <c r="H139" s="11"/>
      <c r="I139" s="11"/>
      <c r="J139" s="107"/>
      <c r="K139" s="12"/>
      <c r="L139" s="12"/>
      <c r="M139" s="12"/>
      <c r="N139" s="11"/>
      <c r="O139" s="11"/>
      <c r="P139" s="11"/>
      <c r="Q139" s="13"/>
      <c r="R139" s="11"/>
      <c r="S139" s="11"/>
      <c r="Z139" s="5"/>
      <c r="AA139" s="5"/>
      <c r="AB139" s="5"/>
    </row>
    <row r="140" spans="1:28" x14ac:dyDescent="0.75">
      <c r="A140" s="370" t="s">
        <v>865</v>
      </c>
      <c r="B140" s="380">
        <v>45642</v>
      </c>
      <c r="C140" s="2"/>
      <c r="D140" s="2"/>
      <c r="E140" s="10" t="s">
        <v>86</v>
      </c>
      <c r="F140" s="11"/>
      <c r="G140" s="11"/>
      <c r="H140" s="11"/>
      <c r="I140" s="11"/>
      <c r="J140" s="107"/>
      <c r="K140" s="12"/>
      <c r="L140" s="12"/>
      <c r="M140" s="12"/>
      <c r="N140" s="11"/>
      <c r="O140" s="11"/>
      <c r="P140" s="11"/>
      <c r="Q140" s="13"/>
      <c r="R140" s="11"/>
      <c r="S140" s="11"/>
      <c r="Z140" s="5"/>
      <c r="AA140" s="5"/>
      <c r="AB140" s="5"/>
    </row>
    <row r="141" spans="1:28" x14ac:dyDescent="0.75">
      <c r="A141" s="370" t="s">
        <v>865</v>
      </c>
      <c r="B141" s="380">
        <v>45643</v>
      </c>
      <c r="C141" s="2"/>
      <c r="D141" s="2"/>
      <c r="E141" s="10" t="s">
        <v>52</v>
      </c>
      <c r="F141" s="11"/>
      <c r="G141" s="11"/>
      <c r="H141" s="11"/>
      <c r="I141" s="11"/>
      <c r="J141" s="107"/>
      <c r="K141" s="12"/>
      <c r="L141" s="12"/>
      <c r="M141" s="12"/>
      <c r="N141" s="11"/>
      <c r="O141" s="11"/>
      <c r="P141" s="11"/>
      <c r="Q141" s="13"/>
      <c r="R141" s="11"/>
      <c r="S141" s="11"/>
      <c r="Z141" s="5"/>
      <c r="AA141" s="5"/>
      <c r="AB141" s="5"/>
    </row>
    <row r="142" spans="1:28" x14ac:dyDescent="0.75">
      <c r="A142" s="370" t="s">
        <v>865</v>
      </c>
      <c r="B142" s="380">
        <v>45644</v>
      </c>
      <c r="C142" s="2"/>
      <c r="D142" s="2"/>
      <c r="E142" s="10" t="s">
        <v>946</v>
      </c>
      <c r="F142" s="11"/>
      <c r="G142" s="11"/>
      <c r="H142" s="11"/>
      <c r="I142" s="11"/>
      <c r="J142" s="107"/>
      <c r="K142" s="12"/>
      <c r="L142" s="12"/>
      <c r="M142" s="12"/>
      <c r="N142" s="11"/>
      <c r="O142" s="11"/>
      <c r="P142" s="11"/>
      <c r="Q142" s="13"/>
      <c r="R142" s="11"/>
      <c r="S142" s="11"/>
      <c r="Z142" s="5"/>
      <c r="AA142" s="5"/>
      <c r="AB142" s="5"/>
    </row>
    <row r="143" spans="1:28" x14ac:dyDescent="0.75">
      <c r="A143" s="370" t="s">
        <v>865</v>
      </c>
      <c r="B143" s="380">
        <v>45645</v>
      </c>
      <c r="C143" s="2"/>
      <c r="D143" s="2"/>
      <c r="E143" s="10"/>
      <c r="F143" s="11"/>
      <c r="G143" s="11"/>
      <c r="H143" s="11"/>
      <c r="I143" s="11"/>
      <c r="J143" s="107"/>
      <c r="K143" s="12"/>
      <c r="L143" s="12"/>
      <c r="M143" s="12"/>
      <c r="N143" s="11"/>
      <c r="O143" s="11"/>
      <c r="P143" s="11"/>
      <c r="Q143" s="13"/>
      <c r="R143" s="11"/>
      <c r="S143" s="11"/>
      <c r="Z143" s="5"/>
      <c r="AA143" s="5"/>
      <c r="AB143" s="5"/>
    </row>
    <row r="144" spans="1:28" x14ac:dyDescent="0.75">
      <c r="A144" s="370" t="s">
        <v>865</v>
      </c>
      <c r="B144" s="380">
        <v>45646</v>
      </c>
      <c r="C144" s="2"/>
      <c r="D144" s="2"/>
      <c r="E144" s="14" t="s">
        <v>8</v>
      </c>
      <c r="F144" s="11"/>
      <c r="G144" s="11"/>
      <c r="H144" s="11"/>
      <c r="I144" s="11"/>
      <c r="J144" s="107"/>
      <c r="K144" s="12"/>
      <c r="L144" s="12"/>
      <c r="M144" s="12"/>
      <c r="N144" s="11"/>
      <c r="O144" s="11"/>
      <c r="P144" s="11"/>
      <c r="Q144" s="13"/>
      <c r="R144" s="11"/>
      <c r="S144" s="11"/>
      <c r="Z144" s="5"/>
      <c r="AA144" s="5"/>
      <c r="AB144" s="5"/>
    </row>
    <row r="145" spans="1:28" x14ac:dyDescent="0.75">
      <c r="A145" s="370" t="s">
        <v>865</v>
      </c>
      <c r="B145" s="380">
        <v>45649</v>
      </c>
      <c r="C145" s="2"/>
      <c r="D145" s="2"/>
      <c r="E145" s="10" t="s">
        <v>77</v>
      </c>
      <c r="F145" s="11"/>
      <c r="G145" s="11"/>
      <c r="H145" s="11"/>
      <c r="I145" s="11"/>
      <c r="J145" s="107"/>
      <c r="K145" s="12"/>
      <c r="L145" s="12"/>
      <c r="M145" s="12"/>
      <c r="N145" s="11"/>
      <c r="O145" s="11"/>
      <c r="P145" s="11"/>
      <c r="Q145" s="13"/>
      <c r="R145" s="11"/>
      <c r="S145" s="11"/>
      <c r="Z145" s="5"/>
      <c r="AA145" s="5"/>
      <c r="AB145" s="5"/>
    </row>
    <row r="146" spans="1:28" x14ac:dyDescent="0.75">
      <c r="A146" s="370" t="s">
        <v>865</v>
      </c>
      <c r="B146" s="380">
        <v>45650</v>
      </c>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70" t="s">
        <v>865</v>
      </c>
      <c r="B147" s="380">
        <v>45651</v>
      </c>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70" t="s">
        <v>865</v>
      </c>
      <c r="B148" s="380">
        <v>45652</v>
      </c>
      <c r="C148" s="2"/>
      <c r="D148" s="2"/>
      <c r="E148" s="2"/>
      <c r="F148" s="2"/>
      <c r="G148" s="5"/>
      <c r="H148" s="5"/>
      <c r="I148" s="5"/>
      <c r="J148" s="5"/>
      <c r="K148" s="5"/>
      <c r="L148" s="2"/>
      <c r="M148" s="2"/>
      <c r="N148" s="5"/>
      <c r="O148" s="2"/>
      <c r="P148" s="2"/>
      <c r="Q148" s="5"/>
      <c r="R148" s="5"/>
      <c r="S148" s="5"/>
      <c r="T148" s="5"/>
      <c r="U148" s="5"/>
      <c r="V148" s="5"/>
      <c r="W148" s="5"/>
      <c r="X148" s="5"/>
      <c r="Y148" s="5"/>
      <c r="Z148" s="5"/>
      <c r="AA148" s="5"/>
      <c r="AB148" s="5"/>
    </row>
    <row r="149" spans="1:28" x14ac:dyDescent="0.75">
      <c r="A149" s="370" t="s">
        <v>865</v>
      </c>
      <c r="B149" s="380">
        <v>45653</v>
      </c>
      <c r="C149" s="2"/>
      <c r="D149" s="2"/>
      <c r="E149" s="2"/>
      <c r="F149" s="2"/>
      <c r="G149" s="5"/>
      <c r="H149" s="5"/>
      <c r="I149" s="5"/>
      <c r="J149" s="5"/>
      <c r="K149" s="5"/>
      <c r="L149" s="2"/>
      <c r="M149" s="2"/>
      <c r="N149" s="5"/>
      <c r="O149" s="2"/>
      <c r="P149" s="2"/>
      <c r="Q149" s="5"/>
      <c r="R149" s="5"/>
      <c r="S149" s="5"/>
      <c r="T149" s="5"/>
      <c r="U149" s="5"/>
      <c r="V149" s="5"/>
      <c r="W149" s="5"/>
      <c r="X149" s="5"/>
      <c r="Y149" s="5"/>
      <c r="Z149" s="5"/>
      <c r="AA149" s="5"/>
      <c r="AB149" s="5"/>
    </row>
    <row r="150" spans="1:28" x14ac:dyDescent="0.75">
      <c r="A150" s="370" t="s">
        <v>866</v>
      </c>
      <c r="B150" s="380">
        <v>45658</v>
      </c>
      <c r="C150" s="2"/>
      <c r="D150" s="2"/>
      <c r="O150" s="2"/>
      <c r="P150" s="2"/>
      <c r="Q150" s="5"/>
      <c r="R150" s="5"/>
      <c r="S150" s="5"/>
      <c r="T150" s="5"/>
      <c r="U150" s="5"/>
      <c r="V150" s="5"/>
      <c r="W150" s="5"/>
      <c r="X150" s="5"/>
      <c r="Y150" s="5"/>
      <c r="Z150" s="5"/>
      <c r="AA150" s="5"/>
      <c r="AB150" s="5"/>
    </row>
    <row r="151" spans="1:28" x14ac:dyDescent="0.75">
      <c r="A151" s="2"/>
      <c r="B151" s="2"/>
      <c r="C151" s="2"/>
      <c r="D151" s="2"/>
      <c r="O151" s="47"/>
      <c r="P151" s="47"/>
      <c r="Q151" s="5"/>
      <c r="R151" s="5"/>
      <c r="S151" s="5"/>
      <c r="T151" s="5"/>
      <c r="U151" s="5"/>
      <c r="V151" s="5"/>
      <c r="W151" s="5"/>
      <c r="X151" s="5"/>
      <c r="Y151" s="5"/>
      <c r="Z151" s="5"/>
      <c r="AA151" s="5"/>
      <c r="AB151" s="5"/>
    </row>
    <row r="152" spans="1:28" x14ac:dyDescent="0.75">
      <c r="A152" s="2"/>
      <c r="B152" s="2"/>
      <c r="C152" s="2"/>
      <c r="D152" s="2"/>
      <c r="E152" s="19" t="str">
        <f>CONCATENATE("Version ",'Change Log'!$B$3," – © 2015-",YEAR('Change Log'!$A$3),IF('Change Log'!$C$3="William W. Davis",", William W. Davis, MSPM, PMP",CONCATENATE(", original copyright holder is William W. Davis, MSPM, PMP; later modified by ",'Change Log'!$C$3)))</f>
        <v>Version 5.1.1 – © 2015-2023, William W. Davis, MSPM, PMP</v>
      </c>
      <c r="F152" s="2"/>
      <c r="G152" s="5"/>
      <c r="H152" s="5"/>
      <c r="I152" s="5"/>
      <c r="J152" s="5"/>
      <c r="K152" s="5"/>
      <c r="L152" s="2"/>
      <c r="M152" s="2"/>
      <c r="N152" s="5"/>
      <c r="O152" s="47"/>
      <c r="P152" s="47"/>
      <c r="Q152" s="5"/>
      <c r="R152" s="5"/>
      <c r="S152" s="5"/>
      <c r="T152" s="5"/>
      <c r="U152" s="5"/>
      <c r="V152" s="5"/>
      <c r="W152" s="5"/>
      <c r="X152" s="5"/>
      <c r="Y152" s="5"/>
      <c r="Z152" s="5"/>
      <c r="AA152" s="5"/>
      <c r="AB152" s="5"/>
    </row>
    <row r="153" spans="1:28" x14ac:dyDescent="0.75">
      <c r="A153" s="2"/>
      <c r="B153" s="2"/>
      <c r="C153" s="2"/>
      <c r="D153" s="2"/>
      <c r="E153" s="404" t="s">
        <v>135</v>
      </c>
      <c r="F153" s="404"/>
      <c r="G153" s="404"/>
      <c r="H153" s="404"/>
      <c r="I153" s="404"/>
      <c r="J153" s="404"/>
      <c r="K153" s="404"/>
      <c r="L153" s="404"/>
      <c r="M153" s="404"/>
      <c r="N153" s="47"/>
      <c r="O153" s="47"/>
      <c r="P153" s="47"/>
      <c r="Q153" s="5"/>
      <c r="R153" s="5"/>
      <c r="S153" s="5"/>
      <c r="T153" s="5"/>
      <c r="U153" s="5"/>
      <c r="V153" s="5"/>
      <c r="W153" s="5"/>
      <c r="X153" s="5"/>
      <c r="Y153" s="5"/>
      <c r="Z153" s="5"/>
      <c r="AA153" s="5"/>
      <c r="AB153" s="5"/>
    </row>
    <row r="154" spans="1:28" x14ac:dyDescent="0.75">
      <c r="A154" s="2"/>
      <c r="B154" s="2"/>
      <c r="C154" s="2"/>
      <c r="D154" s="2"/>
      <c r="E154" s="404" t="s">
        <v>847</v>
      </c>
      <c r="F154" s="404"/>
      <c r="G154" s="404"/>
      <c r="H154" s="404"/>
      <c r="I154" s="404"/>
      <c r="J154" s="404"/>
      <c r="K154" s="103"/>
      <c r="L154" s="103"/>
      <c r="M154" s="103"/>
      <c r="N154" s="47"/>
      <c r="O154" s="47"/>
      <c r="P154" s="47"/>
      <c r="Q154" s="5"/>
      <c r="R154" s="5"/>
      <c r="S154" s="5"/>
      <c r="T154" s="5"/>
      <c r="U154" s="5"/>
      <c r="V154" s="5"/>
      <c r="W154" s="5"/>
      <c r="X154" s="5"/>
      <c r="Y154" s="5"/>
      <c r="Z154" s="5"/>
      <c r="AA154" s="5"/>
      <c r="AB154" s="5"/>
    </row>
    <row r="155" spans="1:28" x14ac:dyDescent="0.75">
      <c r="A155" s="2"/>
      <c r="B155" s="2"/>
      <c r="C155" s="2"/>
      <c r="D155" s="2"/>
      <c r="E155" s="404" t="s">
        <v>90</v>
      </c>
      <c r="F155" s="404"/>
      <c r="G155" s="404"/>
      <c r="H155" s="404"/>
      <c r="I155" s="103"/>
      <c r="J155" s="103"/>
      <c r="K155" s="103"/>
      <c r="L155" s="103"/>
      <c r="M155" s="103"/>
      <c r="N155" s="103"/>
      <c r="O155" s="47"/>
      <c r="P155" s="47"/>
      <c r="Q155" s="5"/>
      <c r="R155" s="5"/>
      <c r="S155" s="5"/>
      <c r="T155" s="5"/>
      <c r="U155" s="5"/>
      <c r="V155" s="5"/>
      <c r="W155" s="5"/>
      <c r="X155" s="5"/>
      <c r="Y155" s="5"/>
      <c r="Z155" s="5"/>
      <c r="AA155" s="5"/>
      <c r="AB155" s="5"/>
    </row>
    <row r="156" spans="1:28" x14ac:dyDescent="0.75">
      <c r="A156" s="2"/>
      <c r="B156" s="2"/>
      <c r="C156" s="2"/>
      <c r="D156" s="2"/>
      <c r="E156" s="404" t="s">
        <v>207</v>
      </c>
      <c r="F156" s="404"/>
      <c r="G156" s="404"/>
      <c r="H156" s="404"/>
      <c r="I156" s="404"/>
      <c r="J156" s="103"/>
      <c r="K156" s="103"/>
      <c r="L156" s="103"/>
      <c r="M156" s="103"/>
      <c r="N156" s="47"/>
      <c r="O156" s="2"/>
      <c r="P156" s="2"/>
      <c r="Q156" s="5"/>
      <c r="R156" s="5"/>
      <c r="S156" s="5"/>
      <c r="T156" s="5"/>
      <c r="U156" s="5"/>
      <c r="V156" s="5"/>
      <c r="W156" s="5"/>
      <c r="X156" s="5"/>
      <c r="Y156" s="5"/>
      <c r="Z156" s="5"/>
      <c r="AA156" s="5"/>
      <c r="AB156" s="5"/>
    </row>
    <row r="157" spans="1:28" x14ac:dyDescent="0.75">
      <c r="A157" s="2"/>
      <c r="B157" s="2"/>
      <c r="C157" s="2"/>
      <c r="D157" s="2"/>
      <c r="E157" s="404" t="s">
        <v>999</v>
      </c>
      <c r="F157" s="404"/>
      <c r="G157" s="404"/>
      <c r="H157" s="404"/>
      <c r="I157" s="404"/>
      <c r="J157" s="404"/>
      <c r="K157" s="404"/>
      <c r="L157" s="404"/>
      <c r="M157" s="404"/>
      <c r="N157" s="103"/>
      <c r="O157" s="2"/>
      <c r="P157" s="2"/>
      <c r="Q157" s="5"/>
      <c r="R157" s="5"/>
      <c r="S157" s="5"/>
      <c r="T157" s="5"/>
      <c r="U157" s="5"/>
      <c r="V157" s="5"/>
      <c r="W157" s="5"/>
      <c r="X157" s="5"/>
      <c r="Y157" s="5"/>
      <c r="Z157" s="5"/>
      <c r="AA157" s="5"/>
      <c r="AB157" s="5"/>
    </row>
    <row r="158" spans="1:28" x14ac:dyDescent="0.75">
      <c r="A158" s="2"/>
      <c r="B158" s="2"/>
      <c r="C158" s="2"/>
      <c r="D158" s="2"/>
      <c r="E158" s="154" t="s">
        <v>205</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88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204</v>
      </c>
      <c r="F160" s="2"/>
      <c r="G160" s="5"/>
      <c r="H160" s="5"/>
      <c r="I160" s="5"/>
      <c r="J160" s="5"/>
      <c r="K160" s="5"/>
      <c r="L160" s="2"/>
      <c r="M160" s="2"/>
      <c r="N160" s="5"/>
      <c r="O160" s="2"/>
      <c r="P160" s="2"/>
      <c r="Q160" s="5"/>
      <c r="R160" s="5"/>
      <c r="S160" s="5"/>
      <c r="T160" s="5"/>
      <c r="U160" s="5"/>
      <c r="V160" s="5"/>
      <c r="W160" s="5"/>
      <c r="X160" s="5"/>
      <c r="Y160" s="5"/>
      <c r="Z160" s="5"/>
      <c r="AA160" s="5"/>
      <c r="AB160" s="5"/>
    </row>
    <row r="161" spans="1:28" x14ac:dyDescent="0.75">
      <c r="A161" s="2"/>
      <c r="B161" s="2"/>
      <c r="C161" s="2"/>
      <c r="D161" s="2"/>
      <c r="E161" s="154" t="s">
        <v>206</v>
      </c>
      <c r="F161" s="2"/>
      <c r="G161" s="5"/>
      <c r="H161" s="5"/>
      <c r="I161" s="5"/>
      <c r="J161" s="5"/>
      <c r="K161" s="5"/>
      <c r="L161" s="2"/>
      <c r="M161" s="2"/>
      <c r="N161" s="5"/>
      <c r="O161" s="2"/>
      <c r="P161" s="2"/>
      <c r="Q161" s="5"/>
      <c r="R161" s="5"/>
      <c r="S161" s="5"/>
      <c r="T161" s="5"/>
      <c r="U161" s="5"/>
      <c r="V161" s="5"/>
      <c r="W161" s="5"/>
      <c r="X161" s="5"/>
      <c r="Y161" s="5"/>
      <c r="Z161" s="5"/>
      <c r="AA161" s="5"/>
      <c r="AB161" s="5"/>
    </row>
    <row r="162" spans="1:28" x14ac:dyDescent="0.75">
      <c r="A162" s="2"/>
      <c r="B162" s="2"/>
      <c r="C162" s="2"/>
      <c r="D162" s="2"/>
      <c r="E162" s="154" t="s">
        <v>745</v>
      </c>
      <c r="F162" s="2"/>
      <c r="G162" s="5"/>
      <c r="H162" s="5"/>
      <c r="I162" s="5"/>
      <c r="J162" s="5"/>
      <c r="K162" s="5"/>
      <c r="L162" s="2"/>
      <c r="M162" s="2"/>
      <c r="N162" s="5"/>
      <c r="O162" s="2"/>
      <c r="P162" s="2"/>
      <c r="Q162" s="5"/>
      <c r="R162" s="5"/>
      <c r="S162" s="5"/>
      <c r="T162" s="5"/>
    </row>
    <row r="163" spans="1:28" x14ac:dyDescent="0.75">
      <c r="E163" s="154" t="s">
        <v>746</v>
      </c>
      <c r="F163" s="2"/>
      <c r="G163" s="5"/>
      <c r="H163" s="5"/>
      <c r="I163" s="5"/>
      <c r="J163" s="5"/>
      <c r="K163" s="5"/>
      <c r="L163" s="2"/>
      <c r="M163" s="2"/>
      <c r="N163" s="5"/>
    </row>
    <row r="164" spans="1:28" x14ac:dyDescent="0.75">
      <c r="E164" s="154"/>
      <c r="F164" s="2"/>
      <c r="G164" s="5"/>
      <c r="H164" s="5"/>
      <c r="I164" s="5"/>
      <c r="J164" s="5"/>
      <c r="K164" s="5"/>
      <c r="L164" s="2"/>
      <c r="M164" s="2"/>
      <c r="N164" s="5"/>
    </row>
    <row r="165" spans="1:28" x14ac:dyDescent="0.75">
      <c r="E165" s="154" t="s">
        <v>747</v>
      </c>
    </row>
    <row r="166" spans="1:28" x14ac:dyDescent="0.75">
      <c r="E166" s="154" t="s">
        <v>87</v>
      </c>
    </row>
    <row r="167" spans="1:28" x14ac:dyDescent="0.75">
      <c r="E167" s="423" t="s">
        <v>752</v>
      </c>
      <c r="F167" s="423"/>
      <c r="G167" s="423"/>
      <c r="H167" s="423"/>
      <c r="I167" s="423"/>
      <c r="J167" s="423"/>
      <c r="K167" s="423"/>
    </row>
    <row r="174" spans="1:28" x14ac:dyDescent="0.75">
      <c r="A174"/>
      <c r="B174"/>
      <c r="C174"/>
      <c r="D174"/>
      <c r="E174"/>
      <c r="F174"/>
      <c r="O174"/>
      <c r="P174"/>
    </row>
    <row r="175" spans="1:28" x14ac:dyDescent="0.75">
      <c r="A175"/>
      <c r="B175"/>
      <c r="C175"/>
      <c r="D175"/>
      <c r="E175"/>
      <c r="F175"/>
      <c r="O175"/>
      <c r="P175"/>
    </row>
    <row r="176" spans="1:28"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7" spans="12:13" customFormat="1" x14ac:dyDescent="0.75">
      <c r="L327" s="1"/>
      <c r="M327" s="1"/>
    </row>
    <row r="328" spans="12:13" customFormat="1" x14ac:dyDescent="0.75">
      <c r="L328" s="1"/>
      <c r="M328"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row r="345" spans="12:13" customFormat="1" x14ac:dyDescent="0.75">
      <c r="L345" s="1"/>
      <c r="M345" s="1"/>
    </row>
    <row r="346" spans="12:13" customFormat="1" x14ac:dyDescent="0.75">
      <c r="L346" s="1"/>
      <c r="M346" s="1"/>
    </row>
  </sheetData>
  <mergeCells count="12">
    <mergeCell ref="E167:K167"/>
    <mergeCell ref="T1:U1"/>
    <mergeCell ref="V1:AA1"/>
    <mergeCell ref="T2:T3"/>
    <mergeCell ref="U2:U3"/>
    <mergeCell ref="V2:AA2"/>
    <mergeCell ref="G106:I106"/>
    <mergeCell ref="E153:M153"/>
    <mergeCell ref="E154:J154"/>
    <mergeCell ref="E155:H155"/>
    <mergeCell ref="E156:I156"/>
    <mergeCell ref="E157:M157"/>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3" r:id="rId1" display="Download more FREE Statistical PERT templates at https://www.statisticalpert.com" xr:uid="{5B45DB71-21AB-44CE-BB8B-C0BB11E0BCEF}"/>
    <hyperlink ref="E154" r:id="rId2" display="Take a Pluralsight course on Statistical PERT" xr:uid="{03B1E00B-EEDC-46FF-AEFE-222E6741A471}"/>
    <hyperlink ref="E155" r:id="rId3" xr:uid="{39BBDF71-55C3-419B-997D-34B5CAD40F39}"/>
    <hyperlink ref="E157" r:id="rId4" display="Follow Statistical PERT on Twitter to learn when new updates are released" xr:uid="{D4D33785-30D4-4EA5-AEE8-991C48493BE7}"/>
    <hyperlink ref="E167"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75">
      <c r="A1" s="54"/>
      <c r="B1" s="54" t="s">
        <v>770</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75">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879</v>
      </c>
      <c r="HP3" s="167" t="s">
        <v>168</v>
      </c>
      <c r="PI3" s="170" t="s">
        <v>910</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397"/>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08" t="s">
        <v>75</v>
      </c>
      <c r="C7" s="409"/>
      <c r="D7" s="410"/>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53" t="s">
        <v>982</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IF(VLOOKUP(VLookups!$A$81,VLookups!$A$75:$B$77,2,FALSE),"With a confidence interval of","With a credible interval of")</f>
        <v>With a confidence interval of</v>
      </c>
      <c r="D9" s="291">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776</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0">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0">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225</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226</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851</v>
      </c>
      <c r="H23" s="5"/>
      <c r="I23" s="5"/>
      <c r="J23" s="5"/>
      <c r="K23" s="5"/>
      <c r="L23" s="5"/>
      <c r="M23" s="5"/>
      <c r="N23" s="5"/>
      <c r="O23" s="5"/>
      <c r="P23" s="5"/>
      <c r="Q23" s="5"/>
      <c r="R23" s="5"/>
      <c r="S23" s="5"/>
      <c r="T23" s="5"/>
      <c r="U23" s="5"/>
    </row>
    <row r="24" spans="1:21" x14ac:dyDescent="0.75">
      <c r="A24" s="5"/>
      <c r="B24" s="5"/>
      <c r="C24" s="33"/>
      <c r="D24" s="33"/>
      <c r="E24" s="2"/>
      <c r="F24" s="2"/>
      <c r="G24" s="364">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Log'!$A$3),IF('Change Log'!$C$3="William W. Davis",", William W. Davis, MSPM, PMP",CONCATENATE(", original copyright holder is William W. Davis, MSPM, PMP; later modified by ",'Change Log'!$C$3)))</f>
        <v>Version 5.1.1 – © 2015-2023, William W. Davis, MSPM, PMP</v>
      </c>
      <c r="C28" s="5"/>
      <c r="D28" s="5"/>
      <c r="E28" s="5"/>
      <c r="F28" s="2"/>
      <c r="G28" s="2"/>
      <c r="H28" s="5"/>
      <c r="I28" s="5"/>
      <c r="J28" s="2"/>
      <c r="K28" s="2"/>
      <c r="L28" s="5"/>
      <c r="M28" s="5"/>
      <c r="N28" s="5"/>
      <c r="O28" s="5"/>
      <c r="P28" s="5"/>
      <c r="Q28" s="5"/>
      <c r="R28" s="5"/>
      <c r="S28" s="5"/>
      <c r="T28" s="5"/>
      <c r="U28" s="5"/>
    </row>
    <row r="29" spans="1:21" x14ac:dyDescent="0.75">
      <c r="A29" s="2"/>
      <c r="B29" s="404" t="s">
        <v>135</v>
      </c>
      <c r="C29" s="404"/>
      <c r="D29" s="404"/>
      <c r="E29" s="404"/>
      <c r="F29" s="404"/>
      <c r="G29" s="404"/>
      <c r="H29" s="404"/>
      <c r="I29" s="103"/>
      <c r="J29" s="2"/>
      <c r="K29" s="2"/>
      <c r="L29" s="5"/>
      <c r="M29" s="5"/>
      <c r="N29" s="5"/>
      <c r="O29" s="5"/>
      <c r="P29" s="5"/>
      <c r="Q29" s="5"/>
      <c r="R29" s="5"/>
      <c r="S29" s="5"/>
      <c r="T29" s="5"/>
      <c r="U29" s="5"/>
    </row>
    <row r="30" spans="1:21" x14ac:dyDescent="0.75">
      <c r="A30" s="2"/>
      <c r="B30" s="404" t="s">
        <v>136</v>
      </c>
      <c r="C30" s="404"/>
      <c r="D30" s="404"/>
      <c r="E30" s="404"/>
      <c r="F30" s="404"/>
      <c r="G30" s="404"/>
      <c r="H30" s="404"/>
      <c r="I30" s="103"/>
      <c r="J30" s="2"/>
      <c r="K30" s="2"/>
      <c r="L30" s="5"/>
      <c r="M30" s="5"/>
      <c r="N30" s="5"/>
      <c r="O30" s="5"/>
      <c r="P30" s="5"/>
      <c r="Q30" s="5"/>
      <c r="R30" s="5"/>
      <c r="S30" s="5"/>
      <c r="T30" s="5"/>
      <c r="U30" s="5"/>
    </row>
    <row r="31" spans="1:21" x14ac:dyDescent="0.75">
      <c r="A31" s="2"/>
      <c r="B31" s="404" t="s">
        <v>90</v>
      </c>
      <c r="C31" s="404"/>
      <c r="D31" s="404"/>
      <c r="E31" s="404"/>
      <c r="F31" s="404"/>
      <c r="G31" s="404"/>
      <c r="H31" s="404"/>
      <c r="I31" s="103"/>
      <c r="J31" s="2"/>
      <c r="K31" s="2"/>
      <c r="L31" s="5"/>
      <c r="M31" s="5"/>
      <c r="N31" s="5"/>
      <c r="O31" s="5"/>
      <c r="P31" s="5"/>
      <c r="Q31" s="5"/>
      <c r="R31" s="5"/>
      <c r="S31" s="5"/>
      <c r="T31" s="5"/>
      <c r="U31" s="5"/>
    </row>
    <row r="32" spans="1:21" x14ac:dyDescent="0.75">
      <c r="A32" s="2"/>
      <c r="B32" s="404" t="s">
        <v>207</v>
      </c>
      <c r="C32" s="404"/>
      <c r="D32" s="404"/>
      <c r="E32" s="404"/>
      <c r="F32" s="404"/>
      <c r="G32" s="404"/>
      <c r="H32" s="404"/>
      <c r="I32" s="103"/>
      <c r="J32" s="2"/>
      <c r="K32" s="2"/>
      <c r="L32" s="5"/>
      <c r="M32" s="5"/>
      <c r="N32" s="5"/>
      <c r="O32" s="5"/>
      <c r="P32" s="5"/>
      <c r="Q32" s="5"/>
      <c r="R32" s="5"/>
      <c r="S32" s="5"/>
      <c r="T32" s="5"/>
      <c r="U32" s="5"/>
    </row>
    <row r="33" spans="1:21" x14ac:dyDescent="0.75">
      <c r="A33" s="2"/>
      <c r="B33" s="404" t="s">
        <v>999</v>
      </c>
      <c r="C33" s="404"/>
      <c r="D33" s="404"/>
      <c r="E33" s="404"/>
      <c r="F33" s="404"/>
      <c r="G33" s="404"/>
      <c r="H33" s="404"/>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745</v>
      </c>
      <c r="C38" s="5"/>
      <c r="D38" s="5"/>
      <c r="E38" s="2"/>
      <c r="F38" s="2"/>
      <c r="G38" s="5"/>
      <c r="H38" s="2"/>
      <c r="I38" s="2"/>
      <c r="J38" s="5"/>
      <c r="K38" s="5"/>
      <c r="L38" s="5"/>
      <c r="M38" s="5"/>
      <c r="N38" s="5"/>
      <c r="O38" s="5"/>
      <c r="P38" s="5"/>
      <c r="Q38" s="5"/>
      <c r="R38" s="5"/>
      <c r="S38" s="5"/>
      <c r="T38" s="5"/>
      <c r="U38" s="5"/>
    </row>
    <row r="39" spans="1:21" x14ac:dyDescent="0.75">
      <c r="A39" s="19"/>
      <c r="B39" s="154" t="s">
        <v>746</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747</v>
      </c>
    </row>
    <row r="42" spans="1:21" x14ac:dyDescent="0.75">
      <c r="B42" s="154" t="s">
        <v>87</v>
      </c>
    </row>
    <row r="43" spans="1:21" x14ac:dyDescent="0.75">
      <c r="B43" s="423" t="s">
        <v>752</v>
      </c>
      <c r="C43" s="423"/>
      <c r="D43" s="423"/>
      <c r="E43" s="423"/>
      <c r="F43" s="423"/>
      <c r="G43" s="423"/>
      <c r="H43" s="423"/>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08984375" hidden="1" customWidth="1"/>
    <col min="227" max="426" width="0" hidden="1" customWidth="1"/>
  </cols>
  <sheetData>
    <row r="1" spans="1:427" ht="24" customHeight="1" x14ac:dyDescent="0.75">
      <c r="A1" s="54"/>
      <c r="B1" s="54" t="s">
        <v>771</v>
      </c>
      <c r="C1" s="5"/>
      <c r="D1" s="5"/>
      <c r="E1" s="2"/>
      <c r="F1" s="2"/>
      <c r="G1" s="5"/>
      <c r="H1" s="5"/>
      <c r="I1" s="5"/>
      <c r="J1" s="5"/>
      <c r="K1" s="5"/>
      <c r="L1" s="5"/>
      <c r="M1" s="5"/>
      <c r="N1" s="5"/>
      <c r="O1" s="418" t="s">
        <v>72</v>
      </c>
      <c r="P1" s="419"/>
      <c r="Q1" s="424" t="str">
        <f>VLOOKUP(O1,VLookups!A43:C44,3,FALSE)</f>
        <v>Show the likelihood that the SPERT estimates will be EQUAL TO or GREATER THAN an uncertainty</v>
      </c>
      <c r="R1" s="424"/>
      <c r="S1" s="424"/>
      <c r="T1" s="424"/>
      <c r="U1" s="424"/>
      <c r="V1" s="424"/>
      <c r="W1" s="5"/>
    </row>
    <row r="2" spans="1:427" ht="15" customHeight="1" x14ac:dyDescent="0.75">
      <c r="B2" s="25"/>
      <c r="C2" s="25"/>
      <c r="D2" s="25"/>
      <c r="E2" s="26"/>
      <c r="F2" s="26"/>
      <c r="G2" s="25"/>
      <c r="H2" s="26"/>
      <c r="I2" s="26"/>
      <c r="J2" s="5"/>
      <c r="K2" s="5"/>
      <c r="L2" s="5"/>
      <c r="M2" s="5"/>
      <c r="N2" s="5"/>
      <c r="O2" s="428" t="s">
        <v>69</v>
      </c>
      <c r="P2" s="428" t="s">
        <v>70</v>
      </c>
      <c r="Q2" s="425" t="s">
        <v>51</v>
      </c>
      <c r="R2" s="426"/>
      <c r="S2" s="426"/>
      <c r="T2" s="426"/>
      <c r="U2" s="426"/>
      <c r="V2" s="427"/>
      <c r="W2" s="5"/>
      <c r="X2" s="167" t="s">
        <v>173</v>
      </c>
    </row>
    <row r="3" spans="1:427" x14ac:dyDescent="0.75">
      <c r="A3" s="3" t="s">
        <v>5</v>
      </c>
      <c r="B3" s="57" t="s">
        <v>39</v>
      </c>
      <c r="C3" s="57" t="s">
        <v>6</v>
      </c>
      <c r="D3" s="57" t="s">
        <v>40</v>
      </c>
      <c r="E3" s="57"/>
      <c r="F3" s="57"/>
      <c r="G3" s="57" t="s">
        <v>65</v>
      </c>
      <c r="H3" s="57" t="s">
        <v>9</v>
      </c>
      <c r="I3" s="57" t="s">
        <v>167</v>
      </c>
      <c r="J3" s="57" t="s">
        <v>760</v>
      </c>
      <c r="K3" s="57" t="s">
        <v>63</v>
      </c>
      <c r="L3" s="57" t="s">
        <v>81</v>
      </c>
      <c r="M3" s="57" t="s">
        <v>764</v>
      </c>
      <c r="N3" s="285" t="s">
        <v>765</v>
      </c>
      <c r="O3" s="429"/>
      <c r="P3" s="429"/>
      <c r="Q3" s="100">
        <v>0.1</v>
      </c>
      <c r="R3" s="53">
        <v>0.9</v>
      </c>
      <c r="S3" s="53">
        <v>0.85</v>
      </c>
      <c r="T3" s="53">
        <v>0.8</v>
      </c>
      <c r="U3" s="53">
        <v>0.75</v>
      </c>
      <c r="V3" s="53">
        <v>0.7</v>
      </c>
      <c r="W3" s="5"/>
      <c r="X3" s="167" t="s">
        <v>879</v>
      </c>
      <c r="HR3" s="167" t="s">
        <v>168</v>
      </c>
      <c r="PK3" s="170" t="s">
        <v>880</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397"/>
      <c r="K4" s="223">
        <f>IF(AND(B4&gt;0,C4&gt;0,D4&gt;0),IF(ISBLANK(J4),IF(ISBLANK(H4),"",(D4-B4)*VLOOKUP(H4,VLookups!$A$4:$B$13,2,FALSE)),J4),"")</f>
        <v>24</v>
      </c>
      <c r="L4" s="224">
        <f>IF(K4="","",K4^2)</f>
        <v>576</v>
      </c>
      <c r="M4" s="283">
        <f ca="1">RAND()</f>
        <v>0.49828683440358945</v>
      </c>
      <c r="N4" s="284">
        <f ca="1">IF(K4="","",_xlfn.NORM.INV(M4,G4,K4))</f>
        <v>119.89693721948568</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08" t="s">
        <v>75</v>
      </c>
      <c r="C7" s="409"/>
      <c r="D7" s="410"/>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53" t="s">
        <v>982</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31" t="str">
        <f>VLOOKUP(O1,VLookups!A43:L44,12,FALSE)</f>
        <v>Show the percentage of simulated trials that were LESS THAN or EQUAL TO the SPERT estimates above</v>
      </c>
      <c r="R9" s="431"/>
      <c r="S9" s="431"/>
      <c r="T9" s="431"/>
      <c r="U9" s="431"/>
      <c r="V9" s="431"/>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39" t="s">
        <v>775</v>
      </c>
      <c r="C10" s="440"/>
      <c r="D10" s="441"/>
      <c r="F10" s="2"/>
      <c r="G10" s="5"/>
      <c r="H10" s="5"/>
      <c r="I10" s="5"/>
      <c r="J10" s="5"/>
      <c r="K10" s="5"/>
      <c r="L10" s="5"/>
      <c r="M10" s="5"/>
      <c r="N10" s="5"/>
      <c r="O10" s="5"/>
      <c r="Q10" s="432" t="s">
        <v>778</v>
      </c>
      <c r="R10" s="433"/>
      <c r="S10" s="433"/>
      <c r="T10" s="433"/>
      <c r="U10" s="433"/>
      <c r="V10" s="434"/>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88">
        <f>IF(VLOOKUP($O$1,VLookups!$A$43:$C$44,2,FALSE),COUNTIF($C$64:$C$10063,"&gt;"&amp;Q4)/10000,COUNTIF($C$64:$C$10063,"&lt;"&amp;Q4)/10000)</f>
        <v>9.9199999999999997E-2</v>
      </c>
      <c r="R11" s="288">
        <f>IF(VLOOKUP($O$1,VLookups!$A$43:$C$44,2,FALSE),COUNTIF($C$64:$C$10063,"&gt;"&amp;R4)/10000,COUNTIF($C$64:$C$10063,"&lt;"&amp;R4)/10000)</f>
        <v>0.9042</v>
      </c>
      <c r="S11" s="288">
        <f>IF(VLOOKUP($O$1,VLookups!$A$43:$C$44,2,FALSE),COUNTIF($C$64:$C$10063,"&gt;"&amp;S4)/10000,COUNTIF($C$64:$C$10063,"&lt;"&amp;S4)/10000)</f>
        <v>0.85429999999999995</v>
      </c>
      <c r="T11" s="288">
        <f>IF(VLOOKUP($O$1,VLookups!$A$43:$C$44,2,FALSE),COUNTIF($C$64:$C$10063,"&gt;"&amp;T4)/10000,COUNTIF($C$64:$C$10063,"&lt;"&amp;T4)/10000)</f>
        <v>0.80169999999999997</v>
      </c>
      <c r="U11" s="288">
        <f>IF(VLOOKUP($O$1,VLookups!$A$43:$C$44,2,FALSE),COUNTIF($C$64:$C$10063,"&gt;"&amp;U4)/10000,COUNTIF($C$64:$C$10063,"&lt;"&amp;U4)/10000)</f>
        <v>0.75280000000000002</v>
      </c>
      <c r="V11" s="288">
        <f>IF(VLOOKUP($O$1,VLookups!$A$43:$C$44,2,FALSE),COUNTIF($C$64:$C$10063,"&gt;"&amp;V4)/10000,COUNTIF($C$64:$C$10063,"&lt;"&amp;V4)/10000)</f>
        <v>0.70550000000000002</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c r="C12" s="297" t="s">
        <v>69</v>
      </c>
      <c r="D12" s="298">
        <v>150</v>
      </c>
      <c r="F12" s="39"/>
      <c r="G12" s="5"/>
      <c r="H12" s="5"/>
      <c r="I12" s="5"/>
      <c r="J12" s="5"/>
      <c r="K12" s="5"/>
      <c r="L12" s="5"/>
      <c r="M12" s="5"/>
      <c r="U12" s="5"/>
      <c r="V12" s="5"/>
      <c r="W12" s="5"/>
    </row>
    <row r="13" spans="1:427" ht="15" customHeight="1" x14ac:dyDescent="0.75">
      <c r="A13"/>
      <c r="C13" s="299" t="str">
        <f>IF(VLOOKUP(O1,VLookups!A43:C44,2,FALSE),"Planning estimate is not greater than","Planning estimate is greater than")</f>
        <v>Planning estimate is greater than</v>
      </c>
      <c r="D13" s="296">
        <f>IF(AND(O4&gt;0,C4&gt;0,NOT(K4="")),ABS(VLOOKUP($O$1,VLookups!$A$43:$B$44,2,FALSE)-(COUNTIF(C64:C10063,"&lt;"&amp;D12)/10000)),"")</f>
        <v>0.89770000000000005</v>
      </c>
      <c r="F13" s="2"/>
      <c r="G13" s="5"/>
      <c r="H13" s="5"/>
      <c r="I13" s="5"/>
      <c r="J13" s="5"/>
      <c r="K13" s="5"/>
      <c r="L13" s="5"/>
      <c r="M13" s="5"/>
      <c r="U13" s="5"/>
      <c r="V13" s="5"/>
      <c r="W13" s="5"/>
    </row>
    <row r="14" spans="1:427" ht="15" customHeight="1" x14ac:dyDescent="0.75">
      <c r="A14"/>
      <c r="C14" s="299" t="s">
        <v>836</v>
      </c>
      <c r="F14" s="45"/>
      <c r="G14" s="5"/>
      <c r="H14" s="5"/>
      <c r="I14" s="5"/>
      <c r="J14" s="5"/>
      <c r="K14" s="5"/>
      <c r="L14" s="5"/>
      <c r="M14" s="5"/>
      <c r="Q14" s="300"/>
      <c r="U14" s="5"/>
      <c r="V14" s="5"/>
      <c r="W14" s="5"/>
    </row>
    <row r="15" spans="1:427" ht="15" customHeight="1" x14ac:dyDescent="0.75">
      <c r="A15"/>
      <c r="C15" s="297" t="s">
        <v>31</v>
      </c>
      <c r="D15" s="292">
        <v>89</v>
      </c>
      <c r="F15" s="45"/>
      <c r="G15" s="5"/>
      <c r="H15" s="5"/>
      <c r="I15" s="5"/>
      <c r="J15" s="5"/>
      <c r="K15" s="5"/>
      <c r="L15" s="5"/>
      <c r="M15" s="5"/>
      <c r="Q15" s="436" t="s">
        <v>835</v>
      </c>
      <c r="R15" s="437"/>
      <c r="S15" s="437"/>
      <c r="T15" s="438"/>
      <c r="U15" s="5"/>
      <c r="V15" s="5"/>
      <c r="W15" s="5"/>
    </row>
    <row r="16" spans="1:427" ht="15" customHeight="1" x14ac:dyDescent="0.75">
      <c r="A16"/>
      <c r="C16" s="297" t="s">
        <v>32</v>
      </c>
      <c r="D16" s="292">
        <v>151</v>
      </c>
      <c r="F16" s="45"/>
      <c r="G16" s="5"/>
      <c r="H16" s="5"/>
      <c r="I16" s="5"/>
      <c r="J16" s="5"/>
      <c r="K16" s="5"/>
      <c r="L16" s="5"/>
      <c r="M16" s="5"/>
      <c r="Q16" s="350">
        <v>0.01</v>
      </c>
      <c r="R16" s="351">
        <f>IF(ISERROR(_xlfn.PERCENTILE.EXC($C$64:$C$10063,Q16)),"",_xlfn.PERCENTILE.EXC($C$66:$C$10065,Q16))</f>
        <v>63.367319226251269</v>
      </c>
      <c r="S16" s="350">
        <v>0.5</v>
      </c>
      <c r="T16" s="351">
        <f>IF(ISERROR(_xlfn.PERCENTILE.EXC($C$64:$C$10063,S16)),"",_xlfn.PERCENTILE.EXC($C$64:$C$10063,S16))</f>
        <v>119.69047361758913</v>
      </c>
      <c r="U16" s="5"/>
      <c r="V16" s="5"/>
      <c r="W16" s="5"/>
    </row>
    <row r="17" spans="1:23" ht="15" customHeight="1" x14ac:dyDescent="0.75">
      <c r="A17"/>
      <c r="C17" s="297" t="s">
        <v>79</v>
      </c>
      <c r="D17" s="296">
        <f>1-(COUNTIF($C$64:$C$10063,"&lt;"&amp;D15)/10000)-(COUNTIF($C$64:$C$10063,"&gt;"&amp;D16)/10000)</f>
        <v>0.80820000000000003</v>
      </c>
      <c r="F17" s="45"/>
      <c r="G17" s="5"/>
      <c r="H17" s="5"/>
      <c r="I17" s="5"/>
      <c r="J17" s="5"/>
      <c r="K17" s="5"/>
      <c r="L17" s="5"/>
      <c r="M17" s="5"/>
      <c r="Q17" s="350">
        <v>0.05</v>
      </c>
      <c r="R17" s="351">
        <f t="shared" ref="R17:R26" si="26">IF(ISERROR(_xlfn.PERCENTILE.EXC($C$64:$C$10063,Q17)),"",_xlfn.PERCENTILE.EXC($C$66:$C$10065,Q17))</f>
        <v>80.636712029592474</v>
      </c>
      <c r="S17" s="350">
        <v>0.55000000000000004</v>
      </c>
      <c r="T17" s="351">
        <f t="shared" ref="T17:T26" si="27">IF(ISERROR(_xlfn.PERCENTILE.EXC($C$64:$C$10063,S17)),"",_xlfn.PERCENTILE.EXC($C$64:$C$10063,S17))</f>
        <v>122.5500821533896</v>
      </c>
      <c r="U17" s="5"/>
      <c r="V17" s="5"/>
      <c r="W17" s="5"/>
    </row>
    <row r="18" spans="1:23" ht="15" customHeight="1" x14ac:dyDescent="0.75">
      <c r="A18"/>
      <c r="C18" s="297" t="s">
        <v>225</v>
      </c>
      <c r="D18" s="296">
        <f>COUNTIF($C$64:$C$10063,"&lt;"&amp;D15)/10000</f>
        <v>9.7900000000000001E-2</v>
      </c>
      <c r="F18" s="45"/>
      <c r="G18" s="5"/>
      <c r="H18" s="5"/>
      <c r="I18" s="5"/>
      <c r="J18" s="5"/>
      <c r="K18" s="5"/>
      <c r="L18" s="5"/>
      <c r="M18" s="5"/>
      <c r="Q18" s="350">
        <v>0.1</v>
      </c>
      <c r="R18" s="351">
        <f t="shared" si="26"/>
        <v>89.382721324743031</v>
      </c>
      <c r="S18" s="350">
        <v>0.6</v>
      </c>
      <c r="T18" s="351">
        <f t="shared" si="27"/>
        <v>125.77792324894149</v>
      </c>
      <c r="U18" s="5"/>
      <c r="V18" s="5"/>
      <c r="W18" s="5"/>
    </row>
    <row r="19" spans="1:23" ht="15" customHeight="1" x14ac:dyDescent="0.75">
      <c r="A19" s="5"/>
      <c r="B19" s="33"/>
      <c r="C19" s="297" t="s">
        <v>226</v>
      </c>
      <c r="D19" s="296">
        <f>COUNTIF($C$64:$C$10063,"&gt;"&amp;D16)/10000</f>
        <v>9.3899999999999997E-2</v>
      </c>
      <c r="G19" s="5"/>
      <c r="H19" s="5"/>
      <c r="I19" s="5"/>
      <c r="J19" s="5"/>
      <c r="K19" s="5"/>
      <c r="L19" s="5"/>
      <c r="M19" s="5"/>
      <c r="Q19" s="350">
        <v>0.15</v>
      </c>
      <c r="R19" s="351">
        <f t="shared" si="26"/>
        <v>94.881460043847994</v>
      </c>
      <c r="S19" s="350">
        <v>0.65</v>
      </c>
      <c r="T19" s="351">
        <f t="shared" si="27"/>
        <v>128.98253362630416</v>
      </c>
      <c r="U19" s="5"/>
      <c r="V19" s="5"/>
      <c r="W19" s="5"/>
    </row>
    <row r="20" spans="1:23" ht="15" customHeight="1" x14ac:dyDescent="0.75">
      <c r="A20" s="5"/>
      <c r="B20" s="33"/>
      <c r="C20" s="297"/>
      <c r="D20" s="33"/>
      <c r="G20" s="5"/>
      <c r="H20" s="5"/>
      <c r="I20" s="5"/>
      <c r="J20" s="5"/>
      <c r="K20" s="5"/>
      <c r="L20" s="5"/>
      <c r="M20" s="5"/>
      <c r="Q20" s="350">
        <v>0.2</v>
      </c>
      <c r="R20" s="351">
        <f t="shared" si="26"/>
        <v>99.854063692109094</v>
      </c>
      <c r="S20" s="350">
        <v>0.7</v>
      </c>
      <c r="T20" s="351">
        <f t="shared" si="27"/>
        <v>132.29175766555258</v>
      </c>
      <c r="U20" s="5"/>
      <c r="V20" s="5"/>
      <c r="W20" s="5"/>
    </row>
    <row r="21" spans="1:23" ht="15" customHeight="1" x14ac:dyDescent="0.75">
      <c r="A21" s="5"/>
      <c r="B21" s="33"/>
      <c r="C21" s="297" t="s">
        <v>39</v>
      </c>
      <c r="D21" s="352">
        <f>MIN($C$64:$C$10063)</f>
        <v>36.652481272278806</v>
      </c>
      <c r="E21" s="2"/>
      <c r="F21" s="2"/>
      <c r="G21" s="5"/>
      <c r="H21" s="5"/>
      <c r="I21" s="5"/>
      <c r="J21" s="5"/>
      <c r="K21" s="5"/>
      <c r="L21" s="5"/>
      <c r="M21" s="5"/>
      <c r="N21" s="5"/>
      <c r="O21" s="5"/>
      <c r="P21" s="5"/>
      <c r="Q21" s="350">
        <v>0.25</v>
      </c>
      <c r="R21" s="351">
        <f t="shared" si="26"/>
        <v>103.5521690961624</v>
      </c>
      <c r="S21" s="350">
        <v>0.75</v>
      </c>
      <c r="T21" s="351">
        <f t="shared" si="27"/>
        <v>135.97182238551068</v>
      </c>
      <c r="U21" s="5"/>
      <c r="V21" s="5"/>
      <c r="W21" s="5"/>
    </row>
    <row r="22" spans="1:23" ht="15" customHeight="1" x14ac:dyDescent="0.75">
      <c r="A22" s="5"/>
      <c r="B22" s="5"/>
      <c r="C22" s="297" t="s">
        <v>40</v>
      </c>
      <c r="D22" s="352">
        <f>MAX($C$64:$C$10063)</f>
        <v>203.50389527381196</v>
      </c>
      <c r="E22" s="2"/>
      <c r="F22" s="2"/>
      <c r="G22" s="5"/>
      <c r="H22" s="5"/>
      <c r="I22" s="5"/>
      <c r="J22" s="5"/>
      <c r="K22" s="5"/>
      <c r="L22" s="5"/>
      <c r="M22" s="5"/>
      <c r="N22" s="5"/>
      <c r="O22" s="5"/>
      <c r="P22" s="5"/>
      <c r="Q22" s="350">
        <v>0.3</v>
      </c>
      <c r="R22" s="351">
        <f t="shared" si="26"/>
        <v>107.28468062595226</v>
      </c>
      <c r="S22" s="350">
        <v>0.8</v>
      </c>
      <c r="T22" s="351">
        <f t="shared" si="27"/>
        <v>140.03999334052043</v>
      </c>
      <c r="U22" s="5"/>
      <c r="V22" s="5"/>
      <c r="W22" s="5"/>
    </row>
    <row r="23" spans="1:23" ht="15" customHeight="1" x14ac:dyDescent="0.75">
      <c r="A23" s="5"/>
      <c r="B23" s="5"/>
      <c r="C23" s="297" t="s">
        <v>774</v>
      </c>
      <c r="D23" s="347">
        <f>IF(ISERR(AVERAGE($C$64:$C$10063)),"",AVERAGE($C$64:$C$10063))</f>
        <v>119.74267812405729</v>
      </c>
      <c r="E23" s="2"/>
      <c r="F23" s="2"/>
      <c r="G23" s="5"/>
      <c r="H23" s="5"/>
      <c r="I23" s="5"/>
      <c r="J23" s="5"/>
      <c r="K23" s="5"/>
      <c r="L23" s="5"/>
      <c r="M23" s="5"/>
      <c r="N23" s="5"/>
      <c r="O23" s="5"/>
      <c r="P23" s="5"/>
      <c r="Q23" s="350">
        <v>0.35</v>
      </c>
      <c r="R23" s="351">
        <f t="shared" si="26"/>
        <v>110.74555054871708</v>
      </c>
      <c r="S23" s="350">
        <v>0.85</v>
      </c>
      <c r="T23" s="351">
        <f t="shared" si="27"/>
        <v>144.40620056639455</v>
      </c>
      <c r="U23" s="5"/>
      <c r="V23" s="5"/>
      <c r="W23" s="5"/>
    </row>
    <row r="24" spans="1:23" ht="15" customHeight="1" x14ac:dyDescent="0.75">
      <c r="A24" s="5"/>
      <c r="B24" s="5"/>
      <c r="C24" s="297" t="s">
        <v>833</v>
      </c>
      <c r="D24" s="347">
        <f>IF(ISERR(MEDIAN($C$64:$C$10063)),"",MEDIAN($C$64:$C$10063))</f>
        <v>119.69047361758913</v>
      </c>
      <c r="E24" s="2"/>
      <c r="F24" s="2"/>
      <c r="G24" s="5"/>
      <c r="H24" s="5"/>
      <c r="I24" s="5"/>
      <c r="J24" s="5"/>
      <c r="K24" s="5"/>
      <c r="L24" s="5"/>
      <c r="M24" s="5"/>
      <c r="N24" s="5"/>
      <c r="O24" s="5"/>
      <c r="P24" s="5"/>
      <c r="Q24" s="350">
        <v>0.4</v>
      </c>
      <c r="R24" s="351">
        <f t="shared" si="26"/>
        <v>113.74544875445876</v>
      </c>
      <c r="S24" s="350">
        <v>0.9</v>
      </c>
      <c r="T24" s="351">
        <f t="shared" si="27"/>
        <v>150.24050017892608</v>
      </c>
      <c r="U24" s="5"/>
      <c r="V24" s="5"/>
      <c r="W24" s="5"/>
    </row>
    <row r="25" spans="1:23" x14ac:dyDescent="0.75">
      <c r="A25" s="5"/>
      <c r="B25" s="5"/>
      <c r="C25" s="297" t="s">
        <v>831</v>
      </c>
      <c r="D25" s="348" cm="1">
        <f t="array" ref="D25">IF(ISERR(_xlfn.MODE.SNGL(ROUND($C$64:$C$10063,0))),"",_xlfn.MODE.SNGL(ROUND($C$64:$C$10063,0)))</f>
        <v>120</v>
      </c>
      <c r="E25" s="2"/>
      <c r="F25" s="2"/>
      <c r="G25" s="5"/>
      <c r="H25" s="5"/>
      <c r="I25" s="5"/>
      <c r="J25" s="5"/>
      <c r="K25" s="5"/>
      <c r="L25" s="5"/>
      <c r="M25" s="5"/>
      <c r="N25" s="5"/>
      <c r="O25" s="5"/>
      <c r="P25" s="5"/>
      <c r="Q25" s="350">
        <v>0.45</v>
      </c>
      <c r="R25" s="351">
        <f t="shared" si="26"/>
        <v>116.90371016826346</v>
      </c>
      <c r="S25" s="350">
        <v>0.95</v>
      </c>
      <c r="T25" s="351">
        <f t="shared" si="27"/>
        <v>158.47760583048253</v>
      </c>
      <c r="U25" s="5"/>
      <c r="V25" s="5"/>
      <c r="W25" s="5"/>
    </row>
    <row r="26" spans="1:23" ht="15" customHeight="1" x14ac:dyDescent="0.75">
      <c r="A26" s="5"/>
      <c r="B26" s="5"/>
      <c r="C26" s="297" t="s">
        <v>832</v>
      </c>
      <c r="D26" s="347">
        <f>IF(ISERR(_xlfn.STDEV.P($C$64:$C$10063)),"",_xlfn.STDEV.P($C$64:$C$10063))</f>
        <v>23.763821888194574</v>
      </c>
      <c r="E26" s="2"/>
      <c r="F26" s="2"/>
      <c r="G26" s="5"/>
      <c r="H26" s="5"/>
      <c r="I26" s="5"/>
      <c r="J26" s="5"/>
      <c r="K26" s="5"/>
      <c r="L26" s="5"/>
      <c r="M26" s="5"/>
      <c r="N26" s="5"/>
      <c r="O26" s="5"/>
      <c r="P26" s="5"/>
      <c r="Q26" s="350">
        <v>0.5</v>
      </c>
      <c r="R26" s="351">
        <f t="shared" si="26"/>
        <v>119.68741113552912</v>
      </c>
      <c r="S26" s="350">
        <v>0.99</v>
      </c>
      <c r="T26" s="351">
        <f t="shared" si="27"/>
        <v>175.30446641602168</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IF(VLOOKUP(VLookups!$A$81,VLookups!$A$75:$B$77,2,FALSE),"With a confidence interval of","With a credible interval of")</f>
        <v>With a confidence interval of</v>
      </c>
      <c r="D28" s="289">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776</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2">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2">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3">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225</v>
      </c>
      <c r="D35" s="294">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226</v>
      </c>
      <c r="D36" s="295">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851</v>
      </c>
      <c r="E40" s="2"/>
      <c r="F40" s="2"/>
      <c r="G40" s="5"/>
      <c r="H40" s="2"/>
      <c r="I40" s="2"/>
      <c r="J40" s="5"/>
      <c r="K40" s="5"/>
      <c r="L40" s="5"/>
      <c r="M40" s="5"/>
      <c r="N40" s="5"/>
      <c r="O40" s="5"/>
      <c r="P40" s="5"/>
      <c r="Q40" s="5"/>
      <c r="R40" s="5"/>
      <c r="S40" s="5"/>
      <c r="T40" s="5"/>
      <c r="U40" s="5"/>
      <c r="V40" s="5"/>
      <c r="W40" s="5"/>
    </row>
    <row r="41" spans="1:23" x14ac:dyDescent="0.75">
      <c r="A41" s="2"/>
      <c r="B41" s="5"/>
      <c r="D41" s="364">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Log'!$A$3),IF('Change Log'!$C$3="William W. Davis",", William W. Davis, MSPM, PMP",CONCATENATE(", original copyright holder is William W. Davis, MSPM, PMP; later modified by ",'Change Log'!$C$3)))</f>
        <v>Version 5.1.1 – © 2015-2023,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04" t="s">
        <v>135</v>
      </c>
      <c r="C45" s="404"/>
      <c r="D45" s="404"/>
      <c r="E45" s="404"/>
      <c r="F45" s="404"/>
      <c r="G45" s="404"/>
      <c r="H45" s="404"/>
      <c r="I45" s="103"/>
      <c r="J45" s="2"/>
      <c r="K45" s="2"/>
      <c r="L45" s="5"/>
      <c r="M45" s="5"/>
      <c r="N45" s="5"/>
      <c r="O45" s="5"/>
      <c r="P45" s="5"/>
      <c r="Q45" s="5"/>
      <c r="R45" s="5"/>
      <c r="S45" s="5"/>
      <c r="T45" s="5"/>
      <c r="U45" s="5"/>
      <c r="V45" s="5"/>
      <c r="W45" s="5"/>
    </row>
    <row r="46" spans="1:23" x14ac:dyDescent="0.75">
      <c r="A46" s="2"/>
      <c r="B46" s="435" t="s">
        <v>903</v>
      </c>
      <c r="C46" s="435"/>
      <c r="D46" s="435"/>
      <c r="E46" s="435"/>
      <c r="F46" s="435"/>
      <c r="G46" s="435"/>
      <c r="H46" s="435"/>
      <c r="I46" s="103"/>
      <c r="J46" s="2"/>
      <c r="K46" s="2"/>
      <c r="L46" s="5"/>
      <c r="M46" s="5"/>
      <c r="N46" s="5"/>
      <c r="O46" s="5"/>
      <c r="P46" s="5"/>
      <c r="Q46" s="5"/>
      <c r="R46" s="5"/>
      <c r="S46" s="5"/>
      <c r="T46" s="5"/>
      <c r="U46" s="5"/>
      <c r="V46" s="5"/>
      <c r="W46" s="5"/>
    </row>
    <row r="47" spans="1:23" x14ac:dyDescent="0.75">
      <c r="A47" s="2"/>
      <c r="B47" s="404" t="s">
        <v>90</v>
      </c>
      <c r="C47" s="404"/>
      <c r="D47" s="404"/>
      <c r="E47" s="404"/>
      <c r="F47" s="404"/>
      <c r="G47" s="404"/>
      <c r="H47" s="404"/>
      <c r="I47" s="103"/>
      <c r="J47" s="2"/>
      <c r="K47" s="2"/>
      <c r="L47" s="5"/>
      <c r="M47" s="5"/>
      <c r="N47" s="5"/>
      <c r="O47" s="5"/>
      <c r="P47" s="5"/>
      <c r="Q47" s="5"/>
      <c r="R47" s="5"/>
      <c r="S47" s="5"/>
      <c r="T47" s="5"/>
      <c r="U47" s="5"/>
      <c r="V47" s="5"/>
      <c r="W47" s="5"/>
    </row>
    <row r="48" spans="1:23" x14ac:dyDescent="0.75">
      <c r="A48" s="2"/>
      <c r="B48" s="404" t="s">
        <v>207</v>
      </c>
      <c r="C48" s="404"/>
      <c r="D48" s="404"/>
      <c r="E48" s="404"/>
      <c r="F48" s="404"/>
      <c r="G48" s="404"/>
      <c r="H48" s="404"/>
      <c r="I48" s="103"/>
      <c r="J48" s="2"/>
      <c r="K48" s="2"/>
      <c r="L48" s="5"/>
      <c r="M48" s="5"/>
      <c r="N48" s="5"/>
      <c r="O48" s="5"/>
      <c r="P48" s="5"/>
      <c r="Q48" s="5"/>
      <c r="R48" s="5"/>
      <c r="S48" s="5"/>
      <c r="T48" s="5"/>
      <c r="U48" s="5"/>
      <c r="V48" s="5"/>
      <c r="W48" s="5"/>
    </row>
    <row r="49" spans="1:23" x14ac:dyDescent="0.75">
      <c r="A49" s="2"/>
      <c r="B49" s="404" t="s">
        <v>999</v>
      </c>
      <c r="C49" s="404"/>
      <c r="D49" s="404"/>
      <c r="E49" s="404"/>
      <c r="F49" s="404"/>
      <c r="G49" s="404"/>
      <c r="H49" s="404"/>
      <c r="I49" s="103"/>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745</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746</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747</v>
      </c>
    </row>
    <row r="58" spans="1:23" x14ac:dyDescent="0.75">
      <c r="B58" s="154" t="s">
        <v>87</v>
      </c>
    </row>
    <row r="59" spans="1:23" x14ac:dyDescent="0.75">
      <c r="B59" s="423" t="s">
        <v>752</v>
      </c>
      <c r="C59" s="423"/>
      <c r="D59" s="423"/>
      <c r="E59" s="423"/>
      <c r="F59" s="423"/>
      <c r="G59" s="423"/>
      <c r="H59" s="423"/>
    </row>
    <row r="61" spans="1:23" x14ac:dyDescent="0.75">
      <c r="B61" s="442" t="s">
        <v>777</v>
      </c>
      <c r="C61" s="442"/>
    </row>
    <row r="62" spans="1:23" x14ac:dyDescent="0.75">
      <c r="B62" s="286" t="s">
        <v>762</v>
      </c>
      <c r="C62" s="286" t="s">
        <v>763</v>
      </c>
    </row>
    <row r="63" spans="1:23" x14ac:dyDescent="0.75">
      <c r="B63" s="282"/>
      <c r="C63" s="287">
        <f ca="1">$N$4</f>
        <v>119.89693721948568</v>
      </c>
    </row>
    <row r="64" spans="1:23" x14ac:dyDescent="0.75">
      <c r="B64" s="249">
        <v>1</v>
      </c>
      <c r="C64" s="248">
        <f t="dataTable" ref="C64:C10063" dt2D="0" dtr="0" r1="M3" ca="1"/>
        <v>164.6975839118459</v>
      </c>
    </row>
    <row r="65" spans="2:9" x14ac:dyDescent="0.75">
      <c r="B65" s="249">
        <v>2</v>
      </c>
      <c r="C65" s="248">
        <v>134.24117791462663</v>
      </c>
    </row>
    <row r="66" spans="2:9" x14ac:dyDescent="0.75">
      <c r="B66" s="249">
        <v>3</v>
      </c>
      <c r="C66" s="248">
        <v>146.84839531965108</v>
      </c>
    </row>
    <row r="67" spans="2:9" x14ac:dyDescent="0.75">
      <c r="B67" s="249">
        <v>4</v>
      </c>
      <c r="C67" s="248">
        <v>150.32719761033701</v>
      </c>
    </row>
    <row r="68" spans="2:9" x14ac:dyDescent="0.75">
      <c r="B68" s="249">
        <v>5</v>
      </c>
      <c r="C68" s="248">
        <v>141.90207597023218</v>
      </c>
      <c r="H68"/>
      <c r="I68"/>
    </row>
    <row r="69" spans="2:9" x14ac:dyDescent="0.75">
      <c r="B69" s="249">
        <v>6</v>
      </c>
      <c r="C69" s="248">
        <v>178.32095607493525</v>
      </c>
      <c r="H69"/>
      <c r="I69"/>
    </row>
    <row r="70" spans="2:9" x14ac:dyDescent="0.75">
      <c r="B70" s="249">
        <v>7</v>
      </c>
      <c r="C70" s="248">
        <v>142.5907743506103</v>
      </c>
      <c r="H70"/>
      <c r="I70"/>
    </row>
    <row r="71" spans="2:9" x14ac:dyDescent="0.75">
      <c r="B71" s="249">
        <v>8</v>
      </c>
      <c r="C71" s="248">
        <v>108.79746822961962</v>
      </c>
      <c r="H71"/>
      <c r="I71"/>
    </row>
    <row r="72" spans="2:9" x14ac:dyDescent="0.75">
      <c r="B72" s="249">
        <v>9</v>
      </c>
      <c r="C72" s="248">
        <v>139.13768001182808</v>
      </c>
      <c r="H72"/>
      <c r="I72"/>
    </row>
    <row r="73" spans="2:9" x14ac:dyDescent="0.75">
      <c r="B73" s="249">
        <v>10</v>
      </c>
      <c r="C73" s="248">
        <v>106.58325864694626</v>
      </c>
      <c r="H73"/>
      <c r="I73"/>
    </row>
    <row r="74" spans="2:9" x14ac:dyDescent="0.75">
      <c r="B74" s="249">
        <v>11</v>
      </c>
      <c r="C74" s="248">
        <v>107.22068763614323</v>
      </c>
      <c r="H74"/>
      <c r="I74"/>
    </row>
    <row r="75" spans="2:9" x14ac:dyDescent="0.75">
      <c r="B75" s="249">
        <v>12</v>
      </c>
      <c r="C75" s="248">
        <v>111.62360483465264</v>
      </c>
      <c r="H75"/>
      <c r="I75"/>
    </row>
    <row r="76" spans="2:9" x14ac:dyDescent="0.75">
      <c r="B76" s="249">
        <v>13</v>
      </c>
      <c r="C76" s="248">
        <v>168.3807736635373</v>
      </c>
      <c r="H76"/>
      <c r="I76"/>
    </row>
    <row r="77" spans="2:9" x14ac:dyDescent="0.75">
      <c r="B77" s="249">
        <v>14</v>
      </c>
      <c r="C77" s="248">
        <v>83.226374612119287</v>
      </c>
      <c r="H77"/>
      <c r="I77"/>
    </row>
    <row r="78" spans="2:9" x14ac:dyDescent="0.75">
      <c r="B78" s="249">
        <v>15</v>
      </c>
      <c r="C78" s="248">
        <v>143.06604139359678</v>
      </c>
      <c r="H78"/>
      <c r="I78"/>
    </row>
    <row r="79" spans="2:9" x14ac:dyDescent="0.75">
      <c r="B79" s="249">
        <v>16</v>
      </c>
      <c r="C79" s="248">
        <v>64.14627038236668</v>
      </c>
      <c r="H79"/>
      <c r="I79"/>
    </row>
    <row r="80" spans="2:9" x14ac:dyDescent="0.75">
      <c r="B80" s="249">
        <v>17</v>
      </c>
      <c r="C80" s="248">
        <v>124.25556334611417</v>
      </c>
      <c r="H80"/>
      <c r="I80"/>
    </row>
    <row r="81" spans="2:9" x14ac:dyDescent="0.75">
      <c r="B81" s="249">
        <v>18</v>
      </c>
      <c r="C81" s="248">
        <v>103.8094330721636</v>
      </c>
      <c r="H81"/>
      <c r="I81"/>
    </row>
    <row r="82" spans="2:9" x14ac:dyDescent="0.75">
      <c r="B82" s="249">
        <v>19</v>
      </c>
      <c r="C82" s="248">
        <v>145.90263305285569</v>
      </c>
      <c r="H82"/>
      <c r="I82"/>
    </row>
    <row r="83" spans="2:9" x14ac:dyDescent="0.75">
      <c r="B83" s="249">
        <v>20</v>
      </c>
      <c r="C83" s="248">
        <v>90.00018940295962</v>
      </c>
      <c r="H83"/>
      <c r="I83"/>
    </row>
    <row r="84" spans="2:9" x14ac:dyDescent="0.75">
      <c r="B84" s="249">
        <v>21</v>
      </c>
      <c r="C84" s="248">
        <v>104.06980955818119</v>
      </c>
      <c r="H84"/>
      <c r="I84"/>
    </row>
    <row r="85" spans="2:9" x14ac:dyDescent="0.75">
      <c r="B85" s="249">
        <v>22</v>
      </c>
      <c r="C85" s="248">
        <v>112.18609914151699</v>
      </c>
      <c r="H85"/>
      <c r="I85"/>
    </row>
    <row r="86" spans="2:9" x14ac:dyDescent="0.75">
      <c r="B86" s="249">
        <v>23</v>
      </c>
      <c r="C86" s="248">
        <v>74.782992097714143</v>
      </c>
      <c r="H86"/>
      <c r="I86"/>
    </row>
    <row r="87" spans="2:9" x14ac:dyDescent="0.75">
      <c r="B87" s="249">
        <v>24</v>
      </c>
      <c r="C87" s="248">
        <v>120.84149381470154</v>
      </c>
      <c r="H87"/>
      <c r="I87"/>
    </row>
    <row r="88" spans="2:9" x14ac:dyDescent="0.75">
      <c r="B88" s="249">
        <v>25</v>
      </c>
      <c r="C88" s="248">
        <v>128.6799314953478</v>
      </c>
      <c r="H88"/>
      <c r="I88"/>
    </row>
    <row r="89" spans="2:9" x14ac:dyDescent="0.75">
      <c r="B89" s="249">
        <v>26</v>
      </c>
      <c r="C89" s="248">
        <v>136.41880267791072</v>
      </c>
      <c r="H89"/>
      <c r="I89"/>
    </row>
    <row r="90" spans="2:9" x14ac:dyDescent="0.75">
      <c r="B90" s="249">
        <v>27</v>
      </c>
      <c r="C90" s="248">
        <v>129.73740696826326</v>
      </c>
      <c r="H90"/>
      <c r="I90"/>
    </row>
    <row r="91" spans="2:9" x14ac:dyDescent="0.75">
      <c r="B91" s="249">
        <v>28</v>
      </c>
      <c r="C91" s="248">
        <v>94.775896389817362</v>
      </c>
      <c r="H91"/>
      <c r="I91"/>
    </row>
    <row r="92" spans="2:9" x14ac:dyDescent="0.75">
      <c r="B92" s="249">
        <v>29</v>
      </c>
      <c r="C92" s="248">
        <v>83.67508672391341</v>
      </c>
      <c r="H92"/>
      <c r="I92"/>
    </row>
    <row r="93" spans="2:9" x14ac:dyDescent="0.75">
      <c r="B93" s="249">
        <v>30</v>
      </c>
      <c r="C93" s="248">
        <v>122.26124168484331</v>
      </c>
      <c r="H93"/>
      <c r="I93"/>
    </row>
    <row r="94" spans="2:9" x14ac:dyDescent="0.75">
      <c r="B94" s="249">
        <v>31</v>
      </c>
      <c r="C94" s="248">
        <v>119.67311964559391</v>
      </c>
      <c r="H94"/>
      <c r="I94"/>
    </row>
    <row r="95" spans="2:9" x14ac:dyDescent="0.75">
      <c r="B95" s="249">
        <v>32</v>
      </c>
      <c r="C95" s="248">
        <v>134.95913599659275</v>
      </c>
      <c r="H95"/>
      <c r="I95"/>
    </row>
    <row r="96" spans="2:9" x14ac:dyDescent="0.75">
      <c r="B96" s="249">
        <v>33</v>
      </c>
      <c r="C96" s="248">
        <v>138.35912124325245</v>
      </c>
      <c r="H96"/>
      <c r="I96"/>
    </row>
    <row r="97" spans="2:9" x14ac:dyDescent="0.75">
      <c r="B97" s="249">
        <v>34</v>
      </c>
      <c r="C97" s="248">
        <v>155.09666367442543</v>
      </c>
      <c r="H97"/>
      <c r="I97"/>
    </row>
    <row r="98" spans="2:9" x14ac:dyDescent="0.75">
      <c r="B98" s="249">
        <v>35</v>
      </c>
      <c r="C98" s="248">
        <v>105.89356653632299</v>
      </c>
      <c r="H98"/>
      <c r="I98"/>
    </row>
    <row r="99" spans="2:9" x14ac:dyDescent="0.75">
      <c r="B99" s="249">
        <v>36</v>
      </c>
      <c r="C99" s="248">
        <v>116.5743661203031</v>
      </c>
      <c r="H99"/>
      <c r="I99"/>
    </row>
    <row r="100" spans="2:9" x14ac:dyDescent="0.75">
      <c r="B100" s="249">
        <v>37</v>
      </c>
      <c r="C100" s="248">
        <v>120.74155440744607</v>
      </c>
      <c r="H100"/>
      <c r="I100"/>
    </row>
    <row r="101" spans="2:9" x14ac:dyDescent="0.75">
      <c r="B101" s="249">
        <v>38</v>
      </c>
      <c r="C101" s="248">
        <v>113.95230238902803</v>
      </c>
      <c r="H101"/>
      <c r="I101"/>
    </row>
    <row r="102" spans="2:9" x14ac:dyDescent="0.75">
      <c r="B102" s="249">
        <v>39</v>
      </c>
      <c r="C102" s="248">
        <v>112.75002398080525</v>
      </c>
      <c r="H102"/>
      <c r="I102"/>
    </row>
    <row r="103" spans="2:9" x14ac:dyDescent="0.75">
      <c r="B103" s="249">
        <v>40</v>
      </c>
      <c r="C103" s="248">
        <v>135.03675414484326</v>
      </c>
      <c r="H103"/>
      <c r="I103"/>
    </row>
    <row r="104" spans="2:9" x14ac:dyDescent="0.75">
      <c r="B104" s="249">
        <v>41</v>
      </c>
      <c r="C104" s="248">
        <v>106.05745812609098</v>
      </c>
      <c r="H104"/>
      <c r="I104"/>
    </row>
    <row r="105" spans="2:9" x14ac:dyDescent="0.75">
      <c r="B105" s="249">
        <v>42</v>
      </c>
      <c r="C105" s="248">
        <v>94.388345762800981</v>
      </c>
      <c r="H105"/>
      <c r="I105"/>
    </row>
    <row r="106" spans="2:9" x14ac:dyDescent="0.75">
      <c r="B106" s="249">
        <v>43</v>
      </c>
      <c r="C106" s="248">
        <v>79.815458539858341</v>
      </c>
      <c r="H106"/>
      <c r="I106"/>
    </row>
    <row r="107" spans="2:9" x14ac:dyDescent="0.75">
      <c r="B107" s="249">
        <v>44</v>
      </c>
      <c r="C107" s="248">
        <v>72.591477196705711</v>
      </c>
      <c r="H107"/>
      <c r="I107"/>
    </row>
    <row r="108" spans="2:9" x14ac:dyDescent="0.75">
      <c r="B108" s="249">
        <v>45</v>
      </c>
      <c r="C108" s="248">
        <v>135.49854464260403</v>
      </c>
      <c r="H108"/>
      <c r="I108"/>
    </row>
    <row r="109" spans="2:9" x14ac:dyDescent="0.75">
      <c r="B109" s="249">
        <v>46</v>
      </c>
      <c r="C109" s="248">
        <v>126.24903566846714</v>
      </c>
      <c r="H109"/>
      <c r="I109"/>
    </row>
    <row r="110" spans="2:9" x14ac:dyDescent="0.75">
      <c r="B110" s="249">
        <v>47</v>
      </c>
      <c r="C110" s="248">
        <v>139.5306756676153</v>
      </c>
      <c r="H110"/>
      <c r="I110"/>
    </row>
    <row r="111" spans="2:9" x14ac:dyDescent="0.75">
      <c r="B111" s="249">
        <v>48</v>
      </c>
      <c r="C111" s="248">
        <v>108.31946772402937</v>
      </c>
      <c r="H111"/>
      <c r="I111"/>
    </row>
    <row r="112" spans="2:9" x14ac:dyDescent="0.75">
      <c r="B112" s="249">
        <v>49</v>
      </c>
      <c r="C112" s="248">
        <v>100.64571339963265</v>
      </c>
      <c r="H112"/>
      <c r="I112"/>
    </row>
    <row r="113" spans="2:9" x14ac:dyDescent="0.75">
      <c r="B113" s="249">
        <v>50</v>
      </c>
      <c r="C113" s="248">
        <v>122.13275826715356</v>
      </c>
      <c r="H113"/>
      <c r="I113"/>
    </row>
    <row r="114" spans="2:9" x14ac:dyDescent="0.75">
      <c r="B114" s="249">
        <v>51</v>
      </c>
      <c r="C114" s="248">
        <v>114.19682386446124</v>
      </c>
      <c r="H114"/>
      <c r="I114"/>
    </row>
    <row r="115" spans="2:9" x14ac:dyDescent="0.75">
      <c r="B115" s="249">
        <v>52</v>
      </c>
      <c r="C115" s="248">
        <v>120.26356427667163</v>
      </c>
      <c r="H115"/>
      <c r="I115"/>
    </row>
    <row r="116" spans="2:9" x14ac:dyDescent="0.75">
      <c r="B116" s="249">
        <v>53</v>
      </c>
      <c r="C116" s="248">
        <v>110.08089056344103</v>
      </c>
      <c r="H116"/>
      <c r="I116"/>
    </row>
    <row r="117" spans="2:9" x14ac:dyDescent="0.75">
      <c r="B117" s="249">
        <v>54</v>
      </c>
      <c r="C117" s="248">
        <v>113.66687854941183</v>
      </c>
      <c r="H117"/>
      <c r="I117"/>
    </row>
    <row r="118" spans="2:9" x14ac:dyDescent="0.75">
      <c r="B118" s="249">
        <v>55</v>
      </c>
      <c r="C118" s="248">
        <v>87.418249254619752</v>
      </c>
      <c r="H118"/>
      <c r="I118"/>
    </row>
    <row r="119" spans="2:9" x14ac:dyDescent="0.75">
      <c r="B119" s="249">
        <v>56</v>
      </c>
      <c r="C119" s="248">
        <v>121.47946550460783</v>
      </c>
      <c r="H119"/>
      <c r="I119"/>
    </row>
    <row r="120" spans="2:9" x14ac:dyDescent="0.75">
      <c r="B120" s="249">
        <v>57</v>
      </c>
      <c r="C120" s="248">
        <v>136.95252348235616</v>
      </c>
      <c r="H120"/>
      <c r="I120"/>
    </row>
    <row r="121" spans="2:9" x14ac:dyDescent="0.75">
      <c r="B121" s="249">
        <v>58</v>
      </c>
      <c r="C121" s="248">
        <v>152.97486399144003</v>
      </c>
      <c r="H121"/>
      <c r="I121"/>
    </row>
    <row r="122" spans="2:9" x14ac:dyDescent="0.75">
      <c r="B122" s="249">
        <v>59</v>
      </c>
      <c r="C122" s="248">
        <v>115.52876753872819</v>
      </c>
      <c r="H122"/>
      <c r="I122"/>
    </row>
    <row r="123" spans="2:9" x14ac:dyDescent="0.75">
      <c r="B123" s="249">
        <v>60</v>
      </c>
      <c r="C123" s="248">
        <v>145.46888079583263</v>
      </c>
      <c r="H123"/>
      <c r="I123"/>
    </row>
    <row r="124" spans="2:9" x14ac:dyDescent="0.75">
      <c r="B124" s="249">
        <v>61</v>
      </c>
      <c r="C124" s="248">
        <v>103.65870032680616</v>
      </c>
      <c r="H124"/>
      <c r="I124"/>
    </row>
    <row r="125" spans="2:9" x14ac:dyDescent="0.75">
      <c r="B125" s="249">
        <v>62</v>
      </c>
      <c r="C125" s="248">
        <v>87.246708993004205</v>
      </c>
      <c r="H125"/>
      <c r="I125"/>
    </row>
    <row r="126" spans="2:9" x14ac:dyDescent="0.75">
      <c r="B126" s="249">
        <v>63</v>
      </c>
      <c r="C126" s="248">
        <v>113.89172544464293</v>
      </c>
      <c r="H126"/>
      <c r="I126"/>
    </row>
    <row r="127" spans="2:9" x14ac:dyDescent="0.75">
      <c r="B127" s="249">
        <v>64</v>
      </c>
      <c r="C127" s="248">
        <v>122.78597483386743</v>
      </c>
      <c r="H127"/>
      <c r="I127"/>
    </row>
    <row r="128" spans="2:9" x14ac:dyDescent="0.75">
      <c r="B128" s="249">
        <v>65</v>
      </c>
      <c r="C128" s="248">
        <v>112.14166188544534</v>
      </c>
      <c r="H128"/>
      <c r="I128"/>
    </row>
    <row r="129" spans="2:9" x14ac:dyDescent="0.75">
      <c r="B129" s="249">
        <v>66</v>
      </c>
      <c r="C129" s="248">
        <v>83.911092204845133</v>
      </c>
      <c r="H129"/>
      <c r="I129"/>
    </row>
    <row r="130" spans="2:9" x14ac:dyDescent="0.75">
      <c r="B130" s="249">
        <v>67</v>
      </c>
      <c r="C130" s="248">
        <v>114.62296742704928</v>
      </c>
      <c r="H130"/>
      <c r="I130"/>
    </row>
    <row r="131" spans="2:9" x14ac:dyDescent="0.75">
      <c r="B131" s="249">
        <v>68</v>
      </c>
      <c r="C131" s="248">
        <v>124.72107108782032</v>
      </c>
      <c r="H131"/>
      <c r="I131"/>
    </row>
    <row r="132" spans="2:9" x14ac:dyDescent="0.75">
      <c r="B132" s="249">
        <v>69</v>
      </c>
      <c r="C132" s="248">
        <v>141.89689150023466</v>
      </c>
      <c r="H132"/>
      <c r="I132"/>
    </row>
    <row r="133" spans="2:9" x14ac:dyDescent="0.75">
      <c r="B133" s="249">
        <v>70</v>
      </c>
      <c r="C133" s="248">
        <v>106.22605896108374</v>
      </c>
      <c r="H133"/>
      <c r="I133"/>
    </row>
    <row r="134" spans="2:9" x14ac:dyDescent="0.75">
      <c r="B134" s="249">
        <v>71</v>
      </c>
      <c r="C134" s="248">
        <v>138.27242320544531</v>
      </c>
      <c r="H134"/>
      <c r="I134"/>
    </row>
    <row r="135" spans="2:9" x14ac:dyDescent="0.75">
      <c r="B135" s="249">
        <v>72</v>
      </c>
      <c r="C135" s="248">
        <v>113.77534001890463</v>
      </c>
      <c r="H135"/>
      <c r="I135"/>
    </row>
    <row r="136" spans="2:9" x14ac:dyDescent="0.75">
      <c r="B136" s="249">
        <v>73</v>
      </c>
      <c r="C136" s="248">
        <v>123.83489329492458</v>
      </c>
      <c r="H136"/>
      <c r="I136"/>
    </row>
    <row r="137" spans="2:9" x14ac:dyDescent="0.75">
      <c r="B137" s="249">
        <v>74</v>
      </c>
      <c r="C137" s="248">
        <v>103.00580365599508</v>
      </c>
      <c r="H137"/>
      <c r="I137"/>
    </row>
    <row r="138" spans="2:9" x14ac:dyDescent="0.75">
      <c r="B138" s="249">
        <v>75</v>
      </c>
      <c r="C138" s="248">
        <v>113.18998683906608</v>
      </c>
      <c r="H138"/>
      <c r="I138"/>
    </row>
    <row r="139" spans="2:9" x14ac:dyDescent="0.75">
      <c r="B139" s="249">
        <v>76</v>
      </c>
      <c r="C139" s="248">
        <v>148.1391635982506</v>
      </c>
      <c r="H139"/>
      <c r="I139"/>
    </row>
    <row r="140" spans="2:9" x14ac:dyDescent="0.75">
      <c r="B140" s="249">
        <v>77</v>
      </c>
      <c r="C140" s="248">
        <v>145.91100690920803</v>
      </c>
      <c r="H140"/>
      <c r="I140"/>
    </row>
    <row r="141" spans="2:9" x14ac:dyDescent="0.75">
      <c r="B141" s="249">
        <v>78</v>
      </c>
      <c r="C141" s="248">
        <v>87.188065968314476</v>
      </c>
      <c r="H141"/>
      <c r="I141"/>
    </row>
    <row r="142" spans="2:9" x14ac:dyDescent="0.75">
      <c r="B142" s="249">
        <v>79</v>
      </c>
      <c r="C142" s="248">
        <v>132.27762505922919</v>
      </c>
      <c r="H142"/>
      <c r="I142"/>
    </row>
    <row r="143" spans="2:9" x14ac:dyDescent="0.75">
      <c r="B143" s="249">
        <v>80</v>
      </c>
      <c r="C143" s="248">
        <v>129.38824079288406</v>
      </c>
      <c r="H143"/>
      <c r="I143"/>
    </row>
    <row r="144" spans="2:9" x14ac:dyDescent="0.75">
      <c r="B144" s="249">
        <v>81</v>
      </c>
      <c r="C144" s="248">
        <v>103.27798768454359</v>
      </c>
      <c r="H144"/>
      <c r="I144"/>
    </row>
    <row r="145" spans="2:9" x14ac:dyDescent="0.75">
      <c r="B145" s="249">
        <v>82</v>
      </c>
      <c r="C145" s="248">
        <v>78.737654620108685</v>
      </c>
      <c r="H145"/>
      <c r="I145"/>
    </row>
    <row r="146" spans="2:9" x14ac:dyDescent="0.75">
      <c r="B146" s="249">
        <v>83</v>
      </c>
      <c r="C146" s="248">
        <v>79.329260296425517</v>
      </c>
      <c r="H146"/>
      <c r="I146"/>
    </row>
    <row r="147" spans="2:9" x14ac:dyDescent="0.75">
      <c r="B147" s="249">
        <v>84</v>
      </c>
      <c r="C147" s="248">
        <v>74.043305959669553</v>
      </c>
      <c r="H147"/>
      <c r="I147"/>
    </row>
    <row r="148" spans="2:9" x14ac:dyDescent="0.75">
      <c r="B148" s="249">
        <v>85</v>
      </c>
      <c r="C148" s="248">
        <v>134.75557659782831</v>
      </c>
      <c r="H148"/>
      <c r="I148"/>
    </row>
    <row r="149" spans="2:9" x14ac:dyDescent="0.75">
      <c r="B149" s="249">
        <v>86</v>
      </c>
      <c r="C149" s="248">
        <v>138.53972120232459</v>
      </c>
      <c r="H149"/>
      <c r="I149"/>
    </row>
    <row r="150" spans="2:9" x14ac:dyDescent="0.75">
      <c r="B150" s="249">
        <v>87</v>
      </c>
      <c r="C150" s="248">
        <v>93.408290799419561</v>
      </c>
      <c r="H150"/>
      <c r="I150"/>
    </row>
    <row r="151" spans="2:9" x14ac:dyDescent="0.75">
      <c r="B151" s="249">
        <v>88</v>
      </c>
      <c r="C151" s="248">
        <v>131.29719435210643</v>
      </c>
      <c r="H151"/>
      <c r="I151"/>
    </row>
    <row r="152" spans="2:9" x14ac:dyDescent="0.75">
      <c r="B152" s="249">
        <v>89</v>
      </c>
      <c r="C152" s="248">
        <v>124.39871052320203</v>
      </c>
      <c r="H152"/>
      <c r="I152"/>
    </row>
    <row r="153" spans="2:9" x14ac:dyDescent="0.75">
      <c r="B153" s="249">
        <v>90</v>
      </c>
      <c r="C153" s="248">
        <v>101.54725310588591</v>
      </c>
      <c r="H153"/>
      <c r="I153"/>
    </row>
    <row r="154" spans="2:9" x14ac:dyDescent="0.75">
      <c r="B154" s="249">
        <v>91</v>
      </c>
      <c r="C154" s="248">
        <v>111.21955231775394</v>
      </c>
      <c r="H154"/>
      <c r="I154"/>
    </row>
    <row r="155" spans="2:9" x14ac:dyDescent="0.75">
      <c r="B155" s="249">
        <v>92</v>
      </c>
      <c r="C155" s="248">
        <v>133.71025931648714</v>
      </c>
      <c r="H155"/>
      <c r="I155"/>
    </row>
    <row r="156" spans="2:9" x14ac:dyDescent="0.75">
      <c r="B156" s="249">
        <v>93</v>
      </c>
      <c r="C156" s="248">
        <v>75.443978967511356</v>
      </c>
      <c r="H156"/>
      <c r="I156"/>
    </row>
    <row r="157" spans="2:9" x14ac:dyDescent="0.75">
      <c r="B157" s="249">
        <v>94</v>
      </c>
      <c r="C157" s="248">
        <v>143.96443968413311</v>
      </c>
      <c r="H157"/>
      <c r="I157"/>
    </row>
    <row r="158" spans="2:9" x14ac:dyDescent="0.75">
      <c r="B158" s="249">
        <v>95</v>
      </c>
      <c r="C158" s="248">
        <v>107.46549852104138</v>
      </c>
      <c r="H158"/>
      <c r="I158"/>
    </row>
    <row r="159" spans="2:9" x14ac:dyDescent="0.75">
      <c r="B159" s="249">
        <v>96</v>
      </c>
      <c r="C159" s="248">
        <v>125.44958907444786</v>
      </c>
      <c r="H159"/>
      <c r="I159"/>
    </row>
    <row r="160" spans="2:9" x14ac:dyDescent="0.75">
      <c r="B160" s="249">
        <v>97</v>
      </c>
      <c r="C160" s="248">
        <v>87.141373525340967</v>
      </c>
      <c r="H160"/>
      <c r="I160"/>
    </row>
    <row r="161" spans="2:9" x14ac:dyDescent="0.75">
      <c r="B161" s="249">
        <v>98</v>
      </c>
      <c r="C161" s="248">
        <v>149.02991102000519</v>
      </c>
      <c r="H161"/>
      <c r="I161"/>
    </row>
    <row r="162" spans="2:9" x14ac:dyDescent="0.75">
      <c r="B162" s="249">
        <v>99</v>
      </c>
      <c r="C162" s="248">
        <v>96.227272645487432</v>
      </c>
      <c r="H162"/>
      <c r="I162"/>
    </row>
    <row r="163" spans="2:9" x14ac:dyDescent="0.75">
      <c r="B163" s="249">
        <v>100</v>
      </c>
      <c r="C163" s="248">
        <v>109.66095907925158</v>
      </c>
      <c r="H163"/>
      <c r="I163"/>
    </row>
    <row r="164" spans="2:9" x14ac:dyDescent="0.75">
      <c r="B164" s="249">
        <v>101</v>
      </c>
      <c r="C164" s="248">
        <v>80.401385443425596</v>
      </c>
      <c r="H164"/>
      <c r="I164"/>
    </row>
    <row r="165" spans="2:9" x14ac:dyDescent="0.75">
      <c r="B165" s="249">
        <v>102</v>
      </c>
      <c r="C165" s="248">
        <v>123.74151988582162</v>
      </c>
      <c r="H165"/>
      <c r="I165"/>
    </row>
    <row r="166" spans="2:9" x14ac:dyDescent="0.75">
      <c r="B166" s="249">
        <v>103</v>
      </c>
      <c r="C166" s="248">
        <v>111.4465509265747</v>
      </c>
      <c r="H166"/>
      <c r="I166"/>
    </row>
    <row r="167" spans="2:9" x14ac:dyDescent="0.75">
      <c r="B167" s="249">
        <v>104</v>
      </c>
      <c r="C167" s="248">
        <v>107.89196964373305</v>
      </c>
      <c r="H167"/>
      <c r="I167"/>
    </row>
    <row r="168" spans="2:9" x14ac:dyDescent="0.75">
      <c r="B168" s="249">
        <v>105</v>
      </c>
      <c r="C168" s="248">
        <v>111.75132468684862</v>
      </c>
      <c r="H168"/>
      <c r="I168"/>
    </row>
    <row r="169" spans="2:9" x14ac:dyDescent="0.75">
      <c r="B169" s="249">
        <v>106</v>
      </c>
      <c r="C169" s="248">
        <v>137.22788976910729</v>
      </c>
      <c r="H169"/>
      <c r="I169"/>
    </row>
    <row r="170" spans="2:9" x14ac:dyDescent="0.75">
      <c r="B170" s="249">
        <v>107</v>
      </c>
      <c r="C170" s="248">
        <v>123.61653788908025</v>
      </c>
      <c r="H170"/>
      <c r="I170"/>
    </row>
    <row r="171" spans="2:9" x14ac:dyDescent="0.75">
      <c r="B171" s="249">
        <v>108</v>
      </c>
      <c r="C171" s="248">
        <v>154.52921936921609</v>
      </c>
      <c r="H171"/>
      <c r="I171"/>
    </row>
    <row r="172" spans="2:9" x14ac:dyDescent="0.75">
      <c r="B172" s="249">
        <v>109</v>
      </c>
      <c r="C172" s="248">
        <v>150.36041661552059</v>
      </c>
      <c r="H172"/>
      <c r="I172"/>
    </row>
    <row r="173" spans="2:9" x14ac:dyDescent="0.75">
      <c r="B173" s="249">
        <v>110</v>
      </c>
      <c r="C173" s="248">
        <v>98.284242650628443</v>
      </c>
      <c r="H173"/>
      <c r="I173"/>
    </row>
    <row r="174" spans="2:9" x14ac:dyDescent="0.75">
      <c r="B174" s="249">
        <v>111</v>
      </c>
      <c r="C174" s="248">
        <v>100.23714481350125</v>
      </c>
      <c r="H174"/>
      <c r="I174"/>
    </row>
    <row r="175" spans="2:9" x14ac:dyDescent="0.75">
      <c r="B175" s="249">
        <v>112</v>
      </c>
      <c r="C175" s="248">
        <v>140.11097344381326</v>
      </c>
      <c r="H175"/>
      <c r="I175"/>
    </row>
    <row r="176" spans="2:9" x14ac:dyDescent="0.75">
      <c r="B176" s="249">
        <v>113</v>
      </c>
      <c r="C176" s="248">
        <v>150.16544260918778</v>
      </c>
      <c r="H176"/>
      <c r="I176"/>
    </row>
    <row r="177" spans="2:9" x14ac:dyDescent="0.75">
      <c r="B177" s="249">
        <v>114</v>
      </c>
      <c r="C177" s="248">
        <v>98.151855425231275</v>
      </c>
      <c r="H177"/>
      <c r="I177"/>
    </row>
    <row r="178" spans="2:9" x14ac:dyDescent="0.75">
      <c r="B178" s="249">
        <v>115</v>
      </c>
      <c r="C178" s="248">
        <v>93.575391657459335</v>
      </c>
      <c r="H178"/>
      <c r="I178"/>
    </row>
    <row r="179" spans="2:9" x14ac:dyDescent="0.75">
      <c r="B179" s="249">
        <v>116</v>
      </c>
      <c r="C179" s="248">
        <v>151.76866284565253</v>
      </c>
      <c r="H179"/>
      <c r="I179"/>
    </row>
    <row r="180" spans="2:9" x14ac:dyDescent="0.75">
      <c r="B180" s="249">
        <v>117</v>
      </c>
      <c r="C180" s="248">
        <v>67.349873403932094</v>
      </c>
      <c r="H180"/>
      <c r="I180"/>
    </row>
    <row r="181" spans="2:9" x14ac:dyDescent="0.75">
      <c r="B181" s="249">
        <v>118</v>
      </c>
      <c r="C181" s="248">
        <v>123.42603079263662</v>
      </c>
      <c r="H181"/>
      <c r="I181"/>
    </row>
    <row r="182" spans="2:9" x14ac:dyDescent="0.75">
      <c r="B182" s="249">
        <v>119</v>
      </c>
      <c r="C182" s="248">
        <v>159.5966437755545</v>
      </c>
      <c r="H182"/>
      <c r="I182"/>
    </row>
    <row r="183" spans="2:9" x14ac:dyDescent="0.75">
      <c r="B183" s="249">
        <v>120</v>
      </c>
      <c r="C183" s="248">
        <v>89.744764533327299</v>
      </c>
      <c r="H183"/>
      <c r="I183"/>
    </row>
    <row r="184" spans="2:9" x14ac:dyDescent="0.75">
      <c r="B184" s="249">
        <v>121</v>
      </c>
      <c r="C184" s="248">
        <v>147.34120047339351</v>
      </c>
      <c r="H184"/>
      <c r="I184"/>
    </row>
    <row r="185" spans="2:9" x14ac:dyDescent="0.75">
      <c r="B185" s="249">
        <v>122</v>
      </c>
      <c r="C185" s="248">
        <v>156.56797116363597</v>
      </c>
      <c r="H185"/>
      <c r="I185"/>
    </row>
    <row r="186" spans="2:9" x14ac:dyDescent="0.75">
      <c r="B186" s="249">
        <v>123</v>
      </c>
      <c r="C186" s="248">
        <v>109.54258724981493</v>
      </c>
      <c r="H186"/>
      <c r="I186"/>
    </row>
    <row r="187" spans="2:9" x14ac:dyDescent="0.75">
      <c r="B187" s="249">
        <v>124</v>
      </c>
      <c r="C187" s="248">
        <v>69.819315855362646</v>
      </c>
      <c r="H187"/>
      <c r="I187"/>
    </row>
    <row r="188" spans="2:9" x14ac:dyDescent="0.75">
      <c r="B188" s="249">
        <v>125</v>
      </c>
      <c r="C188" s="248">
        <v>138.42186322248352</v>
      </c>
      <c r="H188"/>
      <c r="I188"/>
    </row>
    <row r="189" spans="2:9" x14ac:dyDescent="0.75">
      <c r="B189" s="249">
        <v>126</v>
      </c>
      <c r="C189" s="248">
        <v>141.52287634013859</v>
      </c>
      <c r="H189"/>
      <c r="I189"/>
    </row>
    <row r="190" spans="2:9" x14ac:dyDescent="0.75">
      <c r="B190" s="249">
        <v>127</v>
      </c>
      <c r="C190" s="248">
        <v>114.22130495482408</v>
      </c>
      <c r="H190"/>
      <c r="I190"/>
    </row>
    <row r="191" spans="2:9" x14ac:dyDescent="0.75">
      <c r="B191" s="249">
        <v>128</v>
      </c>
      <c r="C191" s="248">
        <v>122.23163438185205</v>
      </c>
      <c r="H191"/>
      <c r="I191"/>
    </row>
    <row r="192" spans="2:9" x14ac:dyDescent="0.75">
      <c r="B192" s="249">
        <v>129</v>
      </c>
      <c r="C192" s="248">
        <v>109.16370563320318</v>
      </c>
      <c r="H192"/>
      <c r="I192"/>
    </row>
    <row r="193" spans="2:9" x14ac:dyDescent="0.75">
      <c r="B193" s="249">
        <v>130</v>
      </c>
      <c r="C193" s="248">
        <v>121.52928617487635</v>
      </c>
      <c r="H193"/>
      <c r="I193"/>
    </row>
    <row r="194" spans="2:9" x14ac:dyDescent="0.75">
      <c r="B194" s="249">
        <v>131</v>
      </c>
      <c r="C194" s="248">
        <v>106.20844741836005</v>
      </c>
      <c r="H194"/>
      <c r="I194"/>
    </row>
    <row r="195" spans="2:9" x14ac:dyDescent="0.75">
      <c r="B195" s="249">
        <v>132</v>
      </c>
      <c r="C195" s="248">
        <v>97.760535731309574</v>
      </c>
      <c r="H195"/>
      <c r="I195"/>
    </row>
    <row r="196" spans="2:9" x14ac:dyDescent="0.75">
      <c r="B196" s="249">
        <v>133</v>
      </c>
      <c r="C196" s="248">
        <v>120.08360494752472</v>
      </c>
      <c r="H196"/>
      <c r="I196"/>
    </row>
    <row r="197" spans="2:9" x14ac:dyDescent="0.75">
      <c r="B197" s="249">
        <v>134</v>
      </c>
      <c r="C197" s="248">
        <v>144.25138085776501</v>
      </c>
      <c r="H197"/>
      <c r="I197"/>
    </row>
    <row r="198" spans="2:9" x14ac:dyDescent="0.75">
      <c r="B198" s="249">
        <v>135</v>
      </c>
      <c r="C198" s="248">
        <v>127.29063546673197</v>
      </c>
      <c r="H198"/>
      <c r="I198"/>
    </row>
    <row r="199" spans="2:9" x14ac:dyDescent="0.75">
      <c r="B199" s="249">
        <v>136</v>
      </c>
      <c r="C199" s="248">
        <v>143.01409843879466</v>
      </c>
      <c r="H199"/>
      <c r="I199"/>
    </row>
    <row r="200" spans="2:9" x14ac:dyDescent="0.75">
      <c r="B200" s="249">
        <v>137</v>
      </c>
      <c r="C200" s="248">
        <v>115.64394109821565</v>
      </c>
      <c r="H200"/>
      <c r="I200"/>
    </row>
    <row r="201" spans="2:9" x14ac:dyDescent="0.75">
      <c r="B201" s="249">
        <v>138</v>
      </c>
      <c r="C201" s="248">
        <v>133.58746448153869</v>
      </c>
      <c r="H201"/>
      <c r="I201"/>
    </row>
    <row r="202" spans="2:9" x14ac:dyDescent="0.75">
      <c r="B202" s="249">
        <v>139</v>
      </c>
      <c r="C202" s="248">
        <v>112.24121850763085</v>
      </c>
      <c r="H202"/>
      <c r="I202"/>
    </row>
    <row r="203" spans="2:9" x14ac:dyDescent="0.75">
      <c r="B203" s="249">
        <v>140</v>
      </c>
      <c r="C203" s="248">
        <v>151.33310977749278</v>
      </c>
      <c r="H203"/>
      <c r="I203"/>
    </row>
    <row r="204" spans="2:9" x14ac:dyDescent="0.75">
      <c r="B204" s="249">
        <v>141</v>
      </c>
      <c r="C204" s="248">
        <v>93.872007633812416</v>
      </c>
      <c r="H204"/>
      <c r="I204"/>
    </row>
    <row r="205" spans="2:9" x14ac:dyDescent="0.75">
      <c r="B205" s="249">
        <v>142</v>
      </c>
      <c r="C205" s="248">
        <v>124.34335347473063</v>
      </c>
      <c r="H205"/>
      <c r="I205"/>
    </row>
    <row r="206" spans="2:9" x14ac:dyDescent="0.75">
      <c r="B206" s="249">
        <v>143</v>
      </c>
      <c r="C206" s="248">
        <v>153.4546386977639</v>
      </c>
      <c r="H206"/>
      <c r="I206"/>
    </row>
    <row r="207" spans="2:9" x14ac:dyDescent="0.75">
      <c r="B207" s="249">
        <v>144</v>
      </c>
      <c r="C207" s="248">
        <v>189.71934210332091</v>
      </c>
      <c r="H207"/>
      <c r="I207"/>
    </row>
    <row r="208" spans="2:9" x14ac:dyDescent="0.75">
      <c r="B208" s="249">
        <v>145</v>
      </c>
      <c r="C208" s="248">
        <v>142.86705665758197</v>
      </c>
      <c r="H208"/>
      <c r="I208"/>
    </row>
    <row r="209" spans="2:9" x14ac:dyDescent="0.75">
      <c r="B209" s="249">
        <v>146</v>
      </c>
      <c r="C209" s="248">
        <v>71.692976013928842</v>
      </c>
      <c r="H209"/>
      <c r="I209"/>
    </row>
    <row r="210" spans="2:9" x14ac:dyDescent="0.75">
      <c r="B210" s="249">
        <v>147</v>
      </c>
      <c r="C210" s="248">
        <v>131.91663384585797</v>
      </c>
      <c r="H210"/>
      <c r="I210"/>
    </row>
    <row r="211" spans="2:9" x14ac:dyDescent="0.75">
      <c r="B211" s="249">
        <v>148</v>
      </c>
      <c r="C211" s="248">
        <v>144.89246120773856</v>
      </c>
      <c r="H211"/>
      <c r="I211"/>
    </row>
    <row r="212" spans="2:9" x14ac:dyDescent="0.75">
      <c r="B212" s="249">
        <v>149</v>
      </c>
      <c r="C212" s="248">
        <v>88.948772745264577</v>
      </c>
      <c r="H212"/>
      <c r="I212"/>
    </row>
    <row r="213" spans="2:9" x14ac:dyDescent="0.75">
      <c r="B213" s="249">
        <v>150</v>
      </c>
      <c r="C213" s="248">
        <v>107.65257657291022</v>
      </c>
      <c r="H213"/>
      <c r="I213"/>
    </row>
    <row r="214" spans="2:9" x14ac:dyDescent="0.75">
      <c r="B214" s="249">
        <v>151</v>
      </c>
      <c r="C214" s="248">
        <v>141.82912504702188</v>
      </c>
      <c r="H214"/>
      <c r="I214"/>
    </row>
    <row r="215" spans="2:9" x14ac:dyDescent="0.75">
      <c r="B215" s="249">
        <v>152</v>
      </c>
      <c r="C215" s="248">
        <v>116.52702647932792</v>
      </c>
      <c r="H215"/>
      <c r="I215"/>
    </row>
    <row r="216" spans="2:9" x14ac:dyDescent="0.75">
      <c r="B216" s="249">
        <v>153</v>
      </c>
      <c r="C216" s="248">
        <v>121.95806123325775</v>
      </c>
      <c r="H216"/>
      <c r="I216"/>
    </row>
    <row r="217" spans="2:9" x14ac:dyDescent="0.75">
      <c r="B217" s="249">
        <v>154</v>
      </c>
      <c r="C217" s="248">
        <v>103.93824776184169</v>
      </c>
      <c r="H217"/>
      <c r="I217"/>
    </row>
    <row r="218" spans="2:9" x14ac:dyDescent="0.75">
      <c r="B218" s="249">
        <v>155</v>
      </c>
      <c r="C218" s="248">
        <v>101.27356245037492</v>
      </c>
      <c r="H218"/>
      <c r="I218"/>
    </row>
    <row r="219" spans="2:9" x14ac:dyDescent="0.75">
      <c r="B219" s="249">
        <v>156</v>
      </c>
      <c r="C219" s="248">
        <v>154.40541270953904</v>
      </c>
      <c r="H219"/>
      <c r="I219"/>
    </row>
    <row r="220" spans="2:9" x14ac:dyDescent="0.75">
      <c r="B220" s="249">
        <v>157</v>
      </c>
      <c r="C220" s="248">
        <v>124.51551033082151</v>
      </c>
      <c r="H220"/>
      <c r="I220"/>
    </row>
    <row r="221" spans="2:9" x14ac:dyDescent="0.75">
      <c r="B221" s="249">
        <v>158</v>
      </c>
      <c r="C221" s="248">
        <v>88.147858701377032</v>
      </c>
      <c r="H221"/>
      <c r="I221"/>
    </row>
    <row r="222" spans="2:9" x14ac:dyDescent="0.75">
      <c r="B222" s="249">
        <v>159</v>
      </c>
      <c r="C222" s="248">
        <v>123.88720362450303</v>
      </c>
      <c r="H222"/>
      <c r="I222"/>
    </row>
    <row r="223" spans="2:9" x14ac:dyDescent="0.75">
      <c r="B223" s="249">
        <v>160</v>
      </c>
      <c r="C223" s="248">
        <v>130.17083104855956</v>
      </c>
    </row>
    <row r="224" spans="2:9" x14ac:dyDescent="0.75">
      <c r="B224" s="249">
        <v>161</v>
      </c>
      <c r="C224" s="248">
        <v>110.75056230472677</v>
      </c>
    </row>
    <row r="225" spans="2:9" x14ac:dyDescent="0.75">
      <c r="B225" s="249">
        <v>162</v>
      </c>
      <c r="C225" s="248">
        <v>146.53059285609805</v>
      </c>
      <c r="H225"/>
      <c r="I225"/>
    </row>
    <row r="226" spans="2:9" x14ac:dyDescent="0.75">
      <c r="B226" s="249">
        <v>163</v>
      </c>
      <c r="C226" s="248">
        <v>120.30519925905654</v>
      </c>
      <c r="H226"/>
      <c r="I226"/>
    </row>
    <row r="227" spans="2:9" x14ac:dyDescent="0.75">
      <c r="B227" s="249">
        <v>164</v>
      </c>
      <c r="C227" s="248">
        <v>75.258161410912436</v>
      </c>
      <c r="H227"/>
      <c r="I227"/>
    </row>
    <row r="228" spans="2:9" x14ac:dyDescent="0.75">
      <c r="B228" s="249">
        <v>165</v>
      </c>
      <c r="C228" s="248">
        <v>135.45505285432191</v>
      </c>
      <c r="H228"/>
      <c r="I228"/>
    </row>
    <row r="229" spans="2:9" x14ac:dyDescent="0.75">
      <c r="B229" s="249">
        <v>166</v>
      </c>
      <c r="C229" s="248">
        <v>85.111278979865673</v>
      </c>
      <c r="H229"/>
      <c r="I229"/>
    </row>
    <row r="230" spans="2:9" x14ac:dyDescent="0.75">
      <c r="B230" s="249">
        <v>167</v>
      </c>
      <c r="C230" s="248">
        <v>152.21247532920864</v>
      </c>
      <c r="H230"/>
      <c r="I230"/>
    </row>
    <row r="231" spans="2:9" x14ac:dyDescent="0.75">
      <c r="B231" s="249">
        <v>168</v>
      </c>
      <c r="C231" s="248">
        <v>115.366043206744</v>
      </c>
      <c r="H231"/>
      <c r="I231"/>
    </row>
    <row r="232" spans="2:9" x14ac:dyDescent="0.75">
      <c r="B232" s="249">
        <v>169</v>
      </c>
      <c r="C232" s="248">
        <v>122.17072628246774</v>
      </c>
      <c r="H232"/>
      <c r="I232"/>
    </row>
    <row r="233" spans="2:9" x14ac:dyDescent="0.75">
      <c r="B233" s="249">
        <v>170</v>
      </c>
      <c r="C233" s="248">
        <v>112.04146162687334</v>
      </c>
      <c r="H233"/>
      <c r="I233"/>
    </row>
    <row r="234" spans="2:9" x14ac:dyDescent="0.75">
      <c r="B234" s="249">
        <v>171</v>
      </c>
      <c r="C234" s="248">
        <v>133.61272951643667</v>
      </c>
      <c r="H234"/>
      <c r="I234"/>
    </row>
    <row r="235" spans="2:9" x14ac:dyDescent="0.75">
      <c r="B235" s="249">
        <v>172</v>
      </c>
      <c r="C235" s="248">
        <v>139.29677442947025</v>
      </c>
      <c r="H235"/>
      <c r="I235"/>
    </row>
    <row r="236" spans="2:9" x14ac:dyDescent="0.75">
      <c r="B236" s="249">
        <v>173</v>
      </c>
      <c r="C236" s="248">
        <v>60.496819067301359</v>
      </c>
      <c r="H236"/>
      <c r="I236"/>
    </row>
    <row r="237" spans="2:9" x14ac:dyDescent="0.75">
      <c r="B237" s="249">
        <v>174</v>
      </c>
      <c r="C237" s="248">
        <v>110.87495270936572</v>
      </c>
      <c r="H237"/>
      <c r="I237"/>
    </row>
    <row r="238" spans="2:9" x14ac:dyDescent="0.75">
      <c r="B238" s="249">
        <v>175</v>
      </c>
      <c r="C238" s="248">
        <v>160.87932237655966</v>
      </c>
      <c r="H238"/>
      <c r="I238"/>
    </row>
    <row r="239" spans="2:9" x14ac:dyDescent="0.75">
      <c r="B239" s="249">
        <v>176</v>
      </c>
      <c r="C239" s="248">
        <v>116.60108640567368</v>
      </c>
      <c r="H239"/>
      <c r="I239"/>
    </row>
    <row r="240" spans="2:9" x14ac:dyDescent="0.75">
      <c r="B240" s="249">
        <v>177</v>
      </c>
      <c r="C240" s="248">
        <v>88.907368442113068</v>
      </c>
      <c r="H240"/>
      <c r="I240"/>
    </row>
    <row r="241" spans="2:3" x14ac:dyDescent="0.75">
      <c r="B241" s="249">
        <v>178</v>
      </c>
      <c r="C241" s="248">
        <v>132.01631098145506</v>
      </c>
    </row>
    <row r="242" spans="2:3" x14ac:dyDescent="0.75">
      <c r="B242" s="249">
        <v>179</v>
      </c>
      <c r="C242" s="248">
        <v>133.37958470339453</v>
      </c>
    </row>
    <row r="243" spans="2:3" x14ac:dyDescent="0.75">
      <c r="B243" s="249">
        <v>180</v>
      </c>
      <c r="C243" s="248">
        <v>133.80514346937539</v>
      </c>
    </row>
    <row r="244" spans="2:3" x14ac:dyDescent="0.75">
      <c r="B244" s="249">
        <v>181</v>
      </c>
      <c r="C244" s="248">
        <v>117.90516271339987</v>
      </c>
    </row>
    <row r="245" spans="2:3" x14ac:dyDescent="0.75">
      <c r="B245" s="249">
        <v>182</v>
      </c>
      <c r="C245" s="248">
        <v>119.85978925762356</v>
      </c>
    </row>
    <row r="246" spans="2:3" x14ac:dyDescent="0.75">
      <c r="B246" s="249">
        <v>183</v>
      </c>
      <c r="C246" s="248">
        <v>70.890353938008786</v>
      </c>
    </row>
    <row r="247" spans="2:3" x14ac:dyDescent="0.75">
      <c r="B247" s="249">
        <v>184</v>
      </c>
      <c r="C247" s="248">
        <v>104.53948482124952</v>
      </c>
    </row>
    <row r="248" spans="2:3" x14ac:dyDescent="0.75">
      <c r="B248" s="249">
        <v>185</v>
      </c>
      <c r="C248" s="248">
        <v>125.66263303291854</v>
      </c>
    </row>
    <row r="249" spans="2:3" x14ac:dyDescent="0.75">
      <c r="B249" s="249">
        <v>186</v>
      </c>
      <c r="C249" s="248">
        <v>94.941304300045999</v>
      </c>
    </row>
    <row r="250" spans="2:3" x14ac:dyDescent="0.75">
      <c r="B250" s="249">
        <v>187</v>
      </c>
      <c r="C250" s="248">
        <v>180.06069861460605</v>
      </c>
    </row>
    <row r="251" spans="2:3" x14ac:dyDescent="0.75">
      <c r="B251" s="249">
        <v>188</v>
      </c>
      <c r="C251" s="248">
        <v>124.09605165064706</v>
      </c>
    </row>
    <row r="252" spans="2:3" x14ac:dyDescent="0.75">
      <c r="B252" s="249">
        <v>189</v>
      </c>
      <c r="C252" s="248">
        <v>122.67649273799981</v>
      </c>
    </row>
    <row r="253" spans="2:3" x14ac:dyDescent="0.75">
      <c r="B253" s="249">
        <v>190</v>
      </c>
      <c r="C253" s="248">
        <v>130.63516480133362</v>
      </c>
    </row>
    <row r="254" spans="2:3" x14ac:dyDescent="0.75">
      <c r="B254" s="249">
        <v>191</v>
      </c>
      <c r="C254" s="248">
        <v>115.09399740045835</v>
      </c>
    </row>
    <row r="255" spans="2:3" x14ac:dyDescent="0.75">
      <c r="B255" s="249">
        <v>192</v>
      </c>
      <c r="C255" s="248">
        <v>78.503365783765005</v>
      </c>
    </row>
    <row r="256" spans="2:3" x14ac:dyDescent="0.75">
      <c r="B256" s="249">
        <v>193</v>
      </c>
      <c r="C256" s="248">
        <v>130.7968374462738</v>
      </c>
    </row>
    <row r="257" spans="2:3" x14ac:dyDescent="0.75">
      <c r="B257" s="249">
        <v>194</v>
      </c>
      <c r="C257" s="248">
        <v>119.01397901692678</v>
      </c>
    </row>
    <row r="258" spans="2:3" x14ac:dyDescent="0.75">
      <c r="B258" s="249">
        <v>195</v>
      </c>
      <c r="C258" s="248">
        <v>137.25746718940528</v>
      </c>
    </row>
    <row r="259" spans="2:3" x14ac:dyDescent="0.75">
      <c r="B259" s="249">
        <v>196</v>
      </c>
      <c r="C259" s="248">
        <v>89.496922827106431</v>
      </c>
    </row>
    <row r="260" spans="2:3" x14ac:dyDescent="0.75">
      <c r="B260" s="249">
        <v>197</v>
      </c>
      <c r="C260" s="248">
        <v>156.9993015706404</v>
      </c>
    </row>
    <row r="261" spans="2:3" x14ac:dyDescent="0.75">
      <c r="B261" s="249">
        <v>198</v>
      </c>
      <c r="C261" s="248">
        <v>101.6265942121795</v>
      </c>
    </row>
    <row r="262" spans="2:3" x14ac:dyDescent="0.75">
      <c r="B262" s="249">
        <v>199</v>
      </c>
      <c r="C262" s="248">
        <v>95.411329079423552</v>
      </c>
    </row>
    <row r="263" spans="2:3" x14ac:dyDescent="0.75">
      <c r="B263" s="249">
        <v>200</v>
      </c>
      <c r="C263" s="248">
        <v>117.94040831502818</v>
      </c>
    </row>
    <row r="264" spans="2:3" x14ac:dyDescent="0.75">
      <c r="B264" s="249">
        <v>201</v>
      </c>
      <c r="C264" s="248">
        <v>95.620474910629468</v>
      </c>
    </row>
    <row r="265" spans="2:3" x14ac:dyDescent="0.75">
      <c r="B265" s="249">
        <v>202</v>
      </c>
      <c r="C265" s="248">
        <v>107.34676686161951</v>
      </c>
    </row>
    <row r="266" spans="2:3" x14ac:dyDescent="0.75">
      <c r="B266" s="249">
        <v>203</v>
      </c>
      <c r="C266" s="248">
        <v>123.79757667333917</v>
      </c>
    </row>
    <row r="267" spans="2:3" x14ac:dyDescent="0.75">
      <c r="B267" s="249">
        <v>204</v>
      </c>
      <c r="C267" s="248">
        <v>144.7437625455855</v>
      </c>
    </row>
    <row r="268" spans="2:3" x14ac:dyDescent="0.75">
      <c r="B268" s="249">
        <v>205</v>
      </c>
      <c r="C268" s="248">
        <v>109.02200782063245</v>
      </c>
    </row>
    <row r="269" spans="2:3" x14ac:dyDescent="0.75">
      <c r="B269" s="249">
        <v>206</v>
      </c>
      <c r="C269" s="248">
        <v>88.730263588928764</v>
      </c>
    </row>
    <row r="270" spans="2:3" x14ac:dyDescent="0.75">
      <c r="B270" s="249">
        <v>207</v>
      </c>
      <c r="C270" s="248">
        <v>113.74429055810133</v>
      </c>
    </row>
    <row r="271" spans="2:3" x14ac:dyDescent="0.75">
      <c r="B271" s="249">
        <v>208</v>
      </c>
      <c r="C271" s="248">
        <v>134.12264183403892</v>
      </c>
    </row>
    <row r="272" spans="2:3" x14ac:dyDescent="0.75">
      <c r="B272" s="249">
        <v>209</v>
      </c>
      <c r="C272" s="248">
        <v>108.85986459620297</v>
      </c>
    </row>
    <row r="273" spans="2:3" x14ac:dyDescent="0.75">
      <c r="B273" s="249">
        <v>210</v>
      </c>
      <c r="C273" s="248">
        <v>128.34738946433237</v>
      </c>
    </row>
    <row r="274" spans="2:3" x14ac:dyDescent="0.75">
      <c r="B274" s="249">
        <v>211</v>
      </c>
      <c r="C274" s="248">
        <v>138.61883278779055</v>
      </c>
    </row>
    <row r="275" spans="2:3" x14ac:dyDescent="0.75">
      <c r="B275" s="249">
        <v>212</v>
      </c>
      <c r="C275" s="248">
        <v>89.413566628467564</v>
      </c>
    </row>
    <row r="276" spans="2:3" x14ac:dyDescent="0.75">
      <c r="B276" s="249">
        <v>213</v>
      </c>
      <c r="C276" s="248">
        <v>133.11810047059217</v>
      </c>
    </row>
    <row r="277" spans="2:3" x14ac:dyDescent="0.75">
      <c r="B277" s="249">
        <v>214</v>
      </c>
      <c r="C277" s="248">
        <v>108.41912764014208</v>
      </c>
    </row>
    <row r="278" spans="2:3" x14ac:dyDescent="0.75">
      <c r="B278" s="249">
        <v>215</v>
      </c>
      <c r="C278" s="248">
        <v>123.06785239282358</v>
      </c>
    </row>
    <row r="279" spans="2:3" x14ac:dyDescent="0.75">
      <c r="B279" s="249">
        <v>216</v>
      </c>
      <c r="C279" s="248">
        <v>130.55280067719775</v>
      </c>
    </row>
    <row r="280" spans="2:3" x14ac:dyDescent="0.75">
      <c r="B280" s="249">
        <v>217</v>
      </c>
      <c r="C280" s="248">
        <v>86.161783314108902</v>
      </c>
    </row>
    <row r="281" spans="2:3" x14ac:dyDescent="0.75">
      <c r="B281" s="249">
        <v>218</v>
      </c>
      <c r="C281" s="248">
        <v>117.31541169423264</v>
      </c>
    </row>
    <row r="282" spans="2:3" x14ac:dyDescent="0.75">
      <c r="B282" s="249">
        <v>219</v>
      </c>
      <c r="C282" s="248">
        <v>108.03066426110718</v>
      </c>
    </row>
    <row r="283" spans="2:3" x14ac:dyDescent="0.75">
      <c r="B283" s="249">
        <v>220</v>
      </c>
      <c r="C283" s="248">
        <v>138.67450205509775</v>
      </c>
    </row>
    <row r="284" spans="2:3" x14ac:dyDescent="0.75">
      <c r="B284" s="249">
        <v>221</v>
      </c>
      <c r="C284" s="248">
        <v>114.94986357917658</v>
      </c>
    </row>
    <row r="285" spans="2:3" x14ac:dyDescent="0.75">
      <c r="B285" s="249">
        <v>222</v>
      </c>
      <c r="C285" s="248">
        <v>144.64556965594906</v>
      </c>
    </row>
    <row r="286" spans="2:3" x14ac:dyDescent="0.75">
      <c r="B286" s="249">
        <v>223</v>
      </c>
      <c r="C286" s="248">
        <v>140.67141501582807</v>
      </c>
    </row>
    <row r="287" spans="2:3" x14ac:dyDescent="0.75">
      <c r="B287" s="249">
        <v>224</v>
      </c>
      <c r="C287" s="248">
        <v>142.38355393191426</v>
      </c>
    </row>
    <row r="288" spans="2:3" x14ac:dyDescent="0.75">
      <c r="B288" s="249">
        <v>225</v>
      </c>
      <c r="C288" s="248">
        <v>128.24659712309403</v>
      </c>
    </row>
    <row r="289" spans="2:3" x14ac:dyDescent="0.75">
      <c r="B289" s="249">
        <v>226</v>
      </c>
      <c r="C289" s="248">
        <v>118.68672521583221</v>
      </c>
    </row>
    <row r="290" spans="2:3" x14ac:dyDescent="0.75">
      <c r="B290" s="249">
        <v>227</v>
      </c>
      <c r="C290" s="248">
        <v>128.82458065215727</v>
      </c>
    </row>
    <row r="291" spans="2:3" x14ac:dyDescent="0.75">
      <c r="B291" s="249">
        <v>228</v>
      </c>
      <c r="C291" s="248">
        <v>138.96366032845444</v>
      </c>
    </row>
    <row r="292" spans="2:3" x14ac:dyDescent="0.75">
      <c r="B292" s="249">
        <v>229</v>
      </c>
      <c r="C292" s="248">
        <v>116.66047459243771</v>
      </c>
    </row>
    <row r="293" spans="2:3" x14ac:dyDescent="0.75">
      <c r="B293" s="249">
        <v>230</v>
      </c>
      <c r="C293" s="248">
        <v>110.09677157813397</v>
      </c>
    </row>
    <row r="294" spans="2:3" x14ac:dyDescent="0.75">
      <c r="B294" s="249">
        <v>231</v>
      </c>
      <c r="C294" s="248">
        <v>118.56657830418939</v>
      </c>
    </row>
    <row r="295" spans="2:3" x14ac:dyDescent="0.75">
      <c r="B295" s="249">
        <v>232</v>
      </c>
      <c r="C295" s="248">
        <v>127.06411440780316</v>
      </c>
    </row>
    <row r="296" spans="2:3" x14ac:dyDescent="0.75">
      <c r="B296" s="249">
        <v>233</v>
      </c>
      <c r="C296" s="248">
        <v>92.531053021347844</v>
      </c>
    </row>
    <row r="297" spans="2:3" x14ac:dyDescent="0.75">
      <c r="B297" s="249">
        <v>234</v>
      </c>
      <c r="C297" s="248">
        <v>119.67157829455691</v>
      </c>
    </row>
    <row r="298" spans="2:3" x14ac:dyDescent="0.75">
      <c r="B298" s="249">
        <v>235</v>
      </c>
      <c r="C298" s="248">
        <v>109.97738057369068</v>
      </c>
    </row>
    <row r="299" spans="2:3" x14ac:dyDescent="0.75">
      <c r="B299" s="249">
        <v>236</v>
      </c>
      <c r="C299" s="248">
        <v>116.34878359201332</v>
      </c>
    </row>
    <row r="300" spans="2:3" x14ac:dyDescent="0.75">
      <c r="B300" s="249">
        <v>237</v>
      </c>
      <c r="C300" s="248">
        <v>133.66310259589852</v>
      </c>
    </row>
    <row r="301" spans="2:3" x14ac:dyDescent="0.75">
      <c r="B301" s="249">
        <v>238</v>
      </c>
      <c r="C301" s="248">
        <v>138.36021664822655</v>
      </c>
    </row>
    <row r="302" spans="2:3" x14ac:dyDescent="0.75">
      <c r="B302" s="249">
        <v>239</v>
      </c>
      <c r="C302" s="248">
        <v>76.62301762063916</v>
      </c>
    </row>
    <row r="303" spans="2:3" x14ac:dyDescent="0.75">
      <c r="B303" s="249">
        <v>240</v>
      </c>
      <c r="C303" s="248">
        <v>128.14205281133906</v>
      </c>
    </row>
    <row r="304" spans="2:3" x14ac:dyDescent="0.75">
      <c r="B304" s="249">
        <v>241</v>
      </c>
      <c r="C304" s="248">
        <v>87.829874624621766</v>
      </c>
    </row>
    <row r="305" spans="2:3" x14ac:dyDescent="0.75">
      <c r="B305" s="249">
        <v>242</v>
      </c>
      <c r="C305" s="248">
        <v>81.505388044529496</v>
      </c>
    </row>
    <row r="306" spans="2:3" x14ac:dyDescent="0.75">
      <c r="B306" s="249">
        <v>243</v>
      </c>
      <c r="C306" s="248">
        <v>119.36364499716193</v>
      </c>
    </row>
    <row r="307" spans="2:3" x14ac:dyDescent="0.75">
      <c r="B307" s="249">
        <v>244</v>
      </c>
      <c r="C307" s="248">
        <v>101.52936036659128</v>
      </c>
    </row>
    <row r="308" spans="2:3" x14ac:dyDescent="0.75">
      <c r="B308" s="249">
        <v>245</v>
      </c>
      <c r="C308" s="248">
        <v>150.60285185931471</v>
      </c>
    </row>
    <row r="309" spans="2:3" x14ac:dyDescent="0.75">
      <c r="B309" s="249">
        <v>246</v>
      </c>
      <c r="C309" s="248">
        <v>131.42745739673435</v>
      </c>
    </row>
    <row r="310" spans="2:3" x14ac:dyDescent="0.75">
      <c r="B310" s="249">
        <v>247</v>
      </c>
      <c r="C310" s="248">
        <v>117.30680594065596</v>
      </c>
    </row>
    <row r="311" spans="2:3" x14ac:dyDescent="0.75">
      <c r="B311" s="249">
        <v>248</v>
      </c>
      <c r="C311" s="248">
        <v>110.06942196779764</v>
      </c>
    </row>
    <row r="312" spans="2:3" x14ac:dyDescent="0.75">
      <c r="B312" s="249">
        <v>249</v>
      </c>
      <c r="C312" s="248">
        <v>85.446905117738709</v>
      </c>
    </row>
    <row r="313" spans="2:3" x14ac:dyDescent="0.75">
      <c r="B313" s="249">
        <v>250</v>
      </c>
      <c r="C313" s="248">
        <v>137.74741489418403</v>
      </c>
    </row>
    <row r="314" spans="2:3" x14ac:dyDescent="0.75">
      <c r="B314" s="249">
        <v>251</v>
      </c>
      <c r="C314" s="248">
        <v>119.53304152903929</v>
      </c>
    </row>
    <row r="315" spans="2:3" x14ac:dyDescent="0.75">
      <c r="B315" s="249">
        <v>252</v>
      </c>
      <c r="C315" s="248">
        <v>73.196445444869426</v>
      </c>
    </row>
    <row r="316" spans="2:3" x14ac:dyDescent="0.75">
      <c r="B316" s="249">
        <v>253</v>
      </c>
      <c r="C316" s="248">
        <v>142.14160252743196</v>
      </c>
    </row>
    <row r="317" spans="2:3" x14ac:dyDescent="0.75">
      <c r="B317" s="249">
        <v>254</v>
      </c>
      <c r="C317" s="248">
        <v>93.870056720948398</v>
      </c>
    </row>
    <row r="318" spans="2:3" x14ac:dyDescent="0.75">
      <c r="B318" s="249">
        <v>255</v>
      </c>
      <c r="C318" s="248">
        <v>152.65231688426388</v>
      </c>
    </row>
    <row r="319" spans="2:3" x14ac:dyDescent="0.75">
      <c r="B319" s="249">
        <v>256</v>
      </c>
      <c r="C319" s="248">
        <v>125.00342640043138</v>
      </c>
    </row>
    <row r="320" spans="2:3" x14ac:dyDescent="0.75">
      <c r="B320" s="249">
        <v>257</v>
      </c>
      <c r="C320" s="248">
        <v>133.59702420081848</v>
      </c>
    </row>
    <row r="321" spans="2:3" x14ac:dyDescent="0.75">
      <c r="B321" s="249">
        <v>258</v>
      </c>
      <c r="C321" s="248">
        <v>124.99960083756129</v>
      </c>
    </row>
    <row r="322" spans="2:3" x14ac:dyDescent="0.75">
      <c r="B322" s="249">
        <v>259</v>
      </c>
      <c r="C322" s="248">
        <v>68.544685595873773</v>
      </c>
    </row>
    <row r="323" spans="2:3" x14ac:dyDescent="0.75">
      <c r="B323" s="249">
        <v>260</v>
      </c>
      <c r="C323" s="248">
        <v>171.07949256913511</v>
      </c>
    </row>
    <row r="324" spans="2:3" x14ac:dyDescent="0.75">
      <c r="B324" s="249">
        <v>261</v>
      </c>
      <c r="C324" s="248">
        <v>145.11958246966711</v>
      </c>
    </row>
    <row r="325" spans="2:3" x14ac:dyDescent="0.75">
      <c r="B325" s="249">
        <v>262</v>
      </c>
      <c r="C325" s="248">
        <v>130.45801591226314</v>
      </c>
    </row>
    <row r="326" spans="2:3" x14ac:dyDescent="0.75">
      <c r="B326" s="249">
        <v>263</v>
      </c>
      <c r="C326" s="248">
        <v>102.78585247835244</v>
      </c>
    </row>
    <row r="327" spans="2:3" x14ac:dyDescent="0.75">
      <c r="B327" s="249">
        <v>264</v>
      </c>
      <c r="C327" s="248">
        <v>115.70651873323119</v>
      </c>
    </row>
    <row r="328" spans="2:3" x14ac:dyDescent="0.75">
      <c r="B328" s="249">
        <v>265</v>
      </c>
      <c r="C328" s="248">
        <v>89.600432247156519</v>
      </c>
    </row>
    <row r="329" spans="2:3" x14ac:dyDescent="0.75">
      <c r="B329" s="249">
        <v>266</v>
      </c>
      <c r="C329" s="248">
        <v>134.92855021009996</v>
      </c>
    </row>
    <row r="330" spans="2:3" x14ac:dyDescent="0.75">
      <c r="B330" s="249">
        <v>267</v>
      </c>
      <c r="C330" s="248">
        <v>150.93802058498093</v>
      </c>
    </row>
    <row r="331" spans="2:3" x14ac:dyDescent="0.75">
      <c r="B331" s="249">
        <v>268</v>
      </c>
      <c r="C331" s="248">
        <v>134.49296956604184</v>
      </c>
    </row>
    <row r="332" spans="2:3" x14ac:dyDescent="0.75">
      <c r="B332" s="249">
        <v>269</v>
      </c>
      <c r="C332" s="248">
        <v>135.14194219690256</v>
      </c>
    </row>
    <row r="333" spans="2:3" x14ac:dyDescent="0.75">
      <c r="B333" s="249">
        <v>270</v>
      </c>
      <c r="C333" s="248">
        <v>117.94534982795575</v>
      </c>
    </row>
    <row r="334" spans="2:3" x14ac:dyDescent="0.75">
      <c r="B334" s="249">
        <v>271</v>
      </c>
      <c r="C334" s="248">
        <v>97.53533031841485</v>
      </c>
    </row>
    <row r="335" spans="2:3" x14ac:dyDescent="0.75">
      <c r="B335" s="249">
        <v>272</v>
      </c>
      <c r="C335" s="248">
        <v>133.33758143776066</v>
      </c>
    </row>
    <row r="336" spans="2:3" x14ac:dyDescent="0.75">
      <c r="B336" s="249">
        <v>273</v>
      </c>
      <c r="C336" s="248">
        <v>123.98607114796701</v>
      </c>
    </row>
    <row r="337" spans="2:3" x14ac:dyDescent="0.75">
      <c r="B337" s="249">
        <v>274</v>
      </c>
      <c r="C337" s="248">
        <v>117.08498750589612</v>
      </c>
    </row>
    <row r="338" spans="2:3" x14ac:dyDescent="0.75">
      <c r="B338" s="249">
        <v>275</v>
      </c>
      <c r="C338" s="248">
        <v>115.05300551639223</v>
      </c>
    </row>
    <row r="339" spans="2:3" x14ac:dyDescent="0.75">
      <c r="B339" s="249">
        <v>276</v>
      </c>
      <c r="C339" s="248">
        <v>152.7993527933175</v>
      </c>
    </row>
    <row r="340" spans="2:3" x14ac:dyDescent="0.75">
      <c r="B340" s="249">
        <v>277</v>
      </c>
      <c r="C340" s="248">
        <v>90.595941661950121</v>
      </c>
    </row>
    <row r="341" spans="2:3" x14ac:dyDescent="0.75">
      <c r="B341" s="249">
        <v>278</v>
      </c>
      <c r="C341" s="248">
        <v>92.666602839452764</v>
      </c>
    </row>
    <row r="342" spans="2:3" x14ac:dyDescent="0.75">
      <c r="B342" s="249">
        <v>279</v>
      </c>
      <c r="C342" s="248">
        <v>118.44065057232716</v>
      </c>
    </row>
    <row r="343" spans="2:3" x14ac:dyDescent="0.75">
      <c r="B343" s="249">
        <v>280</v>
      </c>
      <c r="C343" s="248">
        <v>110.48493401499466</v>
      </c>
    </row>
    <row r="344" spans="2:3" x14ac:dyDescent="0.75">
      <c r="B344" s="249">
        <v>281</v>
      </c>
      <c r="C344" s="248">
        <v>108.37888800992457</v>
      </c>
    </row>
    <row r="345" spans="2:3" x14ac:dyDescent="0.75">
      <c r="B345" s="249">
        <v>282</v>
      </c>
      <c r="C345" s="248">
        <v>116.43025814298804</v>
      </c>
    </row>
    <row r="346" spans="2:3" x14ac:dyDescent="0.75">
      <c r="B346" s="249">
        <v>283</v>
      </c>
      <c r="C346" s="248">
        <v>127.91437872167246</v>
      </c>
    </row>
    <row r="347" spans="2:3" x14ac:dyDescent="0.75">
      <c r="B347" s="249">
        <v>284</v>
      </c>
      <c r="C347" s="248">
        <v>104.86110683063384</v>
      </c>
    </row>
    <row r="348" spans="2:3" x14ac:dyDescent="0.75">
      <c r="B348" s="249">
        <v>285</v>
      </c>
      <c r="C348" s="248">
        <v>154.38441003765848</v>
      </c>
    </row>
    <row r="349" spans="2:3" x14ac:dyDescent="0.75">
      <c r="B349" s="249">
        <v>286</v>
      </c>
      <c r="C349" s="248">
        <v>166.69339503378282</v>
      </c>
    </row>
    <row r="350" spans="2:3" x14ac:dyDescent="0.75">
      <c r="B350" s="249">
        <v>287</v>
      </c>
      <c r="C350" s="248">
        <v>140.28095392215744</v>
      </c>
    </row>
    <row r="351" spans="2:3" x14ac:dyDescent="0.75">
      <c r="B351" s="249">
        <v>288</v>
      </c>
      <c r="C351" s="248">
        <v>99.919585627526885</v>
      </c>
    </row>
    <row r="352" spans="2:3" x14ac:dyDescent="0.75">
      <c r="B352" s="249">
        <v>289</v>
      </c>
      <c r="C352" s="248">
        <v>105.730904773999</v>
      </c>
    </row>
    <row r="353" spans="2:3" x14ac:dyDescent="0.75">
      <c r="B353" s="249">
        <v>290</v>
      </c>
      <c r="C353" s="248">
        <v>111.17360970590089</v>
      </c>
    </row>
    <row r="354" spans="2:3" x14ac:dyDescent="0.75">
      <c r="B354" s="249">
        <v>291</v>
      </c>
      <c r="C354" s="248">
        <v>120.45891825361697</v>
      </c>
    </row>
    <row r="355" spans="2:3" x14ac:dyDescent="0.75">
      <c r="B355" s="249">
        <v>292</v>
      </c>
      <c r="C355" s="248">
        <v>100.9792164630416</v>
      </c>
    </row>
    <row r="356" spans="2:3" x14ac:dyDescent="0.75">
      <c r="B356" s="249">
        <v>293</v>
      </c>
      <c r="C356" s="248">
        <v>89.42517979115749</v>
      </c>
    </row>
    <row r="357" spans="2:3" x14ac:dyDescent="0.75">
      <c r="B357" s="249">
        <v>294</v>
      </c>
      <c r="C357" s="248">
        <v>110.21237417958969</v>
      </c>
    </row>
    <row r="358" spans="2:3" x14ac:dyDescent="0.75">
      <c r="B358" s="249">
        <v>295</v>
      </c>
      <c r="C358" s="248">
        <v>112.25329942689426</v>
      </c>
    </row>
    <row r="359" spans="2:3" x14ac:dyDescent="0.75">
      <c r="B359" s="249">
        <v>296</v>
      </c>
      <c r="C359" s="248">
        <v>129.24398035277395</v>
      </c>
    </row>
    <row r="360" spans="2:3" x14ac:dyDescent="0.75">
      <c r="B360" s="249">
        <v>297</v>
      </c>
      <c r="C360" s="248">
        <v>90.807573487983674</v>
      </c>
    </row>
    <row r="361" spans="2:3" x14ac:dyDescent="0.75">
      <c r="B361" s="249">
        <v>298</v>
      </c>
      <c r="C361" s="248">
        <v>108.47284928859337</v>
      </c>
    </row>
    <row r="362" spans="2:3" x14ac:dyDescent="0.75">
      <c r="B362" s="249">
        <v>299</v>
      </c>
      <c r="C362" s="248">
        <v>69.656622634974156</v>
      </c>
    </row>
    <row r="363" spans="2:3" x14ac:dyDescent="0.75">
      <c r="B363" s="249">
        <v>300</v>
      </c>
      <c r="C363" s="248">
        <v>137.87645019782471</v>
      </c>
    </row>
    <row r="364" spans="2:3" x14ac:dyDescent="0.75">
      <c r="B364" s="249">
        <v>301</v>
      </c>
      <c r="C364" s="248">
        <v>160.5756006428029</v>
      </c>
    </row>
    <row r="365" spans="2:3" x14ac:dyDescent="0.75">
      <c r="B365" s="249">
        <v>302</v>
      </c>
      <c r="C365" s="248">
        <v>137.36178729377019</v>
      </c>
    </row>
    <row r="366" spans="2:3" x14ac:dyDescent="0.75">
      <c r="B366" s="249">
        <v>303</v>
      </c>
      <c r="C366" s="248">
        <v>99.411571571792365</v>
      </c>
    </row>
    <row r="367" spans="2:3" x14ac:dyDescent="0.75">
      <c r="B367" s="249">
        <v>304</v>
      </c>
      <c r="C367" s="248">
        <v>104.49018039293637</v>
      </c>
    </row>
    <row r="368" spans="2:3" x14ac:dyDescent="0.75">
      <c r="B368" s="249">
        <v>305</v>
      </c>
      <c r="C368" s="248">
        <v>142.38185707114752</v>
      </c>
    </row>
    <row r="369" spans="2:3" x14ac:dyDescent="0.75">
      <c r="B369" s="249">
        <v>306</v>
      </c>
      <c r="C369" s="248">
        <v>131.67179161931651</v>
      </c>
    </row>
    <row r="370" spans="2:3" x14ac:dyDescent="0.75">
      <c r="B370" s="249">
        <v>307</v>
      </c>
      <c r="C370" s="248">
        <v>133.7129127171215</v>
      </c>
    </row>
    <row r="371" spans="2:3" x14ac:dyDescent="0.75">
      <c r="B371" s="249">
        <v>308</v>
      </c>
      <c r="C371" s="248">
        <v>118.34115076954089</v>
      </c>
    </row>
    <row r="372" spans="2:3" x14ac:dyDescent="0.75">
      <c r="B372" s="249">
        <v>309</v>
      </c>
      <c r="C372" s="248">
        <v>121.18050338312975</v>
      </c>
    </row>
    <row r="373" spans="2:3" x14ac:dyDescent="0.75">
      <c r="B373" s="249">
        <v>310</v>
      </c>
      <c r="C373" s="248">
        <v>117.80343420641518</v>
      </c>
    </row>
    <row r="374" spans="2:3" x14ac:dyDescent="0.75">
      <c r="B374" s="249">
        <v>311</v>
      </c>
      <c r="C374" s="248">
        <v>119.68816402313186</v>
      </c>
    </row>
    <row r="375" spans="2:3" x14ac:dyDescent="0.75">
      <c r="B375" s="249">
        <v>312</v>
      </c>
      <c r="C375" s="248">
        <v>120.79218037036458</v>
      </c>
    </row>
    <row r="376" spans="2:3" x14ac:dyDescent="0.75">
      <c r="B376" s="249">
        <v>313</v>
      </c>
      <c r="C376" s="248">
        <v>154.9784615549467</v>
      </c>
    </row>
    <row r="377" spans="2:3" x14ac:dyDescent="0.75">
      <c r="B377" s="249">
        <v>314</v>
      </c>
      <c r="C377" s="248">
        <v>111.66477175060196</v>
      </c>
    </row>
    <row r="378" spans="2:3" x14ac:dyDescent="0.75">
      <c r="B378" s="249">
        <v>315</v>
      </c>
      <c r="C378" s="248">
        <v>147.0258543925415</v>
      </c>
    </row>
    <row r="379" spans="2:3" x14ac:dyDescent="0.75">
      <c r="B379" s="249">
        <v>316</v>
      </c>
      <c r="C379" s="248">
        <v>109.14468686965066</v>
      </c>
    </row>
    <row r="380" spans="2:3" x14ac:dyDescent="0.75">
      <c r="B380" s="249">
        <v>317</v>
      </c>
      <c r="C380" s="248">
        <v>122.82195995113298</v>
      </c>
    </row>
    <row r="381" spans="2:3" x14ac:dyDescent="0.75">
      <c r="B381" s="249">
        <v>318</v>
      </c>
      <c r="C381" s="248">
        <v>155.39225629951102</v>
      </c>
    </row>
    <row r="382" spans="2:3" x14ac:dyDescent="0.75">
      <c r="B382" s="249">
        <v>319</v>
      </c>
      <c r="C382" s="248">
        <v>111.84447824659389</v>
      </c>
    </row>
    <row r="383" spans="2:3" x14ac:dyDescent="0.75">
      <c r="B383" s="249">
        <v>320</v>
      </c>
      <c r="C383" s="248">
        <v>134.82104331731773</v>
      </c>
    </row>
    <row r="384" spans="2:3" x14ac:dyDescent="0.75">
      <c r="B384" s="249">
        <v>321</v>
      </c>
      <c r="C384" s="248">
        <v>134.16192642018009</v>
      </c>
    </row>
    <row r="385" spans="2:3" x14ac:dyDescent="0.75">
      <c r="B385" s="249">
        <v>322</v>
      </c>
      <c r="C385" s="248">
        <v>114.9314616293458</v>
      </c>
    </row>
    <row r="386" spans="2:3" x14ac:dyDescent="0.75">
      <c r="B386" s="249">
        <v>323</v>
      </c>
      <c r="C386" s="248">
        <v>144.21727966048408</v>
      </c>
    </row>
    <row r="387" spans="2:3" x14ac:dyDescent="0.75">
      <c r="B387" s="249">
        <v>324</v>
      </c>
      <c r="C387" s="248">
        <v>134.58861076694782</v>
      </c>
    </row>
    <row r="388" spans="2:3" x14ac:dyDescent="0.75">
      <c r="B388" s="249">
        <v>325</v>
      </c>
      <c r="C388" s="248">
        <v>116.7307109062623</v>
      </c>
    </row>
    <row r="389" spans="2:3" x14ac:dyDescent="0.75">
      <c r="B389" s="249">
        <v>326</v>
      </c>
      <c r="C389" s="248">
        <v>132.24390040096233</v>
      </c>
    </row>
    <row r="390" spans="2:3" x14ac:dyDescent="0.75">
      <c r="B390" s="249">
        <v>327</v>
      </c>
      <c r="C390" s="248">
        <v>102.49105877777875</v>
      </c>
    </row>
    <row r="391" spans="2:3" x14ac:dyDescent="0.75">
      <c r="B391" s="249">
        <v>328</v>
      </c>
      <c r="C391" s="248">
        <v>83.723656283161006</v>
      </c>
    </row>
    <row r="392" spans="2:3" x14ac:dyDescent="0.75">
      <c r="B392" s="249">
        <v>329</v>
      </c>
      <c r="C392" s="248">
        <v>91.269917446846407</v>
      </c>
    </row>
    <row r="393" spans="2:3" x14ac:dyDescent="0.75">
      <c r="B393" s="249">
        <v>330</v>
      </c>
      <c r="C393" s="248">
        <v>88.815977201936676</v>
      </c>
    </row>
    <row r="394" spans="2:3" x14ac:dyDescent="0.75">
      <c r="B394" s="249">
        <v>331</v>
      </c>
      <c r="C394" s="248">
        <v>141.26970403480024</v>
      </c>
    </row>
    <row r="395" spans="2:3" x14ac:dyDescent="0.75">
      <c r="B395" s="249">
        <v>332</v>
      </c>
      <c r="C395" s="248">
        <v>135.16851485202938</v>
      </c>
    </row>
    <row r="396" spans="2:3" x14ac:dyDescent="0.75">
      <c r="B396" s="249">
        <v>333</v>
      </c>
      <c r="C396" s="248">
        <v>102.13363876791669</v>
      </c>
    </row>
    <row r="397" spans="2:3" x14ac:dyDescent="0.75">
      <c r="B397" s="249">
        <v>334</v>
      </c>
      <c r="C397" s="248">
        <v>99.175263377866315</v>
      </c>
    </row>
    <row r="398" spans="2:3" x14ac:dyDescent="0.75">
      <c r="B398" s="249">
        <v>335</v>
      </c>
      <c r="C398" s="248">
        <v>128.04879735960424</v>
      </c>
    </row>
    <row r="399" spans="2:3" x14ac:dyDescent="0.75">
      <c r="B399" s="249">
        <v>336</v>
      </c>
      <c r="C399" s="248">
        <v>96.429725653338352</v>
      </c>
    </row>
    <row r="400" spans="2:3" x14ac:dyDescent="0.75">
      <c r="B400" s="249">
        <v>337</v>
      </c>
      <c r="C400" s="248">
        <v>103.18817174127885</v>
      </c>
    </row>
    <row r="401" spans="2:3" x14ac:dyDescent="0.75">
      <c r="B401" s="249">
        <v>338</v>
      </c>
      <c r="C401" s="248">
        <v>107.66450146418359</v>
      </c>
    </row>
    <row r="402" spans="2:3" x14ac:dyDescent="0.75">
      <c r="B402" s="249">
        <v>339</v>
      </c>
      <c r="C402" s="248">
        <v>109.90980733846109</v>
      </c>
    </row>
    <row r="403" spans="2:3" x14ac:dyDescent="0.75">
      <c r="B403" s="249">
        <v>340</v>
      </c>
      <c r="C403" s="248">
        <v>144.63234579225369</v>
      </c>
    </row>
    <row r="404" spans="2:3" x14ac:dyDescent="0.75">
      <c r="B404" s="249">
        <v>341</v>
      </c>
      <c r="C404" s="248">
        <v>93.748440817325246</v>
      </c>
    </row>
    <row r="405" spans="2:3" x14ac:dyDescent="0.75">
      <c r="B405" s="249">
        <v>342</v>
      </c>
      <c r="C405" s="248">
        <v>89.612955959786945</v>
      </c>
    </row>
    <row r="406" spans="2:3" x14ac:dyDescent="0.75">
      <c r="B406" s="249">
        <v>343</v>
      </c>
      <c r="C406" s="248">
        <v>96.511983326420363</v>
      </c>
    </row>
    <row r="407" spans="2:3" x14ac:dyDescent="0.75">
      <c r="B407" s="249">
        <v>344</v>
      </c>
      <c r="C407" s="248">
        <v>115.90618867467981</v>
      </c>
    </row>
    <row r="408" spans="2:3" x14ac:dyDescent="0.75">
      <c r="B408" s="249">
        <v>345</v>
      </c>
      <c r="C408" s="248">
        <v>94.969429397974253</v>
      </c>
    </row>
    <row r="409" spans="2:3" x14ac:dyDescent="0.75">
      <c r="B409" s="249">
        <v>346</v>
      </c>
      <c r="C409" s="248">
        <v>67.824546182748293</v>
      </c>
    </row>
    <row r="410" spans="2:3" x14ac:dyDescent="0.75">
      <c r="B410" s="249">
        <v>347</v>
      </c>
      <c r="C410" s="248">
        <v>167.15594427239711</v>
      </c>
    </row>
    <row r="411" spans="2:3" x14ac:dyDescent="0.75">
      <c r="B411" s="249">
        <v>348</v>
      </c>
      <c r="C411" s="248">
        <v>113.09785142802994</v>
      </c>
    </row>
    <row r="412" spans="2:3" x14ac:dyDescent="0.75">
      <c r="B412" s="249">
        <v>349</v>
      </c>
      <c r="C412" s="248">
        <v>119.6155817954748</v>
      </c>
    </row>
    <row r="413" spans="2:3" x14ac:dyDescent="0.75">
      <c r="B413" s="249">
        <v>350</v>
      </c>
      <c r="C413" s="248">
        <v>88.618155569417283</v>
      </c>
    </row>
    <row r="414" spans="2:3" x14ac:dyDescent="0.75">
      <c r="B414" s="249">
        <v>351</v>
      </c>
      <c r="C414" s="248">
        <v>120.08584888754797</v>
      </c>
    </row>
    <row r="415" spans="2:3" x14ac:dyDescent="0.75">
      <c r="B415" s="249">
        <v>352</v>
      </c>
      <c r="C415" s="248">
        <v>135.06980722806165</v>
      </c>
    </row>
    <row r="416" spans="2:3" x14ac:dyDescent="0.75">
      <c r="B416" s="249">
        <v>353</v>
      </c>
      <c r="C416" s="248">
        <v>99.781332373515397</v>
      </c>
    </row>
    <row r="417" spans="2:3" x14ac:dyDescent="0.75">
      <c r="B417" s="249">
        <v>354</v>
      </c>
      <c r="C417" s="248">
        <v>134.78474799270782</v>
      </c>
    </row>
    <row r="418" spans="2:3" x14ac:dyDescent="0.75">
      <c r="B418" s="249">
        <v>355</v>
      </c>
      <c r="C418" s="248">
        <v>126.18543523409456</v>
      </c>
    </row>
    <row r="419" spans="2:3" x14ac:dyDescent="0.75">
      <c r="B419" s="249">
        <v>356</v>
      </c>
      <c r="C419" s="248">
        <v>131.2999739571072</v>
      </c>
    </row>
    <row r="420" spans="2:3" x14ac:dyDescent="0.75">
      <c r="B420" s="249">
        <v>357</v>
      </c>
      <c r="C420" s="248">
        <v>132.223031987903</v>
      </c>
    </row>
    <row r="421" spans="2:3" x14ac:dyDescent="0.75">
      <c r="B421" s="249">
        <v>358</v>
      </c>
      <c r="C421" s="248">
        <v>114.26379787879067</v>
      </c>
    </row>
    <row r="422" spans="2:3" x14ac:dyDescent="0.75">
      <c r="B422" s="249">
        <v>359</v>
      </c>
      <c r="C422" s="248">
        <v>106.32457006493981</v>
      </c>
    </row>
    <row r="423" spans="2:3" x14ac:dyDescent="0.75">
      <c r="B423" s="249">
        <v>360</v>
      </c>
      <c r="C423" s="248">
        <v>87.446595020638725</v>
      </c>
    </row>
    <row r="424" spans="2:3" x14ac:dyDescent="0.75">
      <c r="B424" s="249">
        <v>361</v>
      </c>
      <c r="C424" s="248">
        <v>112.55682655619633</v>
      </c>
    </row>
    <row r="425" spans="2:3" x14ac:dyDescent="0.75">
      <c r="B425" s="249">
        <v>362</v>
      </c>
      <c r="C425" s="248">
        <v>149.35585066382262</v>
      </c>
    </row>
    <row r="426" spans="2:3" x14ac:dyDescent="0.75">
      <c r="B426" s="249">
        <v>363</v>
      </c>
      <c r="C426" s="248">
        <v>122.76861351918707</v>
      </c>
    </row>
    <row r="427" spans="2:3" x14ac:dyDescent="0.75">
      <c r="B427" s="249">
        <v>364</v>
      </c>
      <c r="C427" s="248">
        <v>133.58968788660485</v>
      </c>
    </row>
    <row r="428" spans="2:3" x14ac:dyDescent="0.75">
      <c r="B428" s="249">
        <v>365</v>
      </c>
      <c r="C428" s="248">
        <v>161.08569756864028</v>
      </c>
    </row>
    <row r="429" spans="2:3" x14ac:dyDescent="0.75">
      <c r="B429" s="249">
        <v>366</v>
      </c>
      <c r="C429" s="248">
        <v>119.69891676321096</v>
      </c>
    </row>
    <row r="430" spans="2:3" x14ac:dyDescent="0.75">
      <c r="B430" s="249">
        <v>367</v>
      </c>
      <c r="C430" s="248">
        <v>92.030510347115012</v>
      </c>
    </row>
    <row r="431" spans="2:3" x14ac:dyDescent="0.75">
      <c r="B431" s="249">
        <v>368</v>
      </c>
      <c r="C431" s="248">
        <v>76.360945850739853</v>
      </c>
    </row>
    <row r="432" spans="2:3" x14ac:dyDescent="0.75">
      <c r="B432" s="249">
        <v>369</v>
      </c>
      <c r="C432" s="248">
        <v>121.85879243333528</v>
      </c>
    </row>
    <row r="433" spans="2:3" x14ac:dyDescent="0.75">
      <c r="B433" s="249">
        <v>370</v>
      </c>
      <c r="C433" s="248">
        <v>150.13441639263138</v>
      </c>
    </row>
    <row r="434" spans="2:3" x14ac:dyDescent="0.75">
      <c r="B434" s="249">
        <v>371</v>
      </c>
      <c r="C434" s="248">
        <v>121.65480752139204</v>
      </c>
    </row>
    <row r="435" spans="2:3" x14ac:dyDescent="0.75">
      <c r="B435" s="249">
        <v>372</v>
      </c>
      <c r="C435" s="248">
        <v>113.6050252424007</v>
      </c>
    </row>
    <row r="436" spans="2:3" x14ac:dyDescent="0.75">
      <c r="B436" s="249">
        <v>373</v>
      </c>
      <c r="C436" s="248">
        <v>118.60744370289571</v>
      </c>
    </row>
    <row r="437" spans="2:3" x14ac:dyDescent="0.75">
      <c r="B437" s="249">
        <v>374</v>
      </c>
      <c r="C437" s="248">
        <v>92.792807815035772</v>
      </c>
    </row>
    <row r="438" spans="2:3" x14ac:dyDescent="0.75">
      <c r="B438" s="249">
        <v>375</v>
      </c>
      <c r="C438" s="248">
        <v>84.60245776349683</v>
      </c>
    </row>
    <row r="439" spans="2:3" x14ac:dyDescent="0.75">
      <c r="B439" s="249">
        <v>376</v>
      </c>
      <c r="C439" s="248">
        <v>101.34650456372475</v>
      </c>
    </row>
    <row r="440" spans="2:3" x14ac:dyDescent="0.75">
      <c r="B440" s="249">
        <v>377</v>
      </c>
      <c r="C440" s="248">
        <v>119.63485414047166</v>
      </c>
    </row>
    <row r="441" spans="2:3" x14ac:dyDescent="0.75">
      <c r="B441" s="249">
        <v>378</v>
      </c>
      <c r="C441" s="248">
        <v>111.75363392998565</v>
      </c>
    </row>
    <row r="442" spans="2:3" x14ac:dyDescent="0.75">
      <c r="B442" s="249">
        <v>379</v>
      </c>
      <c r="C442" s="248">
        <v>113.24598542718705</v>
      </c>
    </row>
    <row r="443" spans="2:3" x14ac:dyDescent="0.75">
      <c r="B443" s="249">
        <v>380</v>
      </c>
      <c r="C443" s="248">
        <v>124.91298839925437</v>
      </c>
    </row>
    <row r="444" spans="2:3" x14ac:dyDescent="0.75">
      <c r="B444" s="249">
        <v>381</v>
      </c>
      <c r="C444" s="248">
        <v>117.01836825543239</v>
      </c>
    </row>
    <row r="445" spans="2:3" x14ac:dyDescent="0.75">
      <c r="B445" s="249">
        <v>382</v>
      </c>
      <c r="C445" s="248">
        <v>107.72298439650443</v>
      </c>
    </row>
    <row r="446" spans="2:3" x14ac:dyDescent="0.75">
      <c r="B446" s="249">
        <v>383</v>
      </c>
      <c r="C446" s="248">
        <v>79.365568727276298</v>
      </c>
    </row>
    <row r="447" spans="2:3" x14ac:dyDescent="0.75">
      <c r="B447" s="249">
        <v>384</v>
      </c>
      <c r="C447" s="248">
        <v>43.714291462212827</v>
      </c>
    </row>
    <row r="448" spans="2:3" x14ac:dyDescent="0.75">
      <c r="B448" s="249">
        <v>385</v>
      </c>
      <c r="C448" s="248">
        <v>150.28869861241813</v>
      </c>
    </row>
    <row r="449" spans="2:3" x14ac:dyDescent="0.75">
      <c r="B449" s="249">
        <v>386</v>
      </c>
      <c r="C449" s="248">
        <v>106.97641984254869</v>
      </c>
    </row>
    <row r="450" spans="2:3" x14ac:dyDescent="0.75">
      <c r="B450" s="249">
        <v>387</v>
      </c>
      <c r="C450" s="248">
        <v>100.79336866892444</v>
      </c>
    </row>
    <row r="451" spans="2:3" x14ac:dyDescent="0.75">
      <c r="B451" s="249">
        <v>388</v>
      </c>
      <c r="C451" s="248">
        <v>131.57546046586228</v>
      </c>
    </row>
    <row r="452" spans="2:3" x14ac:dyDescent="0.75">
      <c r="B452" s="249">
        <v>389</v>
      </c>
      <c r="C452" s="248">
        <v>76.754872359160714</v>
      </c>
    </row>
    <row r="453" spans="2:3" x14ac:dyDescent="0.75">
      <c r="B453" s="249">
        <v>390</v>
      </c>
      <c r="C453" s="248">
        <v>77.350546263613182</v>
      </c>
    </row>
    <row r="454" spans="2:3" x14ac:dyDescent="0.75">
      <c r="B454" s="249">
        <v>391</v>
      </c>
      <c r="C454" s="248">
        <v>88.172681700611292</v>
      </c>
    </row>
    <row r="455" spans="2:3" x14ac:dyDescent="0.75">
      <c r="B455" s="249">
        <v>392</v>
      </c>
      <c r="C455" s="248">
        <v>125.29261979288367</v>
      </c>
    </row>
    <row r="456" spans="2:3" x14ac:dyDescent="0.75">
      <c r="B456" s="249">
        <v>393</v>
      </c>
      <c r="C456" s="248">
        <v>84.154901662388113</v>
      </c>
    </row>
    <row r="457" spans="2:3" x14ac:dyDescent="0.75">
      <c r="B457" s="249">
        <v>394</v>
      </c>
      <c r="C457" s="248">
        <v>89.150191530657196</v>
      </c>
    </row>
    <row r="458" spans="2:3" x14ac:dyDescent="0.75">
      <c r="B458" s="249">
        <v>395</v>
      </c>
      <c r="C458" s="248">
        <v>131.13428956856279</v>
      </c>
    </row>
    <row r="459" spans="2:3" x14ac:dyDescent="0.75">
      <c r="B459" s="249">
        <v>396</v>
      </c>
      <c r="C459" s="248">
        <v>106.86371027609559</v>
      </c>
    </row>
    <row r="460" spans="2:3" x14ac:dyDescent="0.75">
      <c r="B460" s="249">
        <v>397</v>
      </c>
      <c r="C460" s="248">
        <v>132.02656916927339</v>
      </c>
    </row>
    <row r="461" spans="2:3" x14ac:dyDescent="0.75">
      <c r="B461" s="249">
        <v>398</v>
      </c>
      <c r="C461" s="248">
        <v>114.79146958848304</v>
      </c>
    </row>
    <row r="462" spans="2:3" x14ac:dyDescent="0.75">
      <c r="B462" s="249">
        <v>399</v>
      </c>
      <c r="C462" s="248">
        <v>109.34134352569401</v>
      </c>
    </row>
    <row r="463" spans="2:3" x14ac:dyDescent="0.75">
      <c r="B463" s="249">
        <v>400</v>
      </c>
      <c r="C463" s="248">
        <v>102.20128526417656</v>
      </c>
    </row>
    <row r="464" spans="2:3" x14ac:dyDescent="0.75">
      <c r="B464" s="249">
        <v>401</v>
      </c>
      <c r="C464" s="248">
        <v>161.25307243597055</v>
      </c>
    </row>
    <row r="465" spans="2:3" x14ac:dyDescent="0.75">
      <c r="B465" s="249">
        <v>402</v>
      </c>
      <c r="C465" s="248">
        <v>149.94903465431983</v>
      </c>
    </row>
    <row r="466" spans="2:3" x14ac:dyDescent="0.75">
      <c r="B466" s="249">
        <v>403</v>
      </c>
      <c r="C466" s="248">
        <v>101.52849437337302</v>
      </c>
    </row>
    <row r="467" spans="2:3" x14ac:dyDescent="0.75">
      <c r="B467" s="249">
        <v>404</v>
      </c>
      <c r="C467" s="248">
        <v>112.70358209447717</v>
      </c>
    </row>
    <row r="468" spans="2:3" x14ac:dyDescent="0.75">
      <c r="B468" s="249">
        <v>405</v>
      </c>
      <c r="C468" s="248">
        <v>121.06832364661946</v>
      </c>
    </row>
    <row r="469" spans="2:3" x14ac:dyDescent="0.75">
      <c r="B469" s="249">
        <v>406</v>
      </c>
      <c r="C469" s="248">
        <v>141.26638433773954</v>
      </c>
    </row>
    <row r="470" spans="2:3" x14ac:dyDescent="0.75">
      <c r="B470" s="249">
        <v>407</v>
      </c>
      <c r="C470" s="248">
        <v>93.374308566034742</v>
      </c>
    </row>
    <row r="471" spans="2:3" x14ac:dyDescent="0.75">
      <c r="B471" s="249">
        <v>408</v>
      </c>
      <c r="C471" s="248">
        <v>108.56096694064458</v>
      </c>
    </row>
    <row r="472" spans="2:3" x14ac:dyDescent="0.75">
      <c r="B472" s="249">
        <v>409</v>
      </c>
      <c r="C472" s="248">
        <v>128.36859384253461</v>
      </c>
    </row>
    <row r="473" spans="2:3" x14ac:dyDescent="0.75">
      <c r="B473" s="249">
        <v>410</v>
      </c>
      <c r="C473" s="248">
        <v>123.94173400766226</v>
      </c>
    </row>
    <row r="474" spans="2:3" x14ac:dyDescent="0.75">
      <c r="B474" s="249">
        <v>411</v>
      </c>
      <c r="C474" s="248">
        <v>86.255242664043379</v>
      </c>
    </row>
    <row r="475" spans="2:3" x14ac:dyDescent="0.75">
      <c r="B475" s="249">
        <v>412</v>
      </c>
      <c r="C475" s="248">
        <v>167.96193008244404</v>
      </c>
    </row>
    <row r="476" spans="2:3" x14ac:dyDescent="0.75">
      <c r="B476" s="249">
        <v>413</v>
      </c>
      <c r="C476" s="248">
        <v>72.573238142398253</v>
      </c>
    </row>
    <row r="477" spans="2:3" x14ac:dyDescent="0.75">
      <c r="B477" s="249">
        <v>414</v>
      </c>
      <c r="C477" s="248">
        <v>90.812920040210955</v>
      </c>
    </row>
    <row r="478" spans="2:3" x14ac:dyDescent="0.75">
      <c r="B478" s="249">
        <v>415</v>
      </c>
      <c r="C478" s="248">
        <v>169.48935059943747</v>
      </c>
    </row>
    <row r="479" spans="2:3" x14ac:dyDescent="0.75">
      <c r="B479" s="249">
        <v>416</v>
      </c>
      <c r="C479" s="248">
        <v>165.93396834919957</v>
      </c>
    </row>
    <row r="480" spans="2:3" x14ac:dyDescent="0.75">
      <c r="B480" s="249">
        <v>417</v>
      </c>
      <c r="C480" s="248">
        <v>137.28664340664514</v>
      </c>
    </row>
    <row r="481" spans="2:3" x14ac:dyDescent="0.75">
      <c r="B481" s="249">
        <v>418</v>
      </c>
      <c r="C481" s="248">
        <v>153.13455648056643</v>
      </c>
    </row>
    <row r="482" spans="2:3" x14ac:dyDescent="0.75">
      <c r="B482" s="249">
        <v>419</v>
      </c>
      <c r="C482" s="248">
        <v>108.67475596352523</v>
      </c>
    </row>
    <row r="483" spans="2:3" x14ac:dyDescent="0.75">
      <c r="B483" s="249">
        <v>420</v>
      </c>
      <c r="C483" s="248">
        <v>107.06541230571069</v>
      </c>
    </row>
    <row r="484" spans="2:3" x14ac:dyDescent="0.75">
      <c r="B484" s="249">
        <v>421</v>
      </c>
      <c r="C484" s="248">
        <v>89.584990271716592</v>
      </c>
    </row>
    <row r="485" spans="2:3" x14ac:dyDescent="0.75">
      <c r="B485" s="249">
        <v>422</v>
      </c>
      <c r="C485" s="248">
        <v>122.80828198825657</v>
      </c>
    </row>
    <row r="486" spans="2:3" x14ac:dyDescent="0.75">
      <c r="B486" s="249">
        <v>423</v>
      </c>
      <c r="C486" s="248">
        <v>56.141085021869586</v>
      </c>
    </row>
    <row r="487" spans="2:3" x14ac:dyDescent="0.75">
      <c r="B487" s="249">
        <v>424</v>
      </c>
      <c r="C487" s="248">
        <v>87.954379863312099</v>
      </c>
    </row>
    <row r="488" spans="2:3" x14ac:dyDescent="0.75">
      <c r="B488" s="249">
        <v>425</v>
      </c>
      <c r="C488" s="248">
        <v>141.86228264635764</v>
      </c>
    </row>
    <row r="489" spans="2:3" x14ac:dyDescent="0.75">
      <c r="B489" s="249">
        <v>426</v>
      </c>
      <c r="C489" s="248">
        <v>115.36622414352466</v>
      </c>
    </row>
    <row r="490" spans="2:3" x14ac:dyDescent="0.75">
      <c r="B490" s="249">
        <v>427</v>
      </c>
      <c r="C490" s="248">
        <v>109.16056753406852</v>
      </c>
    </row>
    <row r="491" spans="2:3" x14ac:dyDescent="0.75">
      <c r="B491" s="249">
        <v>428</v>
      </c>
      <c r="C491" s="248">
        <v>142.63921649600303</v>
      </c>
    </row>
    <row r="492" spans="2:3" x14ac:dyDescent="0.75">
      <c r="B492" s="249">
        <v>429</v>
      </c>
      <c r="C492" s="248">
        <v>91.396842764250948</v>
      </c>
    </row>
    <row r="493" spans="2:3" x14ac:dyDescent="0.75">
      <c r="B493" s="249">
        <v>430</v>
      </c>
      <c r="C493" s="248">
        <v>123.04278659771317</v>
      </c>
    </row>
    <row r="494" spans="2:3" x14ac:dyDescent="0.75">
      <c r="B494" s="249">
        <v>431</v>
      </c>
      <c r="C494" s="248">
        <v>86.107645658525428</v>
      </c>
    </row>
    <row r="495" spans="2:3" x14ac:dyDescent="0.75">
      <c r="B495" s="249">
        <v>432</v>
      </c>
      <c r="C495" s="248">
        <v>131.59632181857563</v>
      </c>
    </row>
    <row r="496" spans="2:3" x14ac:dyDescent="0.75">
      <c r="B496" s="249">
        <v>433</v>
      </c>
      <c r="C496" s="248">
        <v>78.076469982471252</v>
      </c>
    </row>
    <row r="497" spans="2:3" x14ac:dyDescent="0.75">
      <c r="B497" s="249">
        <v>434</v>
      </c>
      <c r="C497" s="248">
        <v>109.66935799090078</v>
      </c>
    </row>
    <row r="498" spans="2:3" x14ac:dyDescent="0.75">
      <c r="B498" s="249">
        <v>435</v>
      </c>
      <c r="C498" s="248">
        <v>159.16293158878955</v>
      </c>
    </row>
    <row r="499" spans="2:3" x14ac:dyDescent="0.75">
      <c r="B499" s="249">
        <v>436</v>
      </c>
      <c r="C499" s="248">
        <v>115.45178448509427</v>
      </c>
    </row>
    <row r="500" spans="2:3" x14ac:dyDescent="0.75">
      <c r="B500" s="249">
        <v>437</v>
      </c>
      <c r="C500" s="248">
        <v>161.93089949926832</v>
      </c>
    </row>
    <row r="501" spans="2:3" x14ac:dyDescent="0.75">
      <c r="B501" s="249">
        <v>438</v>
      </c>
      <c r="C501" s="248">
        <v>126.40354721723367</v>
      </c>
    </row>
    <row r="502" spans="2:3" x14ac:dyDescent="0.75">
      <c r="B502" s="249">
        <v>439</v>
      </c>
      <c r="C502" s="248">
        <v>97.177777076533829</v>
      </c>
    </row>
    <row r="503" spans="2:3" x14ac:dyDescent="0.75">
      <c r="B503" s="249">
        <v>440</v>
      </c>
      <c r="C503" s="248">
        <v>97.244948195051023</v>
      </c>
    </row>
    <row r="504" spans="2:3" x14ac:dyDescent="0.75">
      <c r="B504" s="249">
        <v>441</v>
      </c>
      <c r="C504" s="248">
        <v>116.04726610660325</v>
      </c>
    </row>
    <row r="505" spans="2:3" x14ac:dyDescent="0.75">
      <c r="B505" s="249">
        <v>442</v>
      </c>
      <c r="C505" s="248">
        <v>132.4438573768025</v>
      </c>
    </row>
    <row r="506" spans="2:3" x14ac:dyDescent="0.75">
      <c r="B506" s="249">
        <v>443</v>
      </c>
      <c r="C506" s="248">
        <v>103.72199769052516</v>
      </c>
    </row>
    <row r="507" spans="2:3" x14ac:dyDescent="0.75">
      <c r="B507" s="249">
        <v>444</v>
      </c>
      <c r="C507" s="248">
        <v>140.79004241253122</v>
      </c>
    </row>
    <row r="508" spans="2:3" x14ac:dyDescent="0.75">
      <c r="B508" s="249">
        <v>445</v>
      </c>
      <c r="C508" s="248">
        <v>98.885055463598604</v>
      </c>
    </row>
    <row r="509" spans="2:3" x14ac:dyDescent="0.75">
      <c r="B509" s="249">
        <v>446</v>
      </c>
      <c r="C509" s="248">
        <v>100.93575597099831</v>
      </c>
    </row>
    <row r="510" spans="2:3" x14ac:dyDescent="0.75">
      <c r="B510" s="249">
        <v>447</v>
      </c>
      <c r="C510" s="248">
        <v>133.0815988198803</v>
      </c>
    </row>
    <row r="511" spans="2:3" x14ac:dyDescent="0.75">
      <c r="B511" s="249">
        <v>448</v>
      </c>
      <c r="C511" s="248">
        <v>145.14657081107993</v>
      </c>
    </row>
    <row r="512" spans="2:3" x14ac:dyDescent="0.75">
      <c r="B512" s="249">
        <v>449</v>
      </c>
      <c r="C512" s="248">
        <v>82.262196473805091</v>
      </c>
    </row>
    <row r="513" spans="2:3" x14ac:dyDescent="0.75">
      <c r="B513" s="249">
        <v>450</v>
      </c>
      <c r="C513" s="248">
        <v>120.94610189176782</v>
      </c>
    </row>
    <row r="514" spans="2:3" x14ac:dyDescent="0.75">
      <c r="B514" s="249">
        <v>451</v>
      </c>
      <c r="C514" s="248">
        <v>116.78712836528774</v>
      </c>
    </row>
    <row r="515" spans="2:3" x14ac:dyDescent="0.75">
      <c r="B515" s="249">
        <v>452</v>
      </c>
      <c r="C515" s="248">
        <v>172.57401969313469</v>
      </c>
    </row>
    <row r="516" spans="2:3" x14ac:dyDescent="0.75">
      <c r="B516" s="249">
        <v>453</v>
      </c>
      <c r="C516" s="248">
        <v>100.82764218344592</v>
      </c>
    </row>
    <row r="517" spans="2:3" x14ac:dyDescent="0.75">
      <c r="B517" s="249">
        <v>454</v>
      </c>
      <c r="C517" s="248">
        <v>108.69579390440477</v>
      </c>
    </row>
    <row r="518" spans="2:3" x14ac:dyDescent="0.75">
      <c r="B518" s="249">
        <v>455</v>
      </c>
      <c r="C518" s="248">
        <v>111.32135844802771</v>
      </c>
    </row>
    <row r="519" spans="2:3" x14ac:dyDescent="0.75">
      <c r="B519" s="249">
        <v>456</v>
      </c>
      <c r="C519" s="248">
        <v>100.17882106516072</v>
      </c>
    </row>
    <row r="520" spans="2:3" x14ac:dyDescent="0.75">
      <c r="B520" s="249">
        <v>457</v>
      </c>
      <c r="C520" s="248">
        <v>119.68481735809314</v>
      </c>
    </row>
    <row r="521" spans="2:3" x14ac:dyDescent="0.75">
      <c r="B521" s="249">
        <v>458</v>
      </c>
      <c r="C521" s="248">
        <v>118.91544300205341</v>
      </c>
    </row>
    <row r="522" spans="2:3" x14ac:dyDescent="0.75">
      <c r="B522" s="249">
        <v>459</v>
      </c>
      <c r="C522" s="248">
        <v>133.047742712352</v>
      </c>
    </row>
    <row r="523" spans="2:3" x14ac:dyDescent="0.75">
      <c r="B523" s="249">
        <v>460</v>
      </c>
      <c r="C523" s="248">
        <v>113.32868395867501</v>
      </c>
    </row>
    <row r="524" spans="2:3" x14ac:dyDescent="0.75">
      <c r="B524" s="249">
        <v>461</v>
      </c>
      <c r="C524" s="248">
        <v>112.63143621072422</v>
      </c>
    </row>
    <row r="525" spans="2:3" x14ac:dyDescent="0.75">
      <c r="B525" s="249">
        <v>462</v>
      </c>
      <c r="C525" s="248">
        <v>94.452014261126124</v>
      </c>
    </row>
    <row r="526" spans="2:3" x14ac:dyDescent="0.75">
      <c r="B526" s="249">
        <v>463</v>
      </c>
      <c r="C526" s="248">
        <v>141.74349911478419</v>
      </c>
    </row>
    <row r="527" spans="2:3" x14ac:dyDescent="0.75">
      <c r="B527" s="249">
        <v>464</v>
      </c>
      <c r="C527" s="248">
        <v>168.58300896205216</v>
      </c>
    </row>
    <row r="528" spans="2:3" x14ac:dyDescent="0.75">
      <c r="B528" s="249">
        <v>465</v>
      </c>
      <c r="C528" s="248">
        <v>160.90613798949948</v>
      </c>
    </row>
    <row r="529" spans="2:3" x14ac:dyDescent="0.75">
      <c r="B529" s="249">
        <v>466</v>
      </c>
      <c r="C529" s="248">
        <v>146.59489309184215</v>
      </c>
    </row>
    <row r="530" spans="2:3" x14ac:dyDescent="0.75">
      <c r="B530" s="249">
        <v>467</v>
      </c>
      <c r="C530" s="248">
        <v>93.393617379870889</v>
      </c>
    </row>
    <row r="531" spans="2:3" x14ac:dyDescent="0.75">
      <c r="B531" s="249">
        <v>468</v>
      </c>
      <c r="C531" s="248">
        <v>119.45655085182904</v>
      </c>
    </row>
    <row r="532" spans="2:3" x14ac:dyDescent="0.75">
      <c r="B532" s="249">
        <v>469</v>
      </c>
      <c r="C532" s="248">
        <v>101.04098086660517</v>
      </c>
    </row>
    <row r="533" spans="2:3" x14ac:dyDescent="0.75">
      <c r="B533" s="249">
        <v>470</v>
      </c>
      <c r="C533" s="248">
        <v>104.29649416546397</v>
      </c>
    </row>
    <row r="534" spans="2:3" x14ac:dyDescent="0.75">
      <c r="B534" s="249">
        <v>471</v>
      </c>
      <c r="C534" s="248">
        <v>120.82358076252378</v>
      </c>
    </row>
    <row r="535" spans="2:3" x14ac:dyDescent="0.75">
      <c r="B535" s="249">
        <v>472</v>
      </c>
      <c r="C535" s="248">
        <v>109.01527823318273</v>
      </c>
    </row>
    <row r="536" spans="2:3" x14ac:dyDescent="0.75">
      <c r="B536" s="249">
        <v>473</v>
      </c>
      <c r="C536" s="248">
        <v>59.330983430658804</v>
      </c>
    </row>
    <row r="537" spans="2:3" x14ac:dyDescent="0.75">
      <c r="B537" s="249">
        <v>474</v>
      </c>
      <c r="C537" s="248">
        <v>171.06344682243858</v>
      </c>
    </row>
    <row r="538" spans="2:3" x14ac:dyDescent="0.75">
      <c r="B538" s="249">
        <v>475</v>
      </c>
      <c r="C538" s="248">
        <v>81.757566034261387</v>
      </c>
    </row>
    <row r="539" spans="2:3" x14ac:dyDescent="0.75">
      <c r="B539" s="249">
        <v>476</v>
      </c>
      <c r="C539" s="248">
        <v>120.78438420248516</v>
      </c>
    </row>
    <row r="540" spans="2:3" x14ac:dyDescent="0.75">
      <c r="B540" s="249">
        <v>477</v>
      </c>
      <c r="C540" s="248">
        <v>109.47410086218622</v>
      </c>
    </row>
    <row r="541" spans="2:3" x14ac:dyDescent="0.75">
      <c r="B541" s="249">
        <v>478</v>
      </c>
      <c r="C541" s="248">
        <v>102.11861439864825</v>
      </c>
    </row>
    <row r="542" spans="2:3" x14ac:dyDescent="0.75">
      <c r="B542" s="249">
        <v>479</v>
      </c>
      <c r="C542" s="248">
        <v>135.25637063093819</v>
      </c>
    </row>
    <row r="543" spans="2:3" x14ac:dyDescent="0.75">
      <c r="B543" s="249">
        <v>480</v>
      </c>
      <c r="C543" s="248">
        <v>119.69872819901919</v>
      </c>
    </row>
    <row r="544" spans="2:3" x14ac:dyDescent="0.75">
      <c r="B544" s="249">
        <v>481</v>
      </c>
      <c r="C544" s="248">
        <v>83.768306064891703</v>
      </c>
    </row>
    <row r="545" spans="2:3" x14ac:dyDescent="0.75">
      <c r="B545" s="249">
        <v>482</v>
      </c>
      <c r="C545" s="248">
        <v>170.3791994358192</v>
      </c>
    </row>
    <row r="546" spans="2:3" x14ac:dyDescent="0.75">
      <c r="B546" s="249">
        <v>483</v>
      </c>
      <c r="C546" s="248">
        <v>141.19902514695994</v>
      </c>
    </row>
    <row r="547" spans="2:3" x14ac:dyDescent="0.75">
      <c r="B547" s="249">
        <v>484</v>
      </c>
      <c r="C547" s="248">
        <v>130.32951896045878</v>
      </c>
    </row>
    <row r="548" spans="2:3" x14ac:dyDescent="0.75">
      <c r="B548" s="249">
        <v>485</v>
      </c>
      <c r="C548" s="248">
        <v>94.13768680812332</v>
      </c>
    </row>
    <row r="549" spans="2:3" x14ac:dyDescent="0.75">
      <c r="B549" s="249">
        <v>486</v>
      </c>
      <c r="C549" s="248">
        <v>132.69055474773563</v>
      </c>
    </row>
    <row r="550" spans="2:3" x14ac:dyDescent="0.75">
      <c r="B550" s="249">
        <v>487</v>
      </c>
      <c r="C550" s="248">
        <v>95.320726595810328</v>
      </c>
    </row>
    <row r="551" spans="2:3" x14ac:dyDescent="0.75">
      <c r="B551" s="249">
        <v>488</v>
      </c>
      <c r="C551" s="248">
        <v>130.04227756833765</v>
      </c>
    </row>
    <row r="552" spans="2:3" x14ac:dyDescent="0.75">
      <c r="B552" s="249">
        <v>489</v>
      </c>
      <c r="C552" s="248">
        <v>126.78450374144761</v>
      </c>
    </row>
    <row r="553" spans="2:3" x14ac:dyDescent="0.75">
      <c r="B553" s="249">
        <v>490</v>
      </c>
      <c r="C553" s="248">
        <v>102.89150101247553</v>
      </c>
    </row>
    <row r="554" spans="2:3" x14ac:dyDescent="0.75">
      <c r="B554" s="249">
        <v>491</v>
      </c>
      <c r="C554" s="248">
        <v>127.64267011502501</v>
      </c>
    </row>
    <row r="555" spans="2:3" x14ac:dyDescent="0.75">
      <c r="B555" s="249">
        <v>492</v>
      </c>
      <c r="C555" s="248">
        <v>110.00387895017394</v>
      </c>
    </row>
    <row r="556" spans="2:3" x14ac:dyDescent="0.75">
      <c r="B556" s="249">
        <v>493</v>
      </c>
      <c r="C556" s="248">
        <v>118.40629707617597</v>
      </c>
    </row>
    <row r="557" spans="2:3" x14ac:dyDescent="0.75">
      <c r="B557" s="249">
        <v>494</v>
      </c>
      <c r="C557" s="248">
        <v>71.545923805034107</v>
      </c>
    </row>
    <row r="558" spans="2:3" x14ac:dyDescent="0.75">
      <c r="B558" s="249">
        <v>495</v>
      </c>
      <c r="C558" s="248">
        <v>100.9386822563786</v>
      </c>
    </row>
    <row r="559" spans="2:3" x14ac:dyDescent="0.75">
      <c r="B559" s="249">
        <v>496</v>
      </c>
      <c r="C559" s="248">
        <v>141.08048508541043</v>
      </c>
    </row>
    <row r="560" spans="2:3" x14ac:dyDescent="0.75">
      <c r="B560" s="249">
        <v>497</v>
      </c>
      <c r="C560" s="248">
        <v>95.433548470480872</v>
      </c>
    </row>
    <row r="561" spans="2:3" x14ac:dyDescent="0.75">
      <c r="B561" s="249">
        <v>498</v>
      </c>
      <c r="C561" s="248">
        <v>153.89034600746277</v>
      </c>
    </row>
    <row r="562" spans="2:3" x14ac:dyDescent="0.75">
      <c r="B562" s="249">
        <v>499</v>
      </c>
      <c r="C562" s="248">
        <v>92.451778031242341</v>
      </c>
    </row>
    <row r="563" spans="2:3" x14ac:dyDescent="0.75">
      <c r="B563" s="249">
        <v>500</v>
      </c>
      <c r="C563" s="248">
        <v>145.49605255604692</v>
      </c>
    </row>
    <row r="564" spans="2:3" x14ac:dyDescent="0.75">
      <c r="B564" s="249">
        <v>501</v>
      </c>
      <c r="C564" s="248">
        <v>81.71675880588613</v>
      </c>
    </row>
    <row r="565" spans="2:3" x14ac:dyDescent="0.75">
      <c r="B565" s="249">
        <v>502</v>
      </c>
      <c r="C565" s="248">
        <v>143.33991332239324</v>
      </c>
    </row>
    <row r="566" spans="2:3" x14ac:dyDescent="0.75">
      <c r="B566" s="249">
        <v>503</v>
      </c>
      <c r="C566" s="248">
        <v>95.257662313561596</v>
      </c>
    </row>
    <row r="567" spans="2:3" x14ac:dyDescent="0.75">
      <c r="B567" s="249">
        <v>504</v>
      </c>
      <c r="C567" s="248">
        <v>120.39235330560716</v>
      </c>
    </row>
    <row r="568" spans="2:3" x14ac:dyDescent="0.75">
      <c r="B568" s="249">
        <v>505</v>
      </c>
      <c r="C568" s="248">
        <v>153.24300860956086</v>
      </c>
    </row>
    <row r="569" spans="2:3" x14ac:dyDescent="0.75">
      <c r="B569" s="249">
        <v>506</v>
      </c>
      <c r="C569" s="248">
        <v>122.57924023980706</v>
      </c>
    </row>
    <row r="570" spans="2:3" x14ac:dyDescent="0.75">
      <c r="B570" s="249">
        <v>507</v>
      </c>
      <c r="C570" s="248">
        <v>115.70526135492668</v>
      </c>
    </row>
    <row r="571" spans="2:3" x14ac:dyDescent="0.75">
      <c r="B571" s="249">
        <v>508</v>
      </c>
      <c r="C571" s="248">
        <v>106.85142873632729</v>
      </c>
    </row>
    <row r="572" spans="2:3" x14ac:dyDescent="0.75">
      <c r="B572" s="249">
        <v>509</v>
      </c>
      <c r="C572" s="248">
        <v>145.41854934715394</v>
      </c>
    </row>
    <row r="573" spans="2:3" x14ac:dyDescent="0.75">
      <c r="B573" s="249">
        <v>510</v>
      </c>
      <c r="C573" s="248">
        <v>51.203622155406435</v>
      </c>
    </row>
    <row r="574" spans="2:3" x14ac:dyDescent="0.75">
      <c r="B574" s="249">
        <v>511</v>
      </c>
      <c r="C574" s="248">
        <v>98.714252692260942</v>
      </c>
    </row>
    <row r="575" spans="2:3" x14ac:dyDescent="0.75">
      <c r="B575" s="249">
        <v>512</v>
      </c>
      <c r="C575" s="248">
        <v>110.01614789128369</v>
      </c>
    </row>
    <row r="576" spans="2:3" x14ac:dyDescent="0.75">
      <c r="B576" s="249">
        <v>513</v>
      </c>
      <c r="C576" s="248">
        <v>80.641717630926223</v>
      </c>
    </row>
    <row r="577" spans="2:3" x14ac:dyDescent="0.75">
      <c r="B577" s="249">
        <v>514</v>
      </c>
      <c r="C577" s="248">
        <v>126.04266411518732</v>
      </c>
    </row>
    <row r="578" spans="2:3" x14ac:dyDescent="0.75">
      <c r="B578" s="249">
        <v>515</v>
      </c>
      <c r="C578" s="248">
        <v>131.45057627791121</v>
      </c>
    </row>
    <row r="579" spans="2:3" x14ac:dyDescent="0.75">
      <c r="B579" s="249">
        <v>516</v>
      </c>
      <c r="C579" s="248">
        <v>116.28012404889722</v>
      </c>
    </row>
    <row r="580" spans="2:3" x14ac:dyDescent="0.75">
      <c r="B580" s="249">
        <v>517</v>
      </c>
      <c r="C580" s="248">
        <v>135.47064979921134</v>
      </c>
    </row>
    <row r="581" spans="2:3" x14ac:dyDescent="0.75">
      <c r="B581" s="249">
        <v>518</v>
      </c>
      <c r="C581" s="248">
        <v>112.80389535666316</v>
      </c>
    </row>
    <row r="582" spans="2:3" x14ac:dyDescent="0.75">
      <c r="B582" s="249">
        <v>519</v>
      </c>
      <c r="C582" s="248">
        <v>128.11496851614612</v>
      </c>
    </row>
    <row r="583" spans="2:3" x14ac:dyDescent="0.75">
      <c r="B583" s="249">
        <v>520</v>
      </c>
      <c r="C583" s="248">
        <v>119.19433950245832</v>
      </c>
    </row>
    <row r="584" spans="2:3" x14ac:dyDescent="0.75">
      <c r="B584" s="249">
        <v>521</v>
      </c>
      <c r="C584" s="248">
        <v>151.32208991987778</v>
      </c>
    </row>
    <row r="585" spans="2:3" x14ac:dyDescent="0.75">
      <c r="B585" s="249">
        <v>522</v>
      </c>
      <c r="C585" s="248">
        <v>112.07872524674373</v>
      </c>
    </row>
    <row r="586" spans="2:3" x14ac:dyDescent="0.75">
      <c r="B586" s="249">
        <v>523</v>
      </c>
      <c r="C586" s="248">
        <v>132.01043440812523</v>
      </c>
    </row>
    <row r="587" spans="2:3" x14ac:dyDescent="0.75">
      <c r="B587" s="249">
        <v>524</v>
      </c>
      <c r="C587" s="248">
        <v>124.75545364937915</v>
      </c>
    </row>
    <row r="588" spans="2:3" x14ac:dyDescent="0.75">
      <c r="B588" s="249">
        <v>525</v>
      </c>
      <c r="C588" s="248">
        <v>110.05812881897171</v>
      </c>
    </row>
    <row r="589" spans="2:3" x14ac:dyDescent="0.75">
      <c r="B589" s="249">
        <v>526</v>
      </c>
      <c r="C589" s="248">
        <v>100.40893305801477</v>
      </c>
    </row>
    <row r="590" spans="2:3" x14ac:dyDescent="0.75">
      <c r="B590" s="249">
        <v>527</v>
      </c>
      <c r="C590" s="248">
        <v>61.006133688036286</v>
      </c>
    </row>
    <row r="591" spans="2:3" x14ac:dyDescent="0.75">
      <c r="B591" s="249">
        <v>528</v>
      </c>
      <c r="C591" s="248">
        <v>142.29411656790847</v>
      </c>
    </row>
    <row r="592" spans="2:3" x14ac:dyDescent="0.75">
      <c r="B592" s="249">
        <v>529</v>
      </c>
      <c r="C592" s="248">
        <v>118.27145565205899</v>
      </c>
    </row>
    <row r="593" spans="2:3" x14ac:dyDescent="0.75">
      <c r="B593" s="249">
        <v>530</v>
      </c>
      <c r="C593" s="248">
        <v>120.42309016379485</v>
      </c>
    </row>
    <row r="594" spans="2:3" x14ac:dyDescent="0.75">
      <c r="B594" s="249">
        <v>531</v>
      </c>
      <c r="C594" s="248">
        <v>140.74630503064162</v>
      </c>
    </row>
    <row r="595" spans="2:3" x14ac:dyDescent="0.75">
      <c r="B595" s="249">
        <v>532</v>
      </c>
      <c r="C595" s="248">
        <v>132.63026169926127</v>
      </c>
    </row>
    <row r="596" spans="2:3" x14ac:dyDescent="0.75">
      <c r="B596" s="249">
        <v>533</v>
      </c>
      <c r="C596" s="248">
        <v>138.90665211865013</v>
      </c>
    </row>
    <row r="597" spans="2:3" x14ac:dyDescent="0.75">
      <c r="B597" s="249">
        <v>534</v>
      </c>
      <c r="C597" s="248">
        <v>68.967275307905581</v>
      </c>
    </row>
    <row r="598" spans="2:3" x14ac:dyDescent="0.75">
      <c r="B598" s="249">
        <v>535</v>
      </c>
      <c r="C598" s="248">
        <v>143.06683375852376</v>
      </c>
    </row>
    <row r="599" spans="2:3" x14ac:dyDescent="0.75">
      <c r="B599" s="249">
        <v>536</v>
      </c>
      <c r="C599" s="248">
        <v>101.29464009146719</v>
      </c>
    </row>
    <row r="600" spans="2:3" x14ac:dyDescent="0.75">
      <c r="B600" s="249">
        <v>537</v>
      </c>
      <c r="C600" s="248">
        <v>138.19467176090868</v>
      </c>
    </row>
    <row r="601" spans="2:3" x14ac:dyDescent="0.75">
      <c r="B601" s="249">
        <v>538</v>
      </c>
      <c r="C601" s="248">
        <v>122.57607837290757</v>
      </c>
    </row>
    <row r="602" spans="2:3" x14ac:dyDescent="0.75">
      <c r="B602" s="249">
        <v>539</v>
      </c>
      <c r="C602" s="248">
        <v>112.63561147195155</v>
      </c>
    </row>
    <row r="603" spans="2:3" x14ac:dyDescent="0.75">
      <c r="B603" s="249">
        <v>540</v>
      </c>
      <c r="C603" s="248">
        <v>100.97189030447697</v>
      </c>
    </row>
    <row r="604" spans="2:3" x14ac:dyDescent="0.75">
      <c r="B604" s="249">
        <v>541</v>
      </c>
      <c r="C604" s="248">
        <v>106.52651428111882</v>
      </c>
    </row>
    <row r="605" spans="2:3" x14ac:dyDescent="0.75">
      <c r="B605" s="249">
        <v>542</v>
      </c>
      <c r="C605" s="248">
        <v>145.63416347707167</v>
      </c>
    </row>
    <row r="606" spans="2:3" x14ac:dyDescent="0.75">
      <c r="B606" s="249">
        <v>543</v>
      </c>
      <c r="C606" s="248">
        <v>90.848624774363174</v>
      </c>
    </row>
    <row r="607" spans="2:3" x14ac:dyDescent="0.75">
      <c r="B607" s="249">
        <v>544</v>
      </c>
      <c r="C607" s="248">
        <v>98.581184641644739</v>
      </c>
    </row>
    <row r="608" spans="2:3" x14ac:dyDescent="0.75">
      <c r="B608" s="249">
        <v>545</v>
      </c>
      <c r="C608" s="248">
        <v>108.8276311153888</v>
      </c>
    </row>
    <row r="609" spans="2:3" x14ac:dyDescent="0.75">
      <c r="B609" s="249">
        <v>546</v>
      </c>
      <c r="C609" s="248">
        <v>149.922559111303</v>
      </c>
    </row>
    <row r="610" spans="2:3" x14ac:dyDescent="0.75">
      <c r="B610" s="249">
        <v>547</v>
      </c>
      <c r="C610" s="248">
        <v>98.436678031483183</v>
      </c>
    </row>
    <row r="611" spans="2:3" x14ac:dyDescent="0.75">
      <c r="B611" s="249">
        <v>548</v>
      </c>
      <c r="C611" s="248">
        <v>161.8543819120033</v>
      </c>
    </row>
    <row r="612" spans="2:3" x14ac:dyDescent="0.75">
      <c r="B612" s="249">
        <v>549</v>
      </c>
      <c r="C612" s="248">
        <v>119.7575860275343</v>
      </c>
    </row>
    <row r="613" spans="2:3" x14ac:dyDescent="0.75">
      <c r="B613" s="249">
        <v>550</v>
      </c>
      <c r="C613" s="248">
        <v>132.2365253444091</v>
      </c>
    </row>
    <row r="614" spans="2:3" x14ac:dyDescent="0.75">
      <c r="B614" s="249">
        <v>551</v>
      </c>
      <c r="C614" s="248">
        <v>142.38200973783236</v>
      </c>
    </row>
    <row r="615" spans="2:3" x14ac:dyDescent="0.75">
      <c r="B615" s="249">
        <v>552</v>
      </c>
      <c r="C615" s="248">
        <v>84.447437889004689</v>
      </c>
    </row>
    <row r="616" spans="2:3" x14ac:dyDescent="0.75">
      <c r="B616" s="249">
        <v>553</v>
      </c>
      <c r="C616" s="248">
        <v>104.05188609489286</v>
      </c>
    </row>
    <row r="617" spans="2:3" x14ac:dyDescent="0.75">
      <c r="B617" s="249">
        <v>554</v>
      </c>
      <c r="C617" s="248">
        <v>108.5281452727354</v>
      </c>
    </row>
    <row r="618" spans="2:3" x14ac:dyDescent="0.75">
      <c r="B618" s="249">
        <v>555</v>
      </c>
      <c r="C618" s="248">
        <v>97.146941207396395</v>
      </c>
    </row>
    <row r="619" spans="2:3" x14ac:dyDescent="0.75">
      <c r="B619" s="249">
        <v>556</v>
      </c>
      <c r="C619" s="248">
        <v>82.846017172681641</v>
      </c>
    </row>
    <row r="620" spans="2:3" x14ac:dyDescent="0.75">
      <c r="B620" s="249">
        <v>557</v>
      </c>
      <c r="C620" s="248">
        <v>113.56724254403078</v>
      </c>
    </row>
    <row r="621" spans="2:3" x14ac:dyDescent="0.75">
      <c r="B621" s="249">
        <v>558</v>
      </c>
      <c r="C621" s="248">
        <v>138.89880745233015</v>
      </c>
    </row>
    <row r="622" spans="2:3" x14ac:dyDescent="0.75">
      <c r="B622" s="249">
        <v>559</v>
      </c>
      <c r="C622" s="248">
        <v>189.63618687042879</v>
      </c>
    </row>
    <row r="623" spans="2:3" x14ac:dyDescent="0.75">
      <c r="B623" s="249">
        <v>560</v>
      </c>
      <c r="C623" s="248">
        <v>136.02504810103517</v>
      </c>
    </row>
    <row r="624" spans="2:3" x14ac:dyDescent="0.75">
      <c r="B624" s="249">
        <v>561</v>
      </c>
      <c r="C624" s="248">
        <v>93.751000851288836</v>
      </c>
    </row>
    <row r="625" spans="2:3" x14ac:dyDescent="0.75">
      <c r="B625" s="249">
        <v>562</v>
      </c>
      <c r="C625" s="248">
        <v>143.96272846507642</v>
      </c>
    </row>
    <row r="626" spans="2:3" x14ac:dyDescent="0.75">
      <c r="B626" s="249">
        <v>563</v>
      </c>
      <c r="C626" s="248">
        <v>146.3778557362474</v>
      </c>
    </row>
    <row r="627" spans="2:3" x14ac:dyDescent="0.75">
      <c r="B627" s="249">
        <v>564</v>
      </c>
      <c r="C627" s="248">
        <v>151.54374546324331</v>
      </c>
    </row>
    <row r="628" spans="2:3" x14ac:dyDescent="0.75">
      <c r="B628" s="249">
        <v>565</v>
      </c>
      <c r="C628" s="248">
        <v>88.826744719941274</v>
      </c>
    </row>
    <row r="629" spans="2:3" x14ac:dyDescent="0.75">
      <c r="B629" s="249">
        <v>566</v>
      </c>
      <c r="C629" s="248">
        <v>144.0536435076815</v>
      </c>
    </row>
    <row r="630" spans="2:3" x14ac:dyDescent="0.75">
      <c r="B630" s="249">
        <v>567</v>
      </c>
      <c r="C630" s="248">
        <v>134.13917128715528</v>
      </c>
    </row>
    <row r="631" spans="2:3" x14ac:dyDescent="0.75">
      <c r="B631" s="249">
        <v>568</v>
      </c>
      <c r="C631" s="248">
        <v>152.05768882791011</v>
      </c>
    </row>
    <row r="632" spans="2:3" x14ac:dyDescent="0.75">
      <c r="B632" s="249">
        <v>569</v>
      </c>
      <c r="C632" s="248">
        <v>129.80204274567507</v>
      </c>
    </row>
    <row r="633" spans="2:3" x14ac:dyDescent="0.75">
      <c r="B633" s="249">
        <v>570</v>
      </c>
      <c r="C633" s="248">
        <v>149.94323843759776</v>
      </c>
    </row>
    <row r="634" spans="2:3" x14ac:dyDescent="0.75">
      <c r="B634" s="249">
        <v>571</v>
      </c>
      <c r="C634" s="248">
        <v>144.42218497850865</v>
      </c>
    </row>
    <row r="635" spans="2:3" x14ac:dyDescent="0.75">
      <c r="B635" s="249">
        <v>572</v>
      </c>
      <c r="C635" s="248">
        <v>117.99237002388463</v>
      </c>
    </row>
    <row r="636" spans="2:3" x14ac:dyDescent="0.75">
      <c r="B636" s="249">
        <v>573</v>
      </c>
      <c r="C636" s="248">
        <v>82.219654117044115</v>
      </c>
    </row>
    <row r="637" spans="2:3" x14ac:dyDescent="0.75">
      <c r="B637" s="249">
        <v>574</v>
      </c>
      <c r="C637" s="248">
        <v>161.29002196352212</v>
      </c>
    </row>
    <row r="638" spans="2:3" x14ac:dyDescent="0.75">
      <c r="B638" s="249">
        <v>575</v>
      </c>
      <c r="C638" s="248">
        <v>146.60163158497136</v>
      </c>
    </row>
    <row r="639" spans="2:3" x14ac:dyDescent="0.75">
      <c r="B639" s="249">
        <v>576</v>
      </c>
      <c r="C639" s="248">
        <v>119.17943463745074</v>
      </c>
    </row>
    <row r="640" spans="2:3" x14ac:dyDescent="0.75">
      <c r="B640" s="249">
        <v>577</v>
      </c>
      <c r="C640" s="248">
        <v>111.14678937278507</v>
      </c>
    </row>
    <row r="641" spans="2:3" x14ac:dyDescent="0.75">
      <c r="B641" s="249">
        <v>578</v>
      </c>
      <c r="C641" s="248">
        <v>117.65102302990709</v>
      </c>
    </row>
    <row r="642" spans="2:3" x14ac:dyDescent="0.75">
      <c r="B642" s="249">
        <v>579</v>
      </c>
      <c r="C642" s="248">
        <v>111.88632104485288</v>
      </c>
    </row>
    <row r="643" spans="2:3" x14ac:dyDescent="0.75">
      <c r="B643" s="249">
        <v>580</v>
      </c>
      <c r="C643" s="248">
        <v>100.33740156204782</v>
      </c>
    </row>
    <row r="644" spans="2:3" x14ac:dyDescent="0.75">
      <c r="B644" s="249">
        <v>581</v>
      </c>
      <c r="C644" s="248">
        <v>93.813321760481102</v>
      </c>
    </row>
    <row r="645" spans="2:3" x14ac:dyDescent="0.75">
      <c r="B645" s="249">
        <v>582</v>
      </c>
      <c r="C645" s="248">
        <v>142.01330168933225</v>
      </c>
    </row>
    <row r="646" spans="2:3" x14ac:dyDescent="0.75">
      <c r="B646" s="249">
        <v>583</v>
      </c>
      <c r="C646" s="248">
        <v>86.138004202593294</v>
      </c>
    </row>
    <row r="647" spans="2:3" x14ac:dyDescent="0.75">
      <c r="B647" s="249">
        <v>584</v>
      </c>
      <c r="C647" s="248">
        <v>112.02632364734551</v>
      </c>
    </row>
    <row r="648" spans="2:3" x14ac:dyDescent="0.75">
      <c r="B648" s="249">
        <v>585</v>
      </c>
      <c r="C648" s="248">
        <v>99.066396818517433</v>
      </c>
    </row>
    <row r="649" spans="2:3" x14ac:dyDescent="0.75">
      <c r="B649" s="249">
        <v>586</v>
      </c>
      <c r="C649" s="248">
        <v>104.6818941989798</v>
      </c>
    </row>
    <row r="650" spans="2:3" x14ac:dyDescent="0.75">
      <c r="B650" s="249">
        <v>587</v>
      </c>
      <c r="C650" s="248">
        <v>88.936717909972245</v>
      </c>
    </row>
    <row r="651" spans="2:3" x14ac:dyDescent="0.75">
      <c r="B651" s="249">
        <v>588</v>
      </c>
      <c r="C651" s="248">
        <v>96.456245651181234</v>
      </c>
    </row>
    <row r="652" spans="2:3" x14ac:dyDescent="0.75">
      <c r="B652" s="249">
        <v>589</v>
      </c>
      <c r="C652" s="248">
        <v>115.98871925186664</v>
      </c>
    </row>
    <row r="653" spans="2:3" x14ac:dyDescent="0.75">
      <c r="B653" s="249">
        <v>590</v>
      </c>
      <c r="C653" s="248">
        <v>138.57422424071288</v>
      </c>
    </row>
    <row r="654" spans="2:3" x14ac:dyDescent="0.75">
      <c r="B654" s="249">
        <v>591</v>
      </c>
      <c r="C654" s="248">
        <v>121.09586627247607</v>
      </c>
    </row>
    <row r="655" spans="2:3" x14ac:dyDescent="0.75">
      <c r="B655" s="249">
        <v>592</v>
      </c>
      <c r="C655" s="248">
        <v>88.122418525849213</v>
      </c>
    </row>
    <row r="656" spans="2:3" x14ac:dyDescent="0.75">
      <c r="B656" s="249">
        <v>593</v>
      </c>
      <c r="C656" s="248">
        <v>85.101833791630284</v>
      </c>
    </row>
    <row r="657" spans="2:3" x14ac:dyDescent="0.75">
      <c r="B657" s="249">
        <v>594</v>
      </c>
      <c r="C657" s="248">
        <v>138.4219089131314</v>
      </c>
    </row>
    <row r="658" spans="2:3" x14ac:dyDescent="0.75">
      <c r="B658" s="249">
        <v>595</v>
      </c>
      <c r="C658" s="248">
        <v>104.91704443563955</v>
      </c>
    </row>
    <row r="659" spans="2:3" x14ac:dyDescent="0.75">
      <c r="B659" s="249">
        <v>596</v>
      </c>
      <c r="C659" s="248">
        <v>86.14455032683135</v>
      </c>
    </row>
    <row r="660" spans="2:3" x14ac:dyDescent="0.75">
      <c r="B660" s="249">
        <v>597</v>
      </c>
      <c r="C660" s="248">
        <v>141.11360318556964</v>
      </c>
    </row>
    <row r="661" spans="2:3" x14ac:dyDescent="0.75">
      <c r="B661" s="249">
        <v>598</v>
      </c>
      <c r="C661" s="248">
        <v>101.24452065063549</v>
      </c>
    </row>
    <row r="662" spans="2:3" x14ac:dyDescent="0.75">
      <c r="B662" s="249">
        <v>599</v>
      </c>
      <c r="C662" s="248">
        <v>84.216202306796205</v>
      </c>
    </row>
    <row r="663" spans="2:3" x14ac:dyDescent="0.75">
      <c r="B663" s="249">
        <v>600</v>
      </c>
      <c r="C663" s="248">
        <v>143.65369703311515</v>
      </c>
    </row>
    <row r="664" spans="2:3" x14ac:dyDescent="0.75">
      <c r="B664" s="249">
        <v>601</v>
      </c>
      <c r="C664" s="248">
        <v>128.3062217945448</v>
      </c>
    </row>
    <row r="665" spans="2:3" x14ac:dyDescent="0.75">
      <c r="B665" s="249">
        <v>602</v>
      </c>
      <c r="C665" s="248">
        <v>91.304956378281531</v>
      </c>
    </row>
    <row r="666" spans="2:3" x14ac:dyDescent="0.75">
      <c r="B666" s="249">
        <v>603</v>
      </c>
      <c r="C666" s="248">
        <v>95.611437953553136</v>
      </c>
    </row>
    <row r="667" spans="2:3" x14ac:dyDescent="0.75">
      <c r="B667" s="249">
        <v>604</v>
      </c>
      <c r="C667" s="248">
        <v>102.3619432192221</v>
      </c>
    </row>
    <row r="668" spans="2:3" x14ac:dyDescent="0.75">
      <c r="B668" s="249">
        <v>605</v>
      </c>
      <c r="C668" s="248">
        <v>117.65283175310765</v>
      </c>
    </row>
    <row r="669" spans="2:3" x14ac:dyDescent="0.75">
      <c r="B669" s="249">
        <v>606</v>
      </c>
      <c r="C669" s="248">
        <v>109.65045090499852</v>
      </c>
    </row>
    <row r="670" spans="2:3" x14ac:dyDescent="0.75">
      <c r="B670" s="249">
        <v>607</v>
      </c>
      <c r="C670" s="248">
        <v>124.54904064538958</v>
      </c>
    </row>
    <row r="671" spans="2:3" x14ac:dyDescent="0.75">
      <c r="B671" s="249">
        <v>608</v>
      </c>
      <c r="C671" s="248">
        <v>106.94786284915477</v>
      </c>
    </row>
    <row r="672" spans="2:3" x14ac:dyDescent="0.75">
      <c r="B672" s="249">
        <v>609</v>
      </c>
      <c r="C672" s="248">
        <v>166.55253999467249</v>
      </c>
    </row>
    <row r="673" spans="2:3" x14ac:dyDescent="0.75">
      <c r="B673" s="249">
        <v>610</v>
      </c>
      <c r="C673" s="248">
        <v>140.04016590205811</v>
      </c>
    </row>
    <row r="674" spans="2:3" x14ac:dyDescent="0.75">
      <c r="B674" s="249">
        <v>611</v>
      </c>
      <c r="C674" s="248">
        <v>103.27076167840843</v>
      </c>
    </row>
    <row r="675" spans="2:3" x14ac:dyDescent="0.75">
      <c r="B675" s="249">
        <v>612</v>
      </c>
      <c r="C675" s="248">
        <v>130.92419747689246</v>
      </c>
    </row>
    <row r="676" spans="2:3" x14ac:dyDescent="0.75">
      <c r="B676" s="249">
        <v>613</v>
      </c>
      <c r="C676" s="248">
        <v>125.31076049003175</v>
      </c>
    </row>
    <row r="677" spans="2:3" x14ac:dyDescent="0.75">
      <c r="B677" s="249">
        <v>614</v>
      </c>
      <c r="C677" s="248">
        <v>163.20877356010911</v>
      </c>
    </row>
    <row r="678" spans="2:3" x14ac:dyDescent="0.75">
      <c r="B678" s="249">
        <v>615</v>
      </c>
      <c r="C678" s="248">
        <v>120.94829740922454</v>
      </c>
    </row>
    <row r="679" spans="2:3" x14ac:dyDescent="0.75">
      <c r="B679" s="249">
        <v>616</v>
      </c>
      <c r="C679" s="248">
        <v>94.287806421660747</v>
      </c>
    </row>
    <row r="680" spans="2:3" x14ac:dyDescent="0.75">
      <c r="B680" s="249">
        <v>617</v>
      </c>
      <c r="C680" s="248">
        <v>149.45251990639429</v>
      </c>
    </row>
    <row r="681" spans="2:3" x14ac:dyDescent="0.75">
      <c r="B681" s="249">
        <v>618</v>
      </c>
      <c r="C681" s="248">
        <v>123.02513283695473</v>
      </c>
    </row>
    <row r="682" spans="2:3" x14ac:dyDescent="0.75">
      <c r="B682" s="249">
        <v>619</v>
      </c>
      <c r="C682" s="248">
        <v>102.39779787944757</v>
      </c>
    </row>
    <row r="683" spans="2:3" x14ac:dyDescent="0.75">
      <c r="B683" s="249">
        <v>620</v>
      </c>
      <c r="C683" s="248">
        <v>107.57026103461682</v>
      </c>
    </row>
    <row r="684" spans="2:3" x14ac:dyDescent="0.75">
      <c r="B684" s="249">
        <v>621</v>
      </c>
      <c r="C684" s="248">
        <v>121.8019647845867</v>
      </c>
    </row>
    <row r="685" spans="2:3" x14ac:dyDescent="0.75">
      <c r="B685" s="249">
        <v>622</v>
      </c>
      <c r="C685" s="248">
        <v>156.37140198147978</v>
      </c>
    </row>
    <row r="686" spans="2:3" x14ac:dyDescent="0.75">
      <c r="B686" s="249">
        <v>623</v>
      </c>
      <c r="C686" s="248">
        <v>147.07619206618804</v>
      </c>
    </row>
    <row r="687" spans="2:3" x14ac:dyDescent="0.75">
      <c r="B687" s="249">
        <v>624</v>
      </c>
      <c r="C687" s="248">
        <v>158.81210658142783</v>
      </c>
    </row>
    <row r="688" spans="2:3" x14ac:dyDescent="0.75">
      <c r="B688" s="249">
        <v>625</v>
      </c>
      <c r="C688" s="248">
        <v>138.81042478438394</v>
      </c>
    </row>
    <row r="689" spans="2:3" x14ac:dyDescent="0.75">
      <c r="B689" s="249">
        <v>626</v>
      </c>
      <c r="C689" s="248">
        <v>91.499912962773095</v>
      </c>
    </row>
    <row r="690" spans="2:3" x14ac:dyDescent="0.75">
      <c r="B690" s="249">
        <v>627</v>
      </c>
      <c r="C690" s="248">
        <v>92.147228058873281</v>
      </c>
    </row>
    <row r="691" spans="2:3" x14ac:dyDescent="0.75">
      <c r="B691" s="249">
        <v>628</v>
      </c>
      <c r="C691" s="248">
        <v>139.20849786829839</v>
      </c>
    </row>
    <row r="692" spans="2:3" x14ac:dyDescent="0.75">
      <c r="B692" s="249">
        <v>629</v>
      </c>
      <c r="C692" s="248">
        <v>127.777633555023</v>
      </c>
    </row>
    <row r="693" spans="2:3" x14ac:dyDescent="0.75">
      <c r="B693" s="249">
        <v>630</v>
      </c>
      <c r="C693" s="248">
        <v>120.63309508472221</v>
      </c>
    </row>
    <row r="694" spans="2:3" x14ac:dyDescent="0.75">
      <c r="B694" s="249">
        <v>631</v>
      </c>
      <c r="C694" s="248">
        <v>114.45677148720341</v>
      </c>
    </row>
    <row r="695" spans="2:3" x14ac:dyDescent="0.75">
      <c r="B695" s="249">
        <v>632</v>
      </c>
      <c r="C695" s="248">
        <v>163.55845107684283</v>
      </c>
    </row>
    <row r="696" spans="2:3" x14ac:dyDescent="0.75">
      <c r="B696" s="249">
        <v>633</v>
      </c>
      <c r="C696" s="248">
        <v>135.52961926194899</v>
      </c>
    </row>
    <row r="697" spans="2:3" x14ac:dyDescent="0.75">
      <c r="B697" s="249">
        <v>634</v>
      </c>
      <c r="C697" s="248">
        <v>162.31376896110891</v>
      </c>
    </row>
    <row r="698" spans="2:3" x14ac:dyDescent="0.75">
      <c r="B698" s="249">
        <v>635</v>
      </c>
      <c r="C698" s="248">
        <v>146.58770004929625</v>
      </c>
    </row>
    <row r="699" spans="2:3" x14ac:dyDescent="0.75">
      <c r="B699" s="249">
        <v>636</v>
      </c>
      <c r="C699" s="248">
        <v>131.14575096261794</v>
      </c>
    </row>
    <row r="700" spans="2:3" x14ac:dyDescent="0.75">
      <c r="B700" s="249">
        <v>637</v>
      </c>
      <c r="C700" s="248">
        <v>129.86324994779901</v>
      </c>
    </row>
    <row r="701" spans="2:3" x14ac:dyDescent="0.75">
      <c r="B701" s="249">
        <v>638</v>
      </c>
      <c r="C701" s="248">
        <v>88.387622756761559</v>
      </c>
    </row>
    <row r="702" spans="2:3" x14ac:dyDescent="0.75">
      <c r="B702" s="249">
        <v>639</v>
      </c>
      <c r="C702" s="248">
        <v>123.16268280179266</v>
      </c>
    </row>
    <row r="703" spans="2:3" x14ac:dyDescent="0.75">
      <c r="B703" s="249">
        <v>640</v>
      </c>
      <c r="C703" s="248">
        <v>157.42259889659675</v>
      </c>
    </row>
    <row r="704" spans="2:3" x14ac:dyDescent="0.75">
      <c r="B704" s="249">
        <v>641</v>
      </c>
      <c r="C704" s="248">
        <v>83.570208532793146</v>
      </c>
    </row>
    <row r="705" spans="2:3" x14ac:dyDescent="0.75">
      <c r="B705" s="249">
        <v>642</v>
      </c>
      <c r="C705" s="248">
        <v>107.30946648621095</v>
      </c>
    </row>
    <row r="706" spans="2:3" x14ac:dyDescent="0.75">
      <c r="B706" s="249">
        <v>643</v>
      </c>
      <c r="C706" s="248">
        <v>114.40648623087434</v>
      </c>
    </row>
    <row r="707" spans="2:3" x14ac:dyDescent="0.75">
      <c r="B707" s="249">
        <v>644</v>
      </c>
      <c r="C707" s="248">
        <v>131.3505051794107</v>
      </c>
    </row>
    <row r="708" spans="2:3" x14ac:dyDescent="0.75">
      <c r="B708" s="249">
        <v>645</v>
      </c>
      <c r="C708" s="248">
        <v>121.5538864793045</v>
      </c>
    </row>
    <row r="709" spans="2:3" x14ac:dyDescent="0.75">
      <c r="B709" s="249">
        <v>646</v>
      </c>
      <c r="C709" s="248">
        <v>140.90953309697409</v>
      </c>
    </row>
    <row r="710" spans="2:3" x14ac:dyDescent="0.75">
      <c r="B710" s="249">
        <v>647</v>
      </c>
      <c r="C710" s="248">
        <v>150.87980968496771</v>
      </c>
    </row>
    <row r="711" spans="2:3" x14ac:dyDescent="0.75">
      <c r="B711" s="249">
        <v>648</v>
      </c>
      <c r="C711" s="248">
        <v>104.06673644570125</v>
      </c>
    </row>
    <row r="712" spans="2:3" x14ac:dyDescent="0.75">
      <c r="B712" s="249">
        <v>649</v>
      </c>
      <c r="C712" s="248">
        <v>126.83343815401696</v>
      </c>
    </row>
    <row r="713" spans="2:3" x14ac:dyDescent="0.75">
      <c r="B713" s="249">
        <v>650</v>
      </c>
      <c r="C713" s="248">
        <v>137.22410225841011</v>
      </c>
    </row>
    <row r="714" spans="2:3" x14ac:dyDescent="0.75">
      <c r="B714" s="249">
        <v>651</v>
      </c>
      <c r="C714" s="248">
        <v>100.29950674618877</v>
      </c>
    </row>
    <row r="715" spans="2:3" x14ac:dyDescent="0.75">
      <c r="B715" s="249">
        <v>652</v>
      </c>
      <c r="C715" s="248">
        <v>90.86377893353594</v>
      </c>
    </row>
    <row r="716" spans="2:3" x14ac:dyDescent="0.75">
      <c r="B716" s="249">
        <v>653</v>
      </c>
      <c r="C716" s="248">
        <v>97.234961452413586</v>
      </c>
    </row>
    <row r="717" spans="2:3" x14ac:dyDescent="0.75">
      <c r="B717" s="249">
        <v>654</v>
      </c>
      <c r="C717" s="248">
        <v>125.9433452272941</v>
      </c>
    </row>
    <row r="718" spans="2:3" x14ac:dyDescent="0.75">
      <c r="B718" s="249">
        <v>655</v>
      </c>
      <c r="C718" s="248">
        <v>118.21223505442751</v>
      </c>
    </row>
    <row r="719" spans="2:3" x14ac:dyDescent="0.75">
      <c r="B719" s="249">
        <v>656</v>
      </c>
      <c r="C719" s="248">
        <v>131.54948140619655</v>
      </c>
    </row>
    <row r="720" spans="2:3" x14ac:dyDescent="0.75">
      <c r="B720" s="249">
        <v>657</v>
      </c>
      <c r="C720" s="248">
        <v>130.91358231911329</v>
      </c>
    </row>
    <row r="721" spans="2:3" x14ac:dyDescent="0.75">
      <c r="B721" s="249">
        <v>658</v>
      </c>
      <c r="C721" s="248">
        <v>133.54146927085867</v>
      </c>
    </row>
    <row r="722" spans="2:3" x14ac:dyDescent="0.75">
      <c r="B722" s="249">
        <v>659</v>
      </c>
      <c r="C722" s="248">
        <v>104.55329561411625</v>
      </c>
    </row>
    <row r="723" spans="2:3" x14ac:dyDescent="0.75">
      <c r="B723" s="249">
        <v>660</v>
      </c>
      <c r="C723" s="248">
        <v>86.687129814406291</v>
      </c>
    </row>
    <row r="724" spans="2:3" x14ac:dyDescent="0.75">
      <c r="B724" s="249">
        <v>661</v>
      </c>
      <c r="C724" s="248">
        <v>122.7618079179374</v>
      </c>
    </row>
    <row r="725" spans="2:3" x14ac:dyDescent="0.75">
      <c r="B725" s="249">
        <v>662</v>
      </c>
      <c r="C725" s="248">
        <v>114.96781380767652</v>
      </c>
    </row>
    <row r="726" spans="2:3" x14ac:dyDescent="0.75">
      <c r="B726" s="249">
        <v>663</v>
      </c>
      <c r="C726" s="248">
        <v>175.89793673230031</v>
      </c>
    </row>
    <row r="727" spans="2:3" x14ac:dyDescent="0.75">
      <c r="B727" s="249">
        <v>664</v>
      </c>
      <c r="C727" s="248">
        <v>131.90175587978888</v>
      </c>
    </row>
    <row r="728" spans="2:3" x14ac:dyDescent="0.75">
      <c r="B728" s="249">
        <v>665</v>
      </c>
      <c r="C728" s="248">
        <v>127.44699512330622</v>
      </c>
    </row>
    <row r="729" spans="2:3" x14ac:dyDescent="0.75">
      <c r="B729" s="249">
        <v>666</v>
      </c>
      <c r="C729" s="248">
        <v>125.13840793784566</v>
      </c>
    </row>
    <row r="730" spans="2:3" x14ac:dyDescent="0.75">
      <c r="B730" s="249">
        <v>667</v>
      </c>
      <c r="C730" s="248">
        <v>89.440027282705273</v>
      </c>
    </row>
    <row r="731" spans="2:3" x14ac:dyDescent="0.75">
      <c r="B731" s="249">
        <v>668</v>
      </c>
      <c r="C731" s="248">
        <v>110.74065628338269</v>
      </c>
    </row>
    <row r="732" spans="2:3" x14ac:dyDescent="0.75">
      <c r="B732" s="249">
        <v>669</v>
      </c>
      <c r="C732" s="248">
        <v>94.209291292512404</v>
      </c>
    </row>
    <row r="733" spans="2:3" x14ac:dyDescent="0.75">
      <c r="B733" s="249">
        <v>670</v>
      </c>
      <c r="C733" s="248">
        <v>80.182410186243061</v>
      </c>
    </row>
    <row r="734" spans="2:3" x14ac:dyDescent="0.75">
      <c r="B734" s="249">
        <v>671</v>
      </c>
      <c r="C734" s="248">
        <v>159.23837866781247</v>
      </c>
    </row>
    <row r="735" spans="2:3" x14ac:dyDescent="0.75">
      <c r="B735" s="249">
        <v>672</v>
      </c>
      <c r="C735" s="248">
        <v>115.00095392876123</v>
      </c>
    </row>
    <row r="736" spans="2:3" x14ac:dyDescent="0.75">
      <c r="B736" s="249">
        <v>673</v>
      </c>
      <c r="C736" s="248">
        <v>112.71178667545416</v>
      </c>
    </row>
    <row r="737" spans="2:3" x14ac:dyDescent="0.75">
      <c r="B737" s="249">
        <v>674</v>
      </c>
      <c r="C737" s="248">
        <v>129.00641771581752</v>
      </c>
    </row>
    <row r="738" spans="2:3" x14ac:dyDescent="0.75">
      <c r="B738" s="249">
        <v>675</v>
      </c>
      <c r="C738" s="248">
        <v>111.52549561823791</v>
      </c>
    </row>
    <row r="739" spans="2:3" x14ac:dyDescent="0.75">
      <c r="B739" s="249">
        <v>676</v>
      </c>
      <c r="C739" s="248">
        <v>168.84819191785735</v>
      </c>
    </row>
    <row r="740" spans="2:3" x14ac:dyDescent="0.75">
      <c r="B740" s="249">
        <v>677</v>
      </c>
      <c r="C740" s="248">
        <v>83.691928222365817</v>
      </c>
    </row>
    <row r="741" spans="2:3" x14ac:dyDescent="0.75">
      <c r="B741" s="249">
        <v>678</v>
      </c>
      <c r="C741" s="248">
        <v>128.36617176881046</v>
      </c>
    </row>
    <row r="742" spans="2:3" x14ac:dyDescent="0.75">
      <c r="B742" s="249">
        <v>679</v>
      </c>
      <c r="C742" s="248">
        <v>118.5687019855248</v>
      </c>
    </row>
    <row r="743" spans="2:3" x14ac:dyDescent="0.75">
      <c r="B743" s="249">
        <v>680</v>
      </c>
      <c r="C743" s="248">
        <v>140.27958960650619</v>
      </c>
    </row>
    <row r="744" spans="2:3" x14ac:dyDescent="0.75">
      <c r="B744" s="249">
        <v>681</v>
      </c>
      <c r="C744" s="248">
        <v>100.3514313786205</v>
      </c>
    </row>
    <row r="745" spans="2:3" x14ac:dyDescent="0.75">
      <c r="B745" s="249">
        <v>682</v>
      </c>
      <c r="C745" s="248">
        <v>162.23204652519917</v>
      </c>
    </row>
    <row r="746" spans="2:3" x14ac:dyDescent="0.75">
      <c r="B746" s="249">
        <v>683</v>
      </c>
      <c r="C746" s="248">
        <v>131.85509135488104</v>
      </c>
    </row>
    <row r="747" spans="2:3" x14ac:dyDescent="0.75">
      <c r="B747" s="249">
        <v>684</v>
      </c>
      <c r="C747" s="248">
        <v>117.57263457693522</v>
      </c>
    </row>
    <row r="748" spans="2:3" x14ac:dyDescent="0.75">
      <c r="B748" s="249">
        <v>685</v>
      </c>
      <c r="C748" s="248">
        <v>131.41167309408345</v>
      </c>
    </row>
    <row r="749" spans="2:3" x14ac:dyDescent="0.75">
      <c r="B749" s="249">
        <v>686</v>
      </c>
      <c r="C749" s="248">
        <v>82.074685328561742</v>
      </c>
    </row>
    <row r="750" spans="2:3" x14ac:dyDescent="0.75">
      <c r="B750" s="249">
        <v>687</v>
      </c>
      <c r="C750" s="248">
        <v>98.735077034459934</v>
      </c>
    </row>
    <row r="751" spans="2:3" x14ac:dyDescent="0.75">
      <c r="B751" s="249">
        <v>688</v>
      </c>
      <c r="C751" s="248">
        <v>105.75356169454395</v>
      </c>
    </row>
    <row r="752" spans="2:3" x14ac:dyDescent="0.75">
      <c r="B752" s="249">
        <v>689</v>
      </c>
      <c r="C752" s="248">
        <v>127.93112008914451</v>
      </c>
    </row>
    <row r="753" spans="2:3" x14ac:dyDescent="0.75">
      <c r="B753" s="249">
        <v>690</v>
      </c>
      <c r="C753" s="248">
        <v>146.97355798355312</v>
      </c>
    </row>
    <row r="754" spans="2:3" x14ac:dyDescent="0.75">
      <c r="B754" s="249">
        <v>691</v>
      </c>
      <c r="C754" s="248">
        <v>128.27148870400063</v>
      </c>
    </row>
    <row r="755" spans="2:3" x14ac:dyDescent="0.75">
      <c r="B755" s="249">
        <v>692</v>
      </c>
      <c r="C755" s="248">
        <v>133.08074974671425</v>
      </c>
    </row>
    <row r="756" spans="2:3" x14ac:dyDescent="0.75">
      <c r="B756" s="249">
        <v>693</v>
      </c>
      <c r="C756" s="248">
        <v>119.69663331566342</v>
      </c>
    </row>
    <row r="757" spans="2:3" x14ac:dyDescent="0.75">
      <c r="B757" s="249">
        <v>694</v>
      </c>
      <c r="C757" s="248">
        <v>98.746965069778639</v>
      </c>
    </row>
    <row r="758" spans="2:3" x14ac:dyDescent="0.75">
      <c r="B758" s="249">
        <v>695</v>
      </c>
      <c r="C758" s="248">
        <v>119.39907532057491</v>
      </c>
    </row>
    <row r="759" spans="2:3" x14ac:dyDescent="0.75">
      <c r="B759" s="249">
        <v>696</v>
      </c>
      <c r="C759" s="248">
        <v>99.230547931536222</v>
      </c>
    </row>
    <row r="760" spans="2:3" x14ac:dyDescent="0.75">
      <c r="B760" s="249">
        <v>697</v>
      </c>
      <c r="C760" s="248">
        <v>121.58981678398888</v>
      </c>
    </row>
    <row r="761" spans="2:3" x14ac:dyDescent="0.75">
      <c r="B761" s="249">
        <v>698</v>
      </c>
      <c r="C761" s="248">
        <v>128.74845694491179</v>
      </c>
    </row>
    <row r="762" spans="2:3" x14ac:dyDescent="0.75">
      <c r="B762" s="249">
        <v>699</v>
      </c>
      <c r="C762" s="248">
        <v>94.789814639282866</v>
      </c>
    </row>
    <row r="763" spans="2:3" x14ac:dyDescent="0.75">
      <c r="B763" s="249">
        <v>700</v>
      </c>
      <c r="C763" s="248">
        <v>134.40604411835085</v>
      </c>
    </row>
    <row r="764" spans="2:3" x14ac:dyDescent="0.75">
      <c r="B764" s="249">
        <v>701</v>
      </c>
      <c r="C764" s="248">
        <v>141.19651329432602</v>
      </c>
    </row>
    <row r="765" spans="2:3" x14ac:dyDescent="0.75">
      <c r="B765" s="249">
        <v>702</v>
      </c>
      <c r="C765" s="248">
        <v>99.889036033111182</v>
      </c>
    </row>
    <row r="766" spans="2:3" x14ac:dyDescent="0.75">
      <c r="B766" s="249">
        <v>703</v>
      </c>
      <c r="C766" s="248">
        <v>112.721610749581</v>
      </c>
    </row>
    <row r="767" spans="2:3" x14ac:dyDescent="0.75">
      <c r="B767" s="249">
        <v>704</v>
      </c>
      <c r="C767" s="248">
        <v>86.030139116348579</v>
      </c>
    </row>
    <row r="768" spans="2:3" x14ac:dyDescent="0.75">
      <c r="B768" s="249">
        <v>705</v>
      </c>
      <c r="C768" s="248">
        <v>137.62580309439488</v>
      </c>
    </row>
    <row r="769" spans="2:3" x14ac:dyDescent="0.75">
      <c r="B769" s="249">
        <v>706</v>
      </c>
      <c r="C769" s="248">
        <v>126.61068519855738</v>
      </c>
    </row>
    <row r="770" spans="2:3" x14ac:dyDescent="0.75">
      <c r="B770" s="249">
        <v>707</v>
      </c>
      <c r="C770" s="248">
        <v>131.27722440970734</v>
      </c>
    </row>
    <row r="771" spans="2:3" x14ac:dyDescent="0.75">
      <c r="B771" s="249">
        <v>708</v>
      </c>
      <c r="C771" s="248">
        <v>139.33841530097914</v>
      </c>
    </row>
    <row r="772" spans="2:3" x14ac:dyDescent="0.75">
      <c r="B772" s="249">
        <v>709</v>
      </c>
      <c r="C772" s="248">
        <v>119.429320850031</v>
      </c>
    </row>
    <row r="773" spans="2:3" x14ac:dyDescent="0.75">
      <c r="B773" s="249">
        <v>710</v>
      </c>
      <c r="C773" s="248">
        <v>144.33091150718448</v>
      </c>
    </row>
    <row r="774" spans="2:3" x14ac:dyDescent="0.75">
      <c r="B774" s="249">
        <v>711</v>
      </c>
      <c r="C774" s="248">
        <v>119.30125210174049</v>
      </c>
    </row>
    <row r="775" spans="2:3" x14ac:dyDescent="0.75">
      <c r="B775" s="249">
        <v>712</v>
      </c>
      <c r="C775" s="248">
        <v>143.51405239980065</v>
      </c>
    </row>
    <row r="776" spans="2:3" x14ac:dyDescent="0.75">
      <c r="B776" s="249">
        <v>713</v>
      </c>
      <c r="C776" s="248">
        <v>139.46446596362949</v>
      </c>
    </row>
    <row r="777" spans="2:3" x14ac:dyDescent="0.75">
      <c r="B777" s="249">
        <v>714</v>
      </c>
      <c r="C777" s="248">
        <v>121.85868524326845</v>
      </c>
    </row>
    <row r="778" spans="2:3" x14ac:dyDescent="0.75">
      <c r="B778" s="249">
        <v>715</v>
      </c>
      <c r="C778" s="248">
        <v>109.0247299997921</v>
      </c>
    </row>
    <row r="779" spans="2:3" x14ac:dyDescent="0.75">
      <c r="B779" s="249">
        <v>716</v>
      </c>
      <c r="C779" s="248">
        <v>73.203001788967242</v>
      </c>
    </row>
    <row r="780" spans="2:3" x14ac:dyDescent="0.75">
      <c r="B780" s="249">
        <v>717</v>
      </c>
      <c r="C780" s="248">
        <v>54.202579375216345</v>
      </c>
    </row>
    <row r="781" spans="2:3" x14ac:dyDescent="0.75">
      <c r="B781" s="249">
        <v>718</v>
      </c>
      <c r="C781" s="248">
        <v>140.99404721053989</v>
      </c>
    </row>
    <row r="782" spans="2:3" x14ac:dyDescent="0.75">
      <c r="B782" s="249">
        <v>719</v>
      </c>
      <c r="C782" s="248">
        <v>110.27712914395434</v>
      </c>
    </row>
    <row r="783" spans="2:3" x14ac:dyDescent="0.75">
      <c r="B783" s="249">
        <v>720</v>
      </c>
      <c r="C783" s="248">
        <v>98.884031125962167</v>
      </c>
    </row>
    <row r="784" spans="2:3" x14ac:dyDescent="0.75">
      <c r="B784" s="249">
        <v>721</v>
      </c>
      <c r="C784" s="248">
        <v>100.95968627678296</v>
      </c>
    </row>
    <row r="785" spans="2:3" x14ac:dyDescent="0.75">
      <c r="B785" s="249">
        <v>722</v>
      </c>
      <c r="C785" s="248">
        <v>125.08953148196699</v>
      </c>
    </row>
    <row r="786" spans="2:3" x14ac:dyDescent="0.75">
      <c r="B786" s="249">
        <v>723</v>
      </c>
      <c r="C786" s="248">
        <v>114.5439156491194</v>
      </c>
    </row>
    <row r="787" spans="2:3" x14ac:dyDescent="0.75">
      <c r="B787" s="249">
        <v>724</v>
      </c>
      <c r="C787" s="248">
        <v>140.40629237705673</v>
      </c>
    </row>
    <row r="788" spans="2:3" x14ac:dyDescent="0.75">
      <c r="B788" s="249">
        <v>725</v>
      </c>
      <c r="C788" s="248">
        <v>134.88378081834574</v>
      </c>
    </row>
    <row r="789" spans="2:3" x14ac:dyDescent="0.75">
      <c r="B789" s="249">
        <v>726</v>
      </c>
      <c r="C789" s="248">
        <v>74.207630973778791</v>
      </c>
    </row>
    <row r="790" spans="2:3" x14ac:dyDescent="0.75">
      <c r="B790" s="249">
        <v>727</v>
      </c>
      <c r="C790" s="248">
        <v>137.69833546329951</v>
      </c>
    </row>
    <row r="791" spans="2:3" x14ac:dyDescent="0.75">
      <c r="B791" s="249">
        <v>728</v>
      </c>
      <c r="C791" s="248">
        <v>114.78991785851578</v>
      </c>
    </row>
    <row r="792" spans="2:3" x14ac:dyDescent="0.75">
      <c r="B792" s="249">
        <v>729</v>
      </c>
      <c r="C792" s="248">
        <v>135.20662528209806</v>
      </c>
    </row>
    <row r="793" spans="2:3" x14ac:dyDescent="0.75">
      <c r="B793" s="249">
        <v>730</v>
      </c>
      <c r="C793" s="248">
        <v>130.23733356347063</v>
      </c>
    </row>
    <row r="794" spans="2:3" x14ac:dyDescent="0.75">
      <c r="B794" s="249">
        <v>731</v>
      </c>
      <c r="C794" s="248">
        <v>110.78723234730971</v>
      </c>
    </row>
    <row r="795" spans="2:3" x14ac:dyDescent="0.75">
      <c r="B795" s="249">
        <v>732</v>
      </c>
      <c r="C795" s="248">
        <v>159.49264876868347</v>
      </c>
    </row>
    <row r="796" spans="2:3" x14ac:dyDescent="0.75">
      <c r="B796" s="249">
        <v>733</v>
      </c>
      <c r="C796" s="248">
        <v>149.91137437851162</v>
      </c>
    </row>
    <row r="797" spans="2:3" x14ac:dyDescent="0.75">
      <c r="B797" s="249">
        <v>734</v>
      </c>
      <c r="C797" s="248">
        <v>109.84112212629684</v>
      </c>
    </row>
    <row r="798" spans="2:3" x14ac:dyDescent="0.75">
      <c r="B798" s="249">
        <v>735</v>
      </c>
      <c r="C798" s="248">
        <v>126.84826459561828</v>
      </c>
    </row>
    <row r="799" spans="2:3" x14ac:dyDescent="0.75">
      <c r="B799" s="249">
        <v>736</v>
      </c>
      <c r="C799" s="248">
        <v>106.83888189786522</v>
      </c>
    </row>
    <row r="800" spans="2:3" x14ac:dyDescent="0.75">
      <c r="B800" s="249">
        <v>737</v>
      </c>
      <c r="C800" s="248">
        <v>122.73004680956663</v>
      </c>
    </row>
    <row r="801" spans="2:3" x14ac:dyDescent="0.75">
      <c r="B801" s="249">
        <v>738</v>
      </c>
      <c r="C801" s="248">
        <v>94.077757971623384</v>
      </c>
    </row>
    <row r="802" spans="2:3" x14ac:dyDescent="0.75">
      <c r="B802" s="249">
        <v>739</v>
      </c>
      <c r="C802" s="248">
        <v>161.22123276897747</v>
      </c>
    </row>
    <row r="803" spans="2:3" x14ac:dyDescent="0.75">
      <c r="B803" s="249">
        <v>740</v>
      </c>
      <c r="C803" s="248">
        <v>130.55748216018313</v>
      </c>
    </row>
    <row r="804" spans="2:3" x14ac:dyDescent="0.75">
      <c r="B804" s="249">
        <v>741</v>
      </c>
      <c r="C804" s="248">
        <v>101.0131906374716</v>
      </c>
    </row>
    <row r="805" spans="2:3" x14ac:dyDescent="0.75">
      <c r="B805" s="249">
        <v>742</v>
      </c>
      <c r="C805" s="248">
        <v>96.509071240717702</v>
      </c>
    </row>
    <row r="806" spans="2:3" x14ac:dyDescent="0.75">
      <c r="B806" s="249">
        <v>743</v>
      </c>
      <c r="C806" s="248">
        <v>123.36538413287535</v>
      </c>
    </row>
    <row r="807" spans="2:3" x14ac:dyDescent="0.75">
      <c r="B807" s="249">
        <v>744</v>
      </c>
      <c r="C807" s="248">
        <v>87.225031966495834</v>
      </c>
    </row>
    <row r="808" spans="2:3" x14ac:dyDescent="0.75">
      <c r="B808" s="249">
        <v>745</v>
      </c>
      <c r="C808" s="248">
        <v>132.0206677031762</v>
      </c>
    </row>
    <row r="809" spans="2:3" x14ac:dyDescent="0.75">
      <c r="B809" s="249">
        <v>746</v>
      </c>
      <c r="C809" s="248">
        <v>113.13839510782012</v>
      </c>
    </row>
    <row r="810" spans="2:3" x14ac:dyDescent="0.75">
      <c r="B810" s="249">
        <v>747</v>
      </c>
      <c r="C810" s="248">
        <v>123.21305110413691</v>
      </c>
    </row>
    <row r="811" spans="2:3" x14ac:dyDescent="0.75">
      <c r="B811" s="249">
        <v>748</v>
      </c>
      <c r="C811" s="248">
        <v>104.31792125983726</v>
      </c>
    </row>
    <row r="812" spans="2:3" x14ac:dyDescent="0.75">
      <c r="B812" s="249">
        <v>749</v>
      </c>
      <c r="C812" s="248">
        <v>111.19165583277952</v>
      </c>
    </row>
    <row r="813" spans="2:3" x14ac:dyDescent="0.75">
      <c r="B813" s="249">
        <v>750</v>
      </c>
      <c r="C813" s="248">
        <v>141.88265339525745</v>
      </c>
    </row>
    <row r="814" spans="2:3" x14ac:dyDescent="0.75">
      <c r="B814" s="249">
        <v>751</v>
      </c>
      <c r="C814" s="248">
        <v>103.22402397919976</v>
      </c>
    </row>
    <row r="815" spans="2:3" x14ac:dyDescent="0.75">
      <c r="B815" s="249">
        <v>752</v>
      </c>
      <c r="C815" s="248">
        <v>160.34926870655053</v>
      </c>
    </row>
    <row r="816" spans="2:3" x14ac:dyDescent="0.75">
      <c r="B816" s="249">
        <v>753</v>
      </c>
      <c r="C816" s="248">
        <v>150.17203966981162</v>
      </c>
    </row>
    <row r="817" spans="2:3" x14ac:dyDescent="0.75">
      <c r="B817" s="249">
        <v>754</v>
      </c>
      <c r="C817" s="248">
        <v>129.2881062184571</v>
      </c>
    </row>
    <row r="818" spans="2:3" x14ac:dyDescent="0.75">
      <c r="B818" s="249">
        <v>755</v>
      </c>
      <c r="C818" s="248">
        <v>53.094974089913052</v>
      </c>
    </row>
    <row r="819" spans="2:3" x14ac:dyDescent="0.75">
      <c r="B819" s="249">
        <v>756</v>
      </c>
      <c r="C819" s="248">
        <v>96.141687115124483</v>
      </c>
    </row>
    <row r="820" spans="2:3" x14ac:dyDescent="0.75">
      <c r="B820" s="249">
        <v>757</v>
      </c>
      <c r="C820" s="248">
        <v>133.42258712177011</v>
      </c>
    </row>
    <row r="821" spans="2:3" x14ac:dyDescent="0.75">
      <c r="B821" s="249">
        <v>758</v>
      </c>
      <c r="C821" s="248">
        <v>128.1551322723507</v>
      </c>
    </row>
    <row r="822" spans="2:3" x14ac:dyDescent="0.75">
      <c r="B822" s="249">
        <v>759</v>
      </c>
      <c r="C822" s="248">
        <v>120.00351202958787</v>
      </c>
    </row>
    <row r="823" spans="2:3" x14ac:dyDescent="0.75">
      <c r="B823" s="249">
        <v>760</v>
      </c>
      <c r="C823" s="248">
        <v>142.09337475858499</v>
      </c>
    </row>
    <row r="824" spans="2:3" x14ac:dyDescent="0.75">
      <c r="B824" s="249">
        <v>761</v>
      </c>
      <c r="C824" s="248">
        <v>107.18709861309662</v>
      </c>
    </row>
    <row r="825" spans="2:3" x14ac:dyDescent="0.75">
      <c r="B825" s="249">
        <v>762</v>
      </c>
      <c r="C825" s="248">
        <v>96.885777320529598</v>
      </c>
    </row>
    <row r="826" spans="2:3" x14ac:dyDescent="0.75">
      <c r="B826" s="249">
        <v>763</v>
      </c>
      <c r="C826" s="248">
        <v>128.8916114931053</v>
      </c>
    </row>
    <row r="827" spans="2:3" x14ac:dyDescent="0.75">
      <c r="B827" s="249">
        <v>764</v>
      </c>
      <c r="C827" s="248">
        <v>152.92165244164616</v>
      </c>
    </row>
    <row r="828" spans="2:3" x14ac:dyDescent="0.75">
      <c r="B828" s="249">
        <v>765</v>
      </c>
      <c r="C828" s="248">
        <v>110.32234334325631</v>
      </c>
    </row>
    <row r="829" spans="2:3" x14ac:dyDescent="0.75">
      <c r="B829" s="249">
        <v>766</v>
      </c>
      <c r="C829" s="248">
        <v>113.61389671063344</v>
      </c>
    </row>
    <row r="830" spans="2:3" x14ac:dyDescent="0.75">
      <c r="B830" s="249">
        <v>767</v>
      </c>
      <c r="C830" s="248">
        <v>110.82213048927103</v>
      </c>
    </row>
    <row r="831" spans="2:3" x14ac:dyDescent="0.75">
      <c r="B831" s="249">
        <v>768</v>
      </c>
      <c r="C831" s="248">
        <v>135.91593816376343</v>
      </c>
    </row>
    <row r="832" spans="2:3" x14ac:dyDescent="0.75">
      <c r="B832" s="249">
        <v>769</v>
      </c>
      <c r="C832" s="248">
        <v>112.72721367204272</v>
      </c>
    </row>
    <row r="833" spans="2:3" x14ac:dyDescent="0.75">
      <c r="B833" s="249">
        <v>770</v>
      </c>
      <c r="C833" s="248">
        <v>129.53756364919326</v>
      </c>
    </row>
    <row r="834" spans="2:3" x14ac:dyDescent="0.75">
      <c r="B834" s="249">
        <v>771</v>
      </c>
      <c r="C834" s="248">
        <v>126.55222791864047</v>
      </c>
    </row>
    <row r="835" spans="2:3" x14ac:dyDescent="0.75">
      <c r="B835" s="249">
        <v>772</v>
      </c>
      <c r="C835" s="248">
        <v>158.37362058691784</v>
      </c>
    </row>
    <row r="836" spans="2:3" x14ac:dyDescent="0.75">
      <c r="B836" s="249">
        <v>773</v>
      </c>
      <c r="C836" s="248">
        <v>118.23929369736678</v>
      </c>
    </row>
    <row r="837" spans="2:3" x14ac:dyDescent="0.75">
      <c r="B837" s="249">
        <v>774</v>
      </c>
      <c r="C837" s="248">
        <v>104.58621725848272</v>
      </c>
    </row>
    <row r="838" spans="2:3" x14ac:dyDescent="0.75">
      <c r="B838" s="249">
        <v>775</v>
      </c>
      <c r="C838" s="248">
        <v>114.16484360364664</v>
      </c>
    </row>
    <row r="839" spans="2:3" x14ac:dyDescent="0.75">
      <c r="B839" s="249">
        <v>776</v>
      </c>
      <c r="C839" s="248">
        <v>139.33874472281835</v>
      </c>
    </row>
    <row r="840" spans="2:3" x14ac:dyDescent="0.75">
      <c r="B840" s="249">
        <v>777</v>
      </c>
      <c r="C840" s="248">
        <v>148.14124623091419</v>
      </c>
    </row>
    <row r="841" spans="2:3" x14ac:dyDescent="0.75">
      <c r="B841" s="249">
        <v>778</v>
      </c>
      <c r="C841" s="248">
        <v>114.456690814854</v>
      </c>
    </row>
    <row r="842" spans="2:3" x14ac:dyDescent="0.75">
      <c r="B842" s="249">
        <v>779</v>
      </c>
      <c r="C842" s="248">
        <v>146.83345515623003</v>
      </c>
    </row>
    <row r="843" spans="2:3" x14ac:dyDescent="0.75">
      <c r="B843" s="249">
        <v>780</v>
      </c>
      <c r="C843" s="248">
        <v>118.50714242391787</v>
      </c>
    </row>
    <row r="844" spans="2:3" x14ac:dyDescent="0.75">
      <c r="B844" s="249">
        <v>781</v>
      </c>
      <c r="C844" s="248">
        <v>136.67422834078553</v>
      </c>
    </row>
    <row r="845" spans="2:3" x14ac:dyDescent="0.75">
      <c r="B845" s="249">
        <v>782</v>
      </c>
      <c r="C845" s="248">
        <v>130.59384308100775</v>
      </c>
    </row>
    <row r="846" spans="2:3" x14ac:dyDescent="0.75">
      <c r="B846" s="249">
        <v>783</v>
      </c>
      <c r="C846" s="248">
        <v>119.46150110882461</v>
      </c>
    </row>
    <row r="847" spans="2:3" x14ac:dyDescent="0.75">
      <c r="B847" s="249">
        <v>784</v>
      </c>
      <c r="C847" s="248">
        <v>88.762849543879881</v>
      </c>
    </row>
    <row r="848" spans="2:3" x14ac:dyDescent="0.75">
      <c r="B848" s="249">
        <v>785</v>
      </c>
      <c r="C848" s="248">
        <v>158.48448564606628</v>
      </c>
    </row>
    <row r="849" spans="2:3" x14ac:dyDescent="0.75">
      <c r="B849" s="249">
        <v>786</v>
      </c>
      <c r="C849" s="248">
        <v>119.50105424679383</v>
      </c>
    </row>
    <row r="850" spans="2:3" x14ac:dyDescent="0.75">
      <c r="B850" s="249">
        <v>787</v>
      </c>
      <c r="C850" s="248">
        <v>130.26522924216948</v>
      </c>
    </row>
    <row r="851" spans="2:3" x14ac:dyDescent="0.75">
      <c r="B851" s="249">
        <v>788</v>
      </c>
      <c r="C851" s="248">
        <v>134.45087473526138</v>
      </c>
    </row>
    <row r="852" spans="2:3" x14ac:dyDescent="0.75">
      <c r="B852" s="249">
        <v>789</v>
      </c>
      <c r="C852" s="248">
        <v>120.02143769944718</v>
      </c>
    </row>
    <row r="853" spans="2:3" x14ac:dyDescent="0.75">
      <c r="B853" s="249">
        <v>790</v>
      </c>
      <c r="C853" s="248">
        <v>126.36663427366213</v>
      </c>
    </row>
    <row r="854" spans="2:3" x14ac:dyDescent="0.75">
      <c r="B854" s="249">
        <v>791</v>
      </c>
      <c r="C854" s="248">
        <v>110.42101938530955</v>
      </c>
    </row>
    <row r="855" spans="2:3" x14ac:dyDescent="0.75">
      <c r="B855" s="249">
        <v>792</v>
      </c>
      <c r="C855" s="248">
        <v>103.29152182914211</v>
      </c>
    </row>
    <row r="856" spans="2:3" x14ac:dyDescent="0.75">
      <c r="B856" s="249">
        <v>793</v>
      </c>
      <c r="C856" s="248">
        <v>103.93916773400481</v>
      </c>
    </row>
    <row r="857" spans="2:3" x14ac:dyDescent="0.75">
      <c r="B857" s="249">
        <v>794</v>
      </c>
      <c r="C857" s="248">
        <v>103.45952723329566</v>
      </c>
    </row>
    <row r="858" spans="2:3" x14ac:dyDescent="0.75">
      <c r="B858" s="249">
        <v>795</v>
      </c>
      <c r="C858" s="248">
        <v>130.3667430412421</v>
      </c>
    </row>
    <row r="859" spans="2:3" x14ac:dyDescent="0.75">
      <c r="B859" s="249">
        <v>796</v>
      </c>
      <c r="C859" s="248">
        <v>99.021272995174115</v>
      </c>
    </row>
    <row r="860" spans="2:3" x14ac:dyDescent="0.75">
      <c r="B860" s="249">
        <v>797</v>
      </c>
      <c r="C860" s="248">
        <v>63.654381716082355</v>
      </c>
    </row>
    <row r="861" spans="2:3" x14ac:dyDescent="0.75">
      <c r="B861" s="249">
        <v>798</v>
      </c>
      <c r="C861" s="248">
        <v>126.36428093123806</v>
      </c>
    </row>
    <row r="862" spans="2:3" x14ac:dyDescent="0.75">
      <c r="B862" s="249">
        <v>799</v>
      </c>
      <c r="C862" s="248">
        <v>145.59901225445375</v>
      </c>
    </row>
    <row r="863" spans="2:3" x14ac:dyDescent="0.75">
      <c r="B863" s="249">
        <v>800</v>
      </c>
      <c r="C863" s="248">
        <v>104.12487471818648</v>
      </c>
    </row>
    <row r="864" spans="2:3" x14ac:dyDescent="0.75">
      <c r="B864" s="249">
        <v>801</v>
      </c>
      <c r="C864" s="248">
        <v>128.53192364920974</v>
      </c>
    </row>
    <row r="865" spans="2:3" x14ac:dyDescent="0.75">
      <c r="B865" s="249">
        <v>802</v>
      </c>
      <c r="C865" s="248">
        <v>145.22584058218882</v>
      </c>
    </row>
    <row r="866" spans="2:3" x14ac:dyDescent="0.75">
      <c r="B866" s="249">
        <v>803</v>
      </c>
      <c r="C866" s="248">
        <v>146.26705454971983</v>
      </c>
    </row>
    <row r="867" spans="2:3" x14ac:dyDescent="0.75">
      <c r="B867" s="249">
        <v>804</v>
      </c>
      <c r="C867" s="248">
        <v>137.02924378196556</v>
      </c>
    </row>
    <row r="868" spans="2:3" x14ac:dyDescent="0.75">
      <c r="B868" s="249">
        <v>805</v>
      </c>
      <c r="C868" s="248">
        <v>117.80280673370032</v>
      </c>
    </row>
    <row r="869" spans="2:3" x14ac:dyDescent="0.75">
      <c r="B869" s="249">
        <v>806</v>
      </c>
      <c r="C869" s="248">
        <v>97.968048702948181</v>
      </c>
    </row>
    <row r="870" spans="2:3" x14ac:dyDescent="0.75">
      <c r="B870" s="249">
        <v>807</v>
      </c>
      <c r="C870" s="248">
        <v>131.55089209574379</v>
      </c>
    </row>
    <row r="871" spans="2:3" x14ac:dyDescent="0.75">
      <c r="B871" s="249">
        <v>808</v>
      </c>
      <c r="C871" s="248">
        <v>134.58992888845094</v>
      </c>
    </row>
    <row r="872" spans="2:3" x14ac:dyDescent="0.75">
      <c r="B872" s="249">
        <v>809</v>
      </c>
      <c r="C872" s="248">
        <v>135.932883814485</v>
      </c>
    </row>
    <row r="873" spans="2:3" x14ac:dyDescent="0.75">
      <c r="B873" s="249">
        <v>810</v>
      </c>
      <c r="C873" s="248">
        <v>132.58876054840178</v>
      </c>
    </row>
    <row r="874" spans="2:3" x14ac:dyDescent="0.75">
      <c r="B874" s="249">
        <v>811</v>
      </c>
      <c r="C874" s="248">
        <v>119.04720832092316</v>
      </c>
    </row>
    <row r="875" spans="2:3" x14ac:dyDescent="0.75">
      <c r="B875" s="249">
        <v>812</v>
      </c>
      <c r="C875" s="248">
        <v>173.20453249929346</v>
      </c>
    </row>
    <row r="876" spans="2:3" x14ac:dyDescent="0.75">
      <c r="B876" s="249">
        <v>813</v>
      </c>
      <c r="C876" s="248">
        <v>103.49394188260899</v>
      </c>
    </row>
    <row r="877" spans="2:3" x14ac:dyDescent="0.75">
      <c r="B877" s="249">
        <v>814</v>
      </c>
      <c r="C877" s="248">
        <v>117.75874378860411</v>
      </c>
    </row>
    <row r="878" spans="2:3" x14ac:dyDescent="0.75">
      <c r="B878" s="249">
        <v>815</v>
      </c>
      <c r="C878" s="248">
        <v>103.15840873761547</v>
      </c>
    </row>
    <row r="879" spans="2:3" x14ac:dyDescent="0.75">
      <c r="B879" s="249">
        <v>816</v>
      </c>
      <c r="C879" s="248">
        <v>188.23317736171197</v>
      </c>
    </row>
    <row r="880" spans="2:3" x14ac:dyDescent="0.75">
      <c r="B880" s="249">
        <v>817</v>
      </c>
      <c r="C880" s="248">
        <v>111.71325647147748</v>
      </c>
    </row>
    <row r="881" spans="2:3" x14ac:dyDescent="0.75">
      <c r="B881" s="249">
        <v>818</v>
      </c>
      <c r="C881" s="248">
        <v>105.6720419621835</v>
      </c>
    </row>
    <row r="882" spans="2:3" x14ac:dyDescent="0.75">
      <c r="B882" s="249">
        <v>819</v>
      </c>
      <c r="C882" s="248">
        <v>97.410390892085417</v>
      </c>
    </row>
    <row r="883" spans="2:3" x14ac:dyDescent="0.75">
      <c r="B883" s="249">
        <v>820</v>
      </c>
      <c r="C883" s="248">
        <v>127.59769314452797</v>
      </c>
    </row>
    <row r="884" spans="2:3" x14ac:dyDescent="0.75">
      <c r="B884" s="249">
        <v>821</v>
      </c>
      <c r="C884" s="248">
        <v>82.279351850168808</v>
      </c>
    </row>
    <row r="885" spans="2:3" x14ac:dyDescent="0.75">
      <c r="B885" s="249">
        <v>822</v>
      </c>
      <c r="C885" s="248">
        <v>128.15718507029322</v>
      </c>
    </row>
    <row r="886" spans="2:3" x14ac:dyDescent="0.75">
      <c r="B886" s="249">
        <v>823</v>
      </c>
      <c r="C886" s="248">
        <v>100.22272309775794</v>
      </c>
    </row>
    <row r="887" spans="2:3" x14ac:dyDescent="0.75">
      <c r="B887" s="249">
        <v>824</v>
      </c>
      <c r="C887" s="248">
        <v>125.77789116387804</v>
      </c>
    </row>
    <row r="888" spans="2:3" x14ac:dyDescent="0.75">
      <c r="B888" s="249">
        <v>825</v>
      </c>
      <c r="C888" s="248">
        <v>81.235305415028137</v>
      </c>
    </row>
    <row r="889" spans="2:3" x14ac:dyDescent="0.75">
      <c r="B889" s="249">
        <v>826</v>
      </c>
      <c r="C889" s="248">
        <v>114.36563946741616</v>
      </c>
    </row>
    <row r="890" spans="2:3" x14ac:dyDescent="0.75">
      <c r="B890" s="249">
        <v>827</v>
      </c>
      <c r="C890" s="248">
        <v>152.85870183768526</v>
      </c>
    </row>
    <row r="891" spans="2:3" x14ac:dyDescent="0.75">
      <c r="B891" s="249">
        <v>828</v>
      </c>
      <c r="C891" s="248">
        <v>92.292694195233054</v>
      </c>
    </row>
    <row r="892" spans="2:3" x14ac:dyDescent="0.75">
      <c r="B892" s="249">
        <v>829</v>
      </c>
      <c r="C892" s="248">
        <v>154.19310375157681</v>
      </c>
    </row>
    <row r="893" spans="2:3" x14ac:dyDescent="0.75">
      <c r="B893" s="249">
        <v>830</v>
      </c>
      <c r="C893" s="248">
        <v>116.84254266581682</v>
      </c>
    </row>
    <row r="894" spans="2:3" x14ac:dyDescent="0.75">
      <c r="B894" s="249">
        <v>831</v>
      </c>
      <c r="C894" s="248">
        <v>100.05906653794078</v>
      </c>
    </row>
    <row r="895" spans="2:3" x14ac:dyDescent="0.75">
      <c r="B895" s="249">
        <v>832</v>
      </c>
      <c r="C895" s="248">
        <v>121.03190879783973</v>
      </c>
    </row>
    <row r="896" spans="2:3" x14ac:dyDescent="0.75">
      <c r="B896" s="249">
        <v>833</v>
      </c>
      <c r="C896" s="248">
        <v>113.19527283597432</v>
      </c>
    </row>
    <row r="897" spans="2:3" x14ac:dyDescent="0.75">
      <c r="B897" s="249">
        <v>834</v>
      </c>
      <c r="C897" s="248">
        <v>106.52106237226489</v>
      </c>
    </row>
    <row r="898" spans="2:3" x14ac:dyDescent="0.75">
      <c r="B898" s="249">
        <v>835</v>
      </c>
      <c r="C898" s="248">
        <v>136.50383705236885</v>
      </c>
    </row>
    <row r="899" spans="2:3" x14ac:dyDescent="0.75">
      <c r="B899" s="249">
        <v>836</v>
      </c>
      <c r="C899" s="248">
        <v>104.48667762328652</v>
      </c>
    </row>
    <row r="900" spans="2:3" x14ac:dyDescent="0.75">
      <c r="B900" s="249">
        <v>837</v>
      </c>
      <c r="C900" s="248">
        <v>102.44269316528491</v>
      </c>
    </row>
    <row r="901" spans="2:3" x14ac:dyDescent="0.75">
      <c r="B901" s="249">
        <v>838</v>
      </c>
      <c r="C901" s="248">
        <v>147.28998566451622</v>
      </c>
    </row>
    <row r="902" spans="2:3" x14ac:dyDescent="0.75">
      <c r="B902" s="249">
        <v>839</v>
      </c>
      <c r="C902" s="248">
        <v>183.82392640869816</v>
      </c>
    </row>
    <row r="903" spans="2:3" x14ac:dyDescent="0.75">
      <c r="B903" s="249">
        <v>840</v>
      </c>
      <c r="C903" s="248">
        <v>160.64771161910173</v>
      </c>
    </row>
    <row r="904" spans="2:3" x14ac:dyDescent="0.75">
      <c r="B904" s="249">
        <v>841</v>
      </c>
      <c r="C904" s="248">
        <v>91.482638467300262</v>
      </c>
    </row>
    <row r="905" spans="2:3" x14ac:dyDescent="0.75">
      <c r="B905" s="249">
        <v>842</v>
      </c>
      <c r="C905" s="248">
        <v>123.34462588301389</v>
      </c>
    </row>
    <row r="906" spans="2:3" x14ac:dyDescent="0.75">
      <c r="B906" s="249">
        <v>843</v>
      </c>
      <c r="C906" s="248">
        <v>123.49563423262599</v>
      </c>
    </row>
    <row r="907" spans="2:3" x14ac:dyDescent="0.75">
      <c r="B907" s="249">
        <v>844</v>
      </c>
      <c r="C907" s="248">
        <v>114.76406758875795</v>
      </c>
    </row>
    <row r="908" spans="2:3" x14ac:dyDescent="0.75">
      <c r="B908" s="249">
        <v>845</v>
      </c>
      <c r="C908" s="248">
        <v>115.619193824484</v>
      </c>
    </row>
    <row r="909" spans="2:3" x14ac:dyDescent="0.75">
      <c r="B909" s="249">
        <v>846</v>
      </c>
      <c r="C909" s="248">
        <v>117.20694530395556</v>
      </c>
    </row>
    <row r="910" spans="2:3" x14ac:dyDescent="0.75">
      <c r="B910" s="249">
        <v>847</v>
      </c>
      <c r="C910" s="248">
        <v>109.15713878233444</v>
      </c>
    </row>
    <row r="911" spans="2:3" x14ac:dyDescent="0.75">
      <c r="B911" s="249">
        <v>848</v>
      </c>
      <c r="C911" s="248">
        <v>117.25966242286185</v>
      </c>
    </row>
    <row r="912" spans="2:3" x14ac:dyDescent="0.75">
      <c r="B912" s="249">
        <v>849</v>
      </c>
      <c r="C912" s="248">
        <v>141.44988827482842</v>
      </c>
    </row>
    <row r="913" spans="2:3" x14ac:dyDescent="0.75">
      <c r="B913" s="249">
        <v>850</v>
      </c>
      <c r="C913" s="248">
        <v>142.61139664663554</v>
      </c>
    </row>
    <row r="914" spans="2:3" x14ac:dyDescent="0.75">
      <c r="B914" s="249">
        <v>851</v>
      </c>
      <c r="C914" s="248">
        <v>132.94699199542532</v>
      </c>
    </row>
    <row r="915" spans="2:3" x14ac:dyDescent="0.75">
      <c r="B915" s="249">
        <v>852</v>
      </c>
      <c r="C915" s="248">
        <v>122.93668323614467</v>
      </c>
    </row>
    <row r="916" spans="2:3" x14ac:dyDescent="0.75">
      <c r="B916" s="249">
        <v>853</v>
      </c>
      <c r="C916" s="248">
        <v>132.96372722354548</v>
      </c>
    </row>
    <row r="917" spans="2:3" x14ac:dyDescent="0.75">
      <c r="B917" s="249">
        <v>854</v>
      </c>
      <c r="C917" s="248">
        <v>126.77852507264981</v>
      </c>
    </row>
    <row r="918" spans="2:3" x14ac:dyDescent="0.75">
      <c r="B918" s="249">
        <v>855</v>
      </c>
      <c r="C918" s="248">
        <v>110.38213858291574</v>
      </c>
    </row>
    <row r="919" spans="2:3" x14ac:dyDescent="0.75">
      <c r="B919" s="249">
        <v>856</v>
      </c>
      <c r="C919" s="248">
        <v>88.446084704820251</v>
      </c>
    </row>
    <row r="920" spans="2:3" x14ac:dyDescent="0.75">
      <c r="B920" s="249">
        <v>857</v>
      </c>
      <c r="C920" s="248">
        <v>121.10262713535174</v>
      </c>
    </row>
    <row r="921" spans="2:3" x14ac:dyDescent="0.75">
      <c r="B921" s="249">
        <v>858</v>
      </c>
      <c r="C921" s="248">
        <v>144.2121446256711</v>
      </c>
    </row>
    <row r="922" spans="2:3" x14ac:dyDescent="0.75">
      <c r="B922" s="249">
        <v>859</v>
      </c>
      <c r="C922" s="248">
        <v>91.149197530569253</v>
      </c>
    </row>
    <row r="923" spans="2:3" x14ac:dyDescent="0.75">
      <c r="B923" s="249">
        <v>860</v>
      </c>
      <c r="C923" s="248">
        <v>140.36880118329458</v>
      </c>
    </row>
    <row r="924" spans="2:3" x14ac:dyDescent="0.75">
      <c r="B924" s="249">
        <v>861</v>
      </c>
      <c r="C924" s="248">
        <v>149.57824829416401</v>
      </c>
    </row>
    <row r="925" spans="2:3" x14ac:dyDescent="0.75">
      <c r="B925" s="249">
        <v>862</v>
      </c>
      <c r="C925" s="248">
        <v>91.590012039378095</v>
      </c>
    </row>
    <row r="926" spans="2:3" x14ac:dyDescent="0.75">
      <c r="B926" s="249">
        <v>863</v>
      </c>
      <c r="C926" s="248">
        <v>96.914876768494139</v>
      </c>
    </row>
    <row r="927" spans="2:3" x14ac:dyDescent="0.75">
      <c r="B927" s="249">
        <v>864</v>
      </c>
      <c r="C927" s="248">
        <v>164.74201287297652</v>
      </c>
    </row>
    <row r="928" spans="2:3" x14ac:dyDescent="0.75">
      <c r="B928" s="249">
        <v>865</v>
      </c>
      <c r="C928" s="248">
        <v>118.17737454046056</v>
      </c>
    </row>
    <row r="929" spans="2:3" x14ac:dyDescent="0.75">
      <c r="B929" s="249">
        <v>866</v>
      </c>
      <c r="C929" s="248">
        <v>102.66860410905423</v>
      </c>
    </row>
    <row r="930" spans="2:3" x14ac:dyDescent="0.75">
      <c r="B930" s="249">
        <v>867</v>
      </c>
      <c r="C930" s="248">
        <v>103.29868173793732</v>
      </c>
    </row>
    <row r="931" spans="2:3" x14ac:dyDescent="0.75">
      <c r="B931" s="249">
        <v>868</v>
      </c>
      <c r="C931" s="248">
        <v>91.710764470141328</v>
      </c>
    </row>
    <row r="932" spans="2:3" x14ac:dyDescent="0.75">
      <c r="B932" s="249">
        <v>869</v>
      </c>
      <c r="C932" s="248">
        <v>101.97970781977784</v>
      </c>
    </row>
    <row r="933" spans="2:3" x14ac:dyDescent="0.75">
      <c r="B933" s="249">
        <v>870</v>
      </c>
      <c r="C933" s="248">
        <v>138.97169816350862</v>
      </c>
    </row>
    <row r="934" spans="2:3" x14ac:dyDescent="0.75">
      <c r="B934" s="249">
        <v>871</v>
      </c>
      <c r="C934" s="248">
        <v>140.18463906082636</v>
      </c>
    </row>
    <row r="935" spans="2:3" x14ac:dyDescent="0.75">
      <c r="B935" s="249">
        <v>872</v>
      </c>
      <c r="C935" s="248">
        <v>56.821413119510964</v>
      </c>
    </row>
    <row r="936" spans="2:3" x14ac:dyDescent="0.75">
      <c r="B936" s="249">
        <v>873</v>
      </c>
      <c r="C936" s="248">
        <v>146.00557226589981</v>
      </c>
    </row>
    <row r="937" spans="2:3" x14ac:dyDescent="0.75">
      <c r="B937" s="249">
        <v>874</v>
      </c>
      <c r="C937" s="248">
        <v>106.055516135376</v>
      </c>
    </row>
    <row r="938" spans="2:3" x14ac:dyDescent="0.75">
      <c r="B938" s="249">
        <v>875</v>
      </c>
      <c r="C938" s="248">
        <v>95.581846391829075</v>
      </c>
    </row>
    <row r="939" spans="2:3" x14ac:dyDescent="0.75">
      <c r="B939" s="249">
        <v>876</v>
      </c>
      <c r="C939" s="248">
        <v>109.81061814690801</v>
      </c>
    </row>
    <row r="940" spans="2:3" x14ac:dyDescent="0.75">
      <c r="B940" s="249">
        <v>877</v>
      </c>
      <c r="C940" s="248">
        <v>104.72856585034739</v>
      </c>
    </row>
    <row r="941" spans="2:3" x14ac:dyDescent="0.75">
      <c r="B941" s="249">
        <v>878</v>
      </c>
      <c r="C941" s="248">
        <v>149.40015223744439</v>
      </c>
    </row>
    <row r="942" spans="2:3" x14ac:dyDescent="0.75">
      <c r="B942" s="249">
        <v>879</v>
      </c>
      <c r="C942" s="248">
        <v>109.2866871939642</v>
      </c>
    </row>
    <row r="943" spans="2:3" x14ac:dyDescent="0.75">
      <c r="B943" s="249">
        <v>880</v>
      </c>
      <c r="C943" s="248">
        <v>110.92610882779846</v>
      </c>
    </row>
    <row r="944" spans="2:3" x14ac:dyDescent="0.75">
      <c r="B944" s="249">
        <v>881</v>
      </c>
      <c r="C944" s="248">
        <v>90.684125245521685</v>
      </c>
    </row>
    <row r="945" spans="2:3" x14ac:dyDescent="0.75">
      <c r="B945" s="249">
        <v>882</v>
      </c>
      <c r="C945" s="248">
        <v>103.19017006115145</v>
      </c>
    </row>
    <row r="946" spans="2:3" x14ac:dyDescent="0.75">
      <c r="B946" s="249">
        <v>883</v>
      </c>
      <c r="C946" s="248">
        <v>91.578539956714692</v>
      </c>
    </row>
    <row r="947" spans="2:3" x14ac:dyDescent="0.75">
      <c r="B947" s="249">
        <v>884</v>
      </c>
      <c r="C947" s="248">
        <v>143.20508209350839</v>
      </c>
    </row>
    <row r="948" spans="2:3" x14ac:dyDescent="0.75">
      <c r="B948" s="249">
        <v>885</v>
      </c>
      <c r="C948" s="248">
        <v>145.85923587800161</v>
      </c>
    </row>
    <row r="949" spans="2:3" x14ac:dyDescent="0.75">
      <c r="B949" s="249">
        <v>886</v>
      </c>
      <c r="C949" s="248">
        <v>85.072437372827579</v>
      </c>
    </row>
    <row r="950" spans="2:3" x14ac:dyDescent="0.75">
      <c r="B950" s="249">
        <v>887</v>
      </c>
      <c r="C950" s="248">
        <v>137.36138434285567</v>
      </c>
    </row>
    <row r="951" spans="2:3" x14ac:dyDescent="0.75">
      <c r="B951" s="249">
        <v>888</v>
      </c>
      <c r="C951" s="248">
        <v>150.77212715601291</v>
      </c>
    </row>
    <row r="952" spans="2:3" x14ac:dyDescent="0.75">
      <c r="B952" s="249">
        <v>889</v>
      </c>
      <c r="C952" s="248">
        <v>131.27423613478939</v>
      </c>
    </row>
    <row r="953" spans="2:3" x14ac:dyDescent="0.75">
      <c r="B953" s="249">
        <v>890</v>
      </c>
      <c r="C953" s="248">
        <v>119.56696269136363</v>
      </c>
    </row>
    <row r="954" spans="2:3" x14ac:dyDescent="0.75">
      <c r="B954" s="249">
        <v>891</v>
      </c>
      <c r="C954" s="248">
        <v>103.48253186153971</v>
      </c>
    </row>
    <row r="955" spans="2:3" x14ac:dyDescent="0.75">
      <c r="B955" s="249">
        <v>892</v>
      </c>
      <c r="C955" s="248">
        <v>112.24865116977563</v>
      </c>
    </row>
    <row r="956" spans="2:3" x14ac:dyDescent="0.75">
      <c r="B956" s="249">
        <v>893</v>
      </c>
      <c r="C956" s="248">
        <v>160.38568273255129</v>
      </c>
    </row>
    <row r="957" spans="2:3" x14ac:dyDescent="0.75">
      <c r="B957" s="249">
        <v>894</v>
      </c>
      <c r="C957" s="248">
        <v>151.94462479952682</v>
      </c>
    </row>
    <row r="958" spans="2:3" x14ac:dyDescent="0.75">
      <c r="B958" s="249">
        <v>895</v>
      </c>
      <c r="C958" s="248">
        <v>115.14542038609399</v>
      </c>
    </row>
    <row r="959" spans="2:3" x14ac:dyDescent="0.75">
      <c r="B959" s="249">
        <v>896</v>
      </c>
      <c r="C959" s="248">
        <v>143.61382480098257</v>
      </c>
    </row>
    <row r="960" spans="2:3" x14ac:dyDescent="0.75">
      <c r="B960" s="249">
        <v>897</v>
      </c>
      <c r="C960" s="248">
        <v>110.57852498768015</v>
      </c>
    </row>
    <row r="961" spans="2:3" x14ac:dyDescent="0.75">
      <c r="B961" s="249">
        <v>898</v>
      </c>
      <c r="C961" s="248">
        <v>95.709730788690493</v>
      </c>
    </row>
    <row r="962" spans="2:3" x14ac:dyDescent="0.75">
      <c r="B962" s="249">
        <v>899</v>
      </c>
      <c r="C962" s="248">
        <v>118.16873001945687</v>
      </c>
    </row>
    <row r="963" spans="2:3" x14ac:dyDescent="0.75">
      <c r="B963" s="249">
        <v>900</v>
      </c>
      <c r="C963" s="248">
        <v>86.282234806659602</v>
      </c>
    </row>
    <row r="964" spans="2:3" x14ac:dyDescent="0.75">
      <c r="B964" s="249">
        <v>901</v>
      </c>
      <c r="C964" s="248">
        <v>120.66169607361452</v>
      </c>
    </row>
    <row r="965" spans="2:3" x14ac:dyDescent="0.75">
      <c r="B965" s="249">
        <v>902</v>
      </c>
      <c r="C965" s="248">
        <v>170.282873634174</v>
      </c>
    </row>
    <row r="966" spans="2:3" x14ac:dyDescent="0.75">
      <c r="B966" s="249">
        <v>903</v>
      </c>
      <c r="C966" s="248">
        <v>121.08439478246243</v>
      </c>
    </row>
    <row r="967" spans="2:3" x14ac:dyDescent="0.75">
      <c r="B967" s="249">
        <v>904</v>
      </c>
      <c r="C967" s="248">
        <v>77.9209369193469</v>
      </c>
    </row>
    <row r="968" spans="2:3" x14ac:dyDescent="0.75">
      <c r="B968" s="249">
        <v>905</v>
      </c>
      <c r="C968" s="248">
        <v>108.11759075353325</v>
      </c>
    </row>
    <row r="969" spans="2:3" x14ac:dyDescent="0.75">
      <c r="B969" s="249">
        <v>906</v>
      </c>
      <c r="C969" s="248">
        <v>124.4819314574225</v>
      </c>
    </row>
    <row r="970" spans="2:3" x14ac:dyDescent="0.75">
      <c r="B970" s="249">
        <v>907</v>
      </c>
      <c r="C970" s="248">
        <v>111.64662239508752</v>
      </c>
    </row>
    <row r="971" spans="2:3" x14ac:dyDescent="0.75">
      <c r="B971" s="249">
        <v>908</v>
      </c>
      <c r="C971" s="248">
        <v>108.71724897101755</v>
      </c>
    </row>
    <row r="972" spans="2:3" x14ac:dyDescent="0.75">
      <c r="B972" s="249">
        <v>909</v>
      </c>
      <c r="C972" s="248">
        <v>120.46552539902352</v>
      </c>
    </row>
    <row r="973" spans="2:3" x14ac:dyDescent="0.75">
      <c r="B973" s="249">
        <v>910</v>
      </c>
      <c r="C973" s="248">
        <v>135.47011432382607</v>
      </c>
    </row>
    <row r="974" spans="2:3" x14ac:dyDescent="0.75">
      <c r="B974" s="249">
        <v>911</v>
      </c>
      <c r="C974" s="248">
        <v>149.41575386481696</v>
      </c>
    </row>
    <row r="975" spans="2:3" x14ac:dyDescent="0.75">
      <c r="B975" s="249">
        <v>912</v>
      </c>
      <c r="C975" s="248">
        <v>122.49883613956833</v>
      </c>
    </row>
    <row r="976" spans="2:3" x14ac:dyDescent="0.75">
      <c r="B976" s="249">
        <v>913</v>
      </c>
      <c r="C976" s="248">
        <v>146.77625296202069</v>
      </c>
    </row>
    <row r="977" spans="2:3" x14ac:dyDescent="0.75">
      <c r="B977" s="249">
        <v>914</v>
      </c>
      <c r="C977" s="248">
        <v>92.830716880913286</v>
      </c>
    </row>
    <row r="978" spans="2:3" x14ac:dyDescent="0.75">
      <c r="B978" s="249">
        <v>915</v>
      </c>
      <c r="C978" s="248">
        <v>119.54430935191522</v>
      </c>
    </row>
    <row r="979" spans="2:3" x14ac:dyDescent="0.75">
      <c r="B979" s="249">
        <v>916</v>
      </c>
      <c r="C979" s="248">
        <v>126.45321675357829</v>
      </c>
    </row>
    <row r="980" spans="2:3" x14ac:dyDescent="0.75">
      <c r="B980" s="249">
        <v>917</v>
      </c>
      <c r="C980" s="248">
        <v>102.21525565715692</v>
      </c>
    </row>
    <row r="981" spans="2:3" x14ac:dyDescent="0.75">
      <c r="B981" s="249">
        <v>918</v>
      </c>
      <c r="C981" s="248">
        <v>123.02806635168977</v>
      </c>
    </row>
    <row r="982" spans="2:3" x14ac:dyDescent="0.75">
      <c r="B982" s="249">
        <v>919</v>
      </c>
      <c r="C982" s="248">
        <v>89.830537474379454</v>
      </c>
    </row>
    <row r="983" spans="2:3" x14ac:dyDescent="0.75">
      <c r="B983" s="249">
        <v>920</v>
      </c>
      <c r="C983" s="248">
        <v>109.59186863693245</v>
      </c>
    </row>
    <row r="984" spans="2:3" x14ac:dyDescent="0.75">
      <c r="B984" s="249">
        <v>921</v>
      </c>
      <c r="C984" s="248">
        <v>144.9772413040495</v>
      </c>
    </row>
    <row r="985" spans="2:3" x14ac:dyDescent="0.75">
      <c r="B985" s="249">
        <v>922</v>
      </c>
      <c r="C985" s="248">
        <v>138.82767191544738</v>
      </c>
    </row>
    <row r="986" spans="2:3" x14ac:dyDescent="0.75">
      <c r="B986" s="249">
        <v>923</v>
      </c>
      <c r="C986" s="248">
        <v>132.49238193888587</v>
      </c>
    </row>
    <row r="987" spans="2:3" x14ac:dyDescent="0.75">
      <c r="B987" s="249">
        <v>924</v>
      </c>
      <c r="C987" s="248">
        <v>104.98256736319712</v>
      </c>
    </row>
    <row r="988" spans="2:3" x14ac:dyDescent="0.75">
      <c r="B988" s="249">
        <v>925</v>
      </c>
      <c r="C988" s="248">
        <v>93.093585274118482</v>
      </c>
    </row>
    <row r="989" spans="2:3" x14ac:dyDescent="0.75">
      <c r="B989" s="249">
        <v>926</v>
      </c>
      <c r="C989" s="248">
        <v>75.942386692005869</v>
      </c>
    </row>
    <row r="990" spans="2:3" x14ac:dyDescent="0.75">
      <c r="B990" s="249">
        <v>927</v>
      </c>
      <c r="C990" s="248">
        <v>67.845125867572719</v>
      </c>
    </row>
    <row r="991" spans="2:3" x14ac:dyDescent="0.75">
      <c r="B991" s="249">
        <v>928</v>
      </c>
      <c r="C991" s="248">
        <v>146.00159553075662</v>
      </c>
    </row>
    <row r="992" spans="2:3" x14ac:dyDescent="0.75">
      <c r="B992" s="249">
        <v>929</v>
      </c>
      <c r="C992" s="248">
        <v>118.37501395325896</v>
      </c>
    </row>
    <row r="993" spans="2:3" x14ac:dyDescent="0.75">
      <c r="B993" s="249">
        <v>930</v>
      </c>
      <c r="C993" s="248">
        <v>132.56975763982041</v>
      </c>
    </row>
    <row r="994" spans="2:3" x14ac:dyDescent="0.75">
      <c r="B994" s="249">
        <v>931</v>
      </c>
      <c r="C994" s="248">
        <v>90.316514976135693</v>
      </c>
    </row>
    <row r="995" spans="2:3" x14ac:dyDescent="0.75">
      <c r="B995" s="249">
        <v>932</v>
      </c>
      <c r="C995" s="248">
        <v>126.07832339699421</v>
      </c>
    </row>
    <row r="996" spans="2:3" x14ac:dyDescent="0.75">
      <c r="B996" s="249">
        <v>933</v>
      </c>
      <c r="C996" s="248">
        <v>88.383284331817336</v>
      </c>
    </row>
    <row r="997" spans="2:3" x14ac:dyDescent="0.75">
      <c r="B997" s="249">
        <v>934</v>
      </c>
      <c r="C997" s="248">
        <v>111.12715638482717</v>
      </c>
    </row>
    <row r="998" spans="2:3" x14ac:dyDescent="0.75">
      <c r="B998" s="249">
        <v>935</v>
      </c>
      <c r="C998" s="248">
        <v>123.41170982528349</v>
      </c>
    </row>
    <row r="999" spans="2:3" x14ac:dyDescent="0.75">
      <c r="B999" s="249">
        <v>936</v>
      </c>
      <c r="C999" s="248">
        <v>137.66469420770756</v>
      </c>
    </row>
    <row r="1000" spans="2:3" x14ac:dyDescent="0.75">
      <c r="B1000" s="249">
        <v>937</v>
      </c>
      <c r="C1000" s="248">
        <v>122.22376905630252</v>
      </c>
    </row>
    <row r="1001" spans="2:3" x14ac:dyDescent="0.75">
      <c r="B1001" s="249">
        <v>938</v>
      </c>
      <c r="C1001" s="248">
        <v>150.8647554001611</v>
      </c>
    </row>
    <row r="1002" spans="2:3" x14ac:dyDescent="0.75">
      <c r="B1002" s="249">
        <v>939</v>
      </c>
      <c r="C1002" s="248">
        <v>157.80956886819098</v>
      </c>
    </row>
    <row r="1003" spans="2:3" x14ac:dyDescent="0.75">
      <c r="B1003" s="249">
        <v>940</v>
      </c>
      <c r="C1003" s="248">
        <v>137.07741958638383</v>
      </c>
    </row>
    <row r="1004" spans="2:3" x14ac:dyDescent="0.75">
      <c r="B1004" s="249">
        <v>941</v>
      </c>
      <c r="C1004" s="248">
        <v>120.38887814155426</v>
      </c>
    </row>
    <row r="1005" spans="2:3" x14ac:dyDescent="0.75">
      <c r="B1005" s="249">
        <v>942</v>
      </c>
      <c r="C1005" s="248">
        <v>94.338719888152184</v>
      </c>
    </row>
    <row r="1006" spans="2:3" x14ac:dyDescent="0.75">
      <c r="B1006" s="249">
        <v>943</v>
      </c>
      <c r="C1006" s="248">
        <v>119.24810755197642</v>
      </c>
    </row>
    <row r="1007" spans="2:3" x14ac:dyDescent="0.75">
      <c r="B1007" s="249">
        <v>944</v>
      </c>
      <c r="C1007" s="248">
        <v>84.205583305605614</v>
      </c>
    </row>
    <row r="1008" spans="2:3" x14ac:dyDescent="0.75">
      <c r="B1008" s="249">
        <v>945</v>
      </c>
      <c r="C1008" s="248">
        <v>80.921110207901208</v>
      </c>
    </row>
    <row r="1009" spans="2:3" x14ac:dyDescent="0.75">
      <c r="B1009" s="249">
        <v>946</v>
      </c>
      <c r="C1009" s="248">
        <v>81.656331102630546</v>
      </c>
    </row>
    <row r="1010" spans="2:3" x14ac:dyDescent="0.75">
      <c r="B1010" s="249">
        <v>947</v>
      </c>
      <c r="C1010" s="248">
        <v>152.263256267793</v>
      </c>
    </row>
    <row r="1011" spans="2:3" x14ac:dyDescent="0.75">
      <c r="B1011" s="249">
        <v>948</v>
      </c>
      <c r="C1011" s="248">
        <v>86.604204049680192</v>
      </c>
    </row>
    <row r="1012" spans="2:3" x14ac:dyDescent="0.75">
      <c r="B1012" s="249">
        <v>949</v>
      </c>
      <c r="C1012" s="248">
        <v>143.66124493492046</v>
      </c>
    </row>
    <row r="1013" spans="2:3" x14ac:dyDescent="0.75">
      <c r="B1013" s="249">
        <v>950</v>
      </c>
      <c r="C1013" s="248">
        <v>97.195747481492901</v>
      </c>
    </row>
    <row r="1014" spans="2:3" x14ac:dyDescent="0.75">
      <c r="B1014" s="249">
        <v>951</v>
      </c>
      <c r="C1014" s="248">
        <v>100.46508923117651</v>
      </c>
    </row>
    <row r="1015" spans="2:3" x14ac:dyDescent="0.75">
      <c r="B1015" s="249">
        <v>952</v>
      </c>
      <c r="C1015" s="248">
        <v>126.48971911330477</v>
      </c>
    </row>
    <row r="1016" spans="2:3" x14ac:dyDescent="0.75">
      <c r="B1016" s="249">
        <v>953</v>
      </c>
      <c r="C1016" s="248">
        <v>164.41366872767091</v>
      </c>
    </row>
    <row r="1017" spans="2:3" x14ac:dyDescent="0.75">
      <c r="B1017" s="249">
        <v>954</v>
      </c>
      <c r="C1017" s="248">
        <v>107.53403692694671</v>
      </c>
    </row>
    <row r="1018" spans="2:3" x14ac:dyDescent="0.75">
      <c r="B1018" s="249">
        <v>955</v>
      </c>
      <c r="C1018" s="248">
        <v>104.79527544810526</v>
      </c>
    </row>
    <row r="1019" spans="2:3" x14ac:dyDescent="0.75">
      <c r="B1019" s="249">
        <v>956</v>
      </c>
      <c r="C1019" s="248">
        <v>129.80334322175048</v>
      </c>
    </row>
    <row r="1020" spans="2:3" x14ac:dyDescent="0.75">
      <c r="B1020" s="249">
        <v>957</v>
      </c>
      <c r="C1020" s="248">
        <v>120.58014964347412</v>
      </c>
    </row>
    <row r="1021" spans="2:3" x14ac:dyDescent="0.75">
      <c r="B1021" s="249">
        <v>958</v>
      </c>
      <c r="C1021" s="248">
        <v>89.676328680615612</v>
      </c>
    </row>
    <row r="1022" spans="2:3" x14ac:dyDescent="0.75">
      <c r="B1022" s="249">
        <v>959</v>
      </c>
      <c r="C1022" s="248">
        <v>97.014145927681</v>
      </c>
    </row>
    <row r="1023" spans="2:3" x14ac:dyDescent="0.75">
      <c r="B1023" s="249">
        <v>960</v>
      </c>
      <c r="C1023" s="248">
        <v>111.62192930372812</v>
      </c>
    </row>
    <row r="1024" spans="2:3" x14ac:dyDescent="0.75">
      <c r="B1024" s="249">
        <v>961</v>
      </c>
      <c r="C1024" s="248">
        <v>121.61620184301172</v>
      </c>
    </row>
    <row r="1025" spans="2:3" x14ac:dyDescent="0.75">
      <c r="B1025" s="249">
        <v>962</v>
      </c>
      <c r="C1025" s="248">
        <v>131.82497851725722</v>
      </c>
    </row>
    <row r="1026" spans="2:3" x14ac:dyDescent="0.75">
      <c r="B1026" s="249">
        <v>963</v>
      </c>
      <c r="C1026" s="248">
        <v>80.973390721149102</v>
      </c>
    </row>
    <row r="1027" spans="2:3" x14ac:dyDescent="0.75">
      <c r="B1027" s="249">
        <v>964</v>
      </c>
      <c r="C1027" s="248">
        <v>102.38566860319762</v>
      </c>
    </row>
    <row r="1028" spans="2:3" x14ac:dyDescent="0.75">
      <c r="B1028" s="249">
        <v>965</v>
      </c>
      <c r="C1028" s="248">
        <v>114.57537512691476</v>
      </c>
    </row>
    <row r="1029" spans="2:3" x14ac:dyDescent="0.75">
      <c r="B1029" s="249">
        <v>966</v>
      </c>
      <c r="C1029" s="248">
        <v>139.22862981141606</v>
      </c>
    </row>
    <row r="1030" spans="2:3" x14ac:dyDescent="0.75">
      <c r="B1030" s="249">
        <v>967</v>
      </c>
      <c r="C1030" s="248">
        <v>125.86447681625565</v>
      </c>
    </row>
    <row r="1031" spans="2:3" x14ac:dyDescent="0.75">
      <c r="B1031" s="249">
        <v>968</v>
      </c>
      <c r="C1031" s="248">
        <v>148.16161618423658</v>
      </c>
    </row>
    <row r="1032" spans="2:3" x14ac:dyDescent="0.75">
      <c r="B1032" s="249">
        <v>969</v>
      </c>
      <c r="C1032" s="248">
        <v>74.574399087768228</v>
      </c>
    </row>
    <row r="1033" spans="2:3" x14ac:dyDescent="0.75">
      <c r="B1033" s="249">
        <v>970</v>
      </c>
      <c r="C1033" s="248">
        <v>139.00443999711345</v>
      </c>
    </row>
    <row r="1034" spans="2:3" x14ac:dyDescent="0.75">
      <c r="B1034" s="249">
        <v>971</v>
      </c>
      <c r="C1034" s="248">
        <v>116.92337615514758</v>
      </c>
    </row>
    <row r="1035" spans="2:3" x14ac:dyDescent="0.75">
      <c r="B1035" s="249">
        <v>972</v>
      </c>
      <c r="C1035" s="248">
        <v>109.15793603589705</v>
      </c>
    </row>
    <row r="1036" spans="2:3" x14ac:dyDescent="0.75">
      <c r="B1036" s="249">
        <v>973</v>
      </c>
      <c r="C1036" s="248">
        <v>142.77017253128381</v>
      </c>
    </row>
    <row r="1037" spans="2:3" x14ac:dyDescent="0.75">
      <c r="B1037" s="249">
        <v>974</v>
      </c>
      <c r="C1037" s="248">
        <v>159.41258167324838</v>
      </c>
    </row>
    <row r="1038" spans="2:3" x14ac:dyDescent="0.75">
      <c r="B1038" s="249">
        <v>975</v>
      </c>
      <c r="C1038" s="248">
        <v>121.83880013733534</v>
      </c>
    </row>
    <row r="1039" spans="2:3" x14ac:dyDescent="0.75">
      <c r="B1039" s="249">
        <v>976</v>
      </c>
      <c r="C1039" s="248">
        <v>135.53872406500005</v>
      </c>
    </row>
    <row r="1040" spans="2:3" x14ac:dyDescent="0.75">
      <c r="B1040" s="249">
        <v>977</v>
      </c>
      <c r="C1040" s="248">
        <v>142.44345544561037</v>
      </c>
    </row>
    <row r="1041" spans="2:3" x14ac:dyDescent="0.75">
      <c r="B1041" s="249">
        <v>978</v>
      </c>
      <c r="C1041" s="248">
        <v>92.115454312632806</v>
      </c>
    </row>
    <row r="1042" spans="2:3" x14ac:dyDescent="0.75">
      <c r="B1042" s="249">
        <v>979</v>
      </c>
      <c r="C1042" s="248">
        <v>108.74277223623278</v>
      </c>
    </row>
    <row r="1043" spans="2:3" x14ac:dyDescent="0.75">
      <c r="B1043" s="249">
        <v>980</v>
      </c>
      <c r="C1043" s="248">
        <v>115.74123350275592</v>
      </c>
    </row>
    <row r="1044" spans="2:3" x14ac:dyDescent="0.75">
      <c r="B1044" s="249">
        <v>981</v>
      </c>
      <c r="C1044" s="248">
        <v>133.69279704765935</v>
      </c>
    </row>
    <row r="1045" spans="2:3" x14ac:dyDescent="0.75">
      <c r="B1045" s="249">
        <v>982</v>
      </c>
      <c r="C1045" s="248">
        <v>136.6433088327656</v>
      </c>
    </row>
    <row r="1046" spans="2:3" x14ac:dyDescent="0.75">
      <c r="B1046" s="249">
        <v>983</v>
      </c>
      <c r="C1046" s="248">
        <v>135.15499768899497</v>
      </c>
    </row>
    <row r="1047" spans="2:3" x14ac:dyDescent="0.75">
      <c r="B1047" s="249">
        <v>984</v>
      </c>
      <c r="C1047" s="248">
        <v>117.82823387558213</v>
      </c>
    </row>
    <row r="1048" spans="2:3" x14ac:dyDescent="0.75">
      <c r="B1048" s="249">
        <v>985</v>
      </c>
      <c r="C1048" s="248">
        <v>65.478634705140962</v>
      </c>
    </row>
    <row r="1049" spans="2:3" x14ac:dyDescent="0.75">
      <c r="B1049" s="249">
        <v>986</v>
      </c>
      <c r="C1049" s="248">
        <v>138.58578034264809</v>
      </c>
    </row>
    <row r="1050" spans="2:3" x14ac:dyDescent="0.75">
      <c r="B1050" s="249">
        <v>987</v>
      </c>
      <c r="C1050" s="248">
        <v>110.79043018583103</v>
      </c>
    </row>
    <row r="1051" spans="2:3" x14ac:dyDescent="0.75">
      <c r="B1051" s="249">
        <v>988</v>
      </c>
      <c r="C1051" s="248">
        <v>118.91355700363469</v>
      </c>
    </row>
    <row r="1052" spans="2:3" x14ac:dyDescent="0.75">
      <c r="B1052" s="249">
        <v>989</v>
      </c>
      <c r="C1052" s="248">
        <v>86.209893334316888</v>
      </c>
    </row>
    <row r="1053" spans="2:3" x14ac:dyDescent="0.75">
      <c r="B1053" s="249">
        <v>990</v>
      </c>
      <c r="C1053" s="248">
        <v>105.31115271400948</v>
      </c>
    </row>
    <row r="1054" spans="2:3" x14ac:dyDescent="0.75">
      <c r="B1054" s="249">
        <v>991</v>
      </c>
      <c r="C1054" s="248">
        <v>105.43701324789868</v>
      </c>
    </row>
    <row r="1055" spans="2:3" x14ac:dyDescent="0.75">
      <c r="B1055" s="249">
        <v>992</v>
      </c>
      <c r="C1055" s="248">
        <v>149.66680627531389</v>
      </c>
    </row>
    <row r="1056" spans="2:3" x14ac:dyDescent="0.75">
      <c r="B1056" s="249">
        <v>993</v>
      </c>
      <c r="C1056" s="248">
        <v>144.51415901698994</v>
      </c>
    </row>
    <row r="1057" spans="2:3" x14ac:dyDescent="0.75">
      <c r="B1057" s="249">
        <v>994</v>
      </c>
      <c r="C1057" s="248">
        <v>61.896763870162232</v>
      </c>
    </row>
    <row r="1058" spans="2:3" x14ac:dyDescent="0.75">
      <c r="B1058" s="249">
        <v>995</v>
      </c>
      <c r="C1058" s="248">
        <v>108.45948215973657</v>
      </c>
    </row>
    <row r="1059" spans="2:3" x14ac:dyDescent="0.75">
      <c r="B1059" s="249">
        <v>996</v>
      </c>
      <c r="C1059" s="248">
        <v>127.58783467141758</v>
      </c>
    </row>
    <row r="1060" spans="2:3" x14ac:dyDescent="0.75">
      <c r="B1060" s="249">
        <v>997</v>
      </c>
      <c r="C1060" s="248">
        <v>93.98708766837666</v>
      </c>
    </row>
    <row r="1061" spans="2:3" x14ac:dyDescent="0.75">
      <c r="B1061" s="249">
        <v>998</v>
      </c>
      <c r="C1061" s="248">
        <v>158.73879069718396</v>
      </c>
    </row>
    <row r="1062" spans="2:3" x14ac:dyDescent="0.75">
      <c r="B1062" s="249">
        <v>999</v>
      </c>
      <c r="C1062" s="248">
        <v>94.805187985216477</v>
      </c>
    </row>
    <row r="1063" spans="2:3" x14ac:dyDescent="0.75">
      <c r="B1063" s="249">
        <v>1000</v>
      </c>
      <c r="C1063" s="248">
        <v>116.788079338936</v>
      </c>
    </row>
    <row r="1064" spans="2:3" x14ac:dyDescent="0.75">
      <c r="B1064" s="249">
        <v>1001</v>
      </c>
      <c r="C1064" s="248">
        <v>144.9585788000737</v>
      </c>
    </row>
    <row r="1065" spans="2:3" x14ac:dyDescent="0.75">
      <c r="B1065" s="249">
        <v>1002</v>
      </c>
      <c r="C1065" s="248">
        <v>133.96820170663403</v>
      </c>
    </row>
    <row r="1066" spans="2:3" x14ac:dyDescent="0.75">
      <c r="B1066" s="249">
        <v>1003</v>
      </c>
      <c r="C1066" s="248">
        <v>75.66680993607973</v>
      </c>
    </row>
    <row r="1067" spans="2:3" x14ac:dyDescent="0.75">
      <c r="B1067" s="249">
        <v>1004</v>
      </c>
      <c r="C1067" s="248">
        <v>134.08448105587837</v>
      </c>
    </row>
    <row r="1068" spans="2:3" x14ac:dyDescent="0.75">
      <c r="B1068" s="249">
        <v>1005</v>
      </c>
      <c r="C1068" s="248">
        <v>68.726742593628515</v>
      </c>
    </row>
    <row r="1069" spans="2:3" x14ac:dyDescent="0.75">
      <c r="B1069" s="249">
        <v>1006</v>
      </c>
      <c r="C1069" s="248">
        <v>52.917190892057093</v>
      </c>
    </row>
    <row r="1070" spans="2:3" x14ac:dyDescent="0.75">
      <c r="B1070" s="249">
        <v>1007</v>
      </c>
      <c r="C1070" s="248">
        <v>113.30896728471753</v>
      </c>
    </row>
    <row r="1071" spans="2:3" x14ac:dyDescent="0.75">
      <c r="B1071" s="249">
        <v>1008</v>
      </c>
      <c r="C1071" s="248">
        <v>130.32067616967191</v>
      </c>
    </row>
    <row r="1072" spans="2:3" x14ac:dyDescent="0.75">
      <c r="B1072" s="249">
        <v>1009</v>
      </c>
      <c r="C1072" s="248">
        <v>124.34715242896458</v>
      </c>
    </row>
    <row r="1073" spans="2:3" x14ac:dyDescent="0.75">
      <c r="B1073" s="249">
        <v>1010</v>
      </c>
      <c r="C1073" s="248">
        <v>133.77073903955042</v>
      </c>
    </row>
    <row r="1074" spans="2:3" x14ac:dyDescent="0.75">
      <c r="B1074" s="249">
        <v>1011</v>
      </c>
      <c r="C1074" s="248">
        <v>81.893243319276309</v>
      </c>
    </row>
    <row r="1075" spans="2:3" x14ac:dyDescent="0.75">
      <c r="B1075" s="249">
        <v>1012</v>
      </c>
      <c r="C1075" s="248">
        <v>109.49994981555938</v>
      </c>
    </row>
    <row r="1076" spans="2:3" x14ac:dyDescent="0.75">
      <c r="B1076" s="249">
        <v>1013</v>
      </c>
      <c r="C1076" s="248">
        <v>179.13092128120846</v>
      </c>
    </row>
    <row r="1077" spans="2:3" x14ac:dyDescent="0.75">
      <c r="B1077" s="249">
        <v>1014</v>
      </c>
      <c r="C1077" s="248">
        <v>143.78025832022288</v>
      </c>
    </row>
    <row r="1078" spans="2:3" x14ac:dyDescent="0.75">
      <c r="B1078" s="249">
        <v>1015</v>
      </c>
      <c r="C1078" s="248">
        <v>144.24144802220761</v>
      </c>
    </row>
    <row r="1079" spans="2:3" x14ac:dyDescent="0.75">
      <c r="B1079" s="249">
        <v>1016</v>
      </c>
      <c r="C1079" s="248">
        <v>111.00001871398325</v>
      </c>
    </row>
    <row r="1080" spans="2:3" x14ac:dyDescent="0.75">
      <c r="B1080" s="249">
        <v>1017</v>
      </c>
      <c r="C1080" s="248">
        <v>124.91730221578973</v>
      </c>
    </row>
    <row r="1081" spans="2:3" x14ac:dyDescent="0.75">
      <c r="B1081" s="249">
        <v>1018</v>
      </c>
      <c r="C1081" s="248">
        <v>110.45658187310367</v>
      </c>
    </row>
    <row r="1082" spans="2:3" x14ac:dyDescent="0.75">
      <c r="B1082" s="249">
        <v>1019</v>
      </c>
      <c r="C1082" s="248">
        <v>108.14551501457204</v>
      </c>
    </row>
    <row r="1083" spans="2:3" x14ac:dyDescent="0.75">
      <c r="B1083" s="249">
        <v>1020</v>
      </c>
      <c r="C1083" s="248">
        <v>140.05289280689141</v>
      </c>
    </row>
    <row r="1084" spans="2:3" x14ac:dyDescent="0.75">
      <c r="B1084" s="249">
        <v>1021</v>
      </c>
      <c r="C1084" s="248">
        <v>172.46661183702116</v>
      </c>
    </row>
    <row r="1085" spans="2:3" x14ac:dyDescent="0.75">
      <c r="B1085" s="249">
        <v>1022</v>
      </c>
      <c r="C1085" s="248">
        <v>124.92669830736708</v>
      </c>
    </row>
    <row r="1086" spans="2:3" x14ac:dyDescent="0.75">
      <c r="B1086" s="249">
        <v>1023</v>
      </c>
      <c r="C1086" s="248">
        <v>142.2224611012393</v>
      </c>
    </row>
    <row r="1087" spans="2:3" x14ac:dyDescent="0.75">
      <c r="B1087" s="249">
        <v>1024</v>
      </c>
      <c r="C1087" s="248">
        <v>103.41609438058769</v>
      </c>
    </row>
    <row r="1088" spans="2:3" x14ac:dyDescent="0.75">
      <c r="B1088" s="249">
        <v>1025</v>
      </c>
      <c r="C1088" s="248">
        <v>177.1655339594495</v>
      </c>
    </row>
    <row r="1089" spans="2:3" x14ac:dyDescent="0.75">
      <c r="B1089" s="249">
        <v>1026</v>
      </c>
      <c r="C1089" s="248">
        <v>103.66630715375351</v>
      </c>
    </row>
    <row r="1090" spans="2:3" x14ac:dyDescent="0.75">
      <c r="B1090" s="249">
        <v>1027</v>
      </c>
      <c r="C1090" s="248">
        <v>158.49315425277084</v>
      </c>
    </row>
    <row r="1091" spans="2:3" x14ac:dyDescent="0.75">
      <c r="B1091" s="249">
        <v>1028</v>
      </c>
      <c r="C1091" s="248">
        <v>130.48971936958884</v>
      </c>
    </row>
    <row r="1092" spans="2:3" x14ac:dyDescent="0.75">
      <c r="B1092" s="249">
        <v>1029</v>
      </c>
      <c r="C1092" s="248">
        <v>138.22401904947014</v>
      </c>
    </row>
    <row r="1093" spans="2:3" x14ac:dyDescent="0.75">
      <c r="B1093" s="249">
        <v>1030</v>
      </c>
      <c r="C1093" s="248">
        <v>123.05422154892823</v>
      </c>
    </row>
    <row r="1094" spans="2:3" x14ac:dyDescent="0.75">
      <c r="B1094" s="249">
        <v>1031</v>
      </c>
      <c r="C1094" s="248">
        <v>105.73712898241634</v>
      </c>
    </row>
    <row r="1095" spans="2:3" x14ac:dyDescent="0.75">
      <c r="B1095" s="249">
        <v>1032</v>
      </c>
      <c r="C1095" s="248">
        <v>101.33538978365539</v>
      </c>
    </row>
    <row r="1096" spans="2:3" x14ac:dyDescent="0.75">
      <c r="B1096" s="249">
        <v>1033</v>
      </c>
      <c r="C1096" s="248">
        <v>114.54431864470703</v>
      </c>
    </row>
    <row r="1097" spans="2:3" x14ac:dyDescent="0.75">
      <c r="B1097" s="249">
        <v>1034</v>
      </c>
      <c r="C1097" s="248">
        <v>113.27154162593726</v>
      </c>
    </row>
    <row r="1098" spans="2:3" x14ac:dyDescent="0.75">
      <c r="B1098" s="249">
        <v>1035</v>
      </c>
      <c r="C1098" s="248">
        <v>157.87031242159111</v>
      </c>
    </row>
    <row r="1099" spans="2:3" x14ac:dyDescent="0.75">
      <c r="B1099" s="249">
        <v>1036</v>
      </c>
      <c r="C1099" s="248">
        <v>91.465381313241124</v>
      </c>
    </row>
    <row r="1100" spans="2:3" x14ac:dyDescent="0.75">
      <c r="B1100" s="249">
        <v>1037</v>
      </c>
      <c r="C1100" s="248">
        <v>91.464739275605609</v>
      </c>
    </row>
    <row r="1101" spans="2:3" x14ac:dyDescent="0.75">
      <c r="B1101" s="249">
        <v>1038</v>
      </c>
      <c r="C1101" s="248">
        <v>121.19079793512937</v>
      </c>
    </row>
    <row r="1102" spans="2:3" x14ac:dyDescent="0.75">
      <c r="B1102" s="249">
        <v>1039</v>
      </c>
      <c r="C1102" s="248">
        <v>89.338941294754449</v>
      </c>
    </row>
    <row r="1103" spans="2:3" x14ac:dyDescent="0.75">
      <c r="B1103" s="249">
        <v>1040</v>
      </c>
      <c r="C1103" s="248">
        <v>140.01599680489872</v>
      </c>
    </row>
    <row r="1104" spans="2:3" x14ac:dyDescent="0.75">
      <c r="B1104" s="249">
        <v>1041</v>
      </c>
      <c r="C1104" s="248">
        <v>115.98948312343195</v>
      </c>
    </row>
    <row r="1105" spans="2:3" x14ac:dyDescent="0.75">
      <c r="B1105" s="249">
        <v>1042</v>
      </c>
      <c r="C1105" s="248">
        <v>112.87388422064991</v>
      </c>
    </row>
    <row r="1106" spans="2:3" x14ac:dyDescent="0.75">
      <c r="B1106" s="249">
        <v>1043</v>
      </c>
      <c r="C1106" s="248">
        <v>98.879371866805997</v>
      </c>
    </row>
    <row r="1107" spans="2:3" x14ac:dyDescent="0.75">
      <c r="B1107" s="249">
        <v>1044</v>
      </c>
      <c r="C1107" s="248">
        <v>131.62776970040181</v>
      </c>
    </row>
    <row r="1108" spans="2:3" x14ac:dyDescent="0.75">
      <c r="B1108" s="249">
        <v>1045</v>
      </c>
      <c r="C1108" s="248">
        <v>158.75781057343846</v>
      </c>
    </row>
    <row r="1109" spans="2:3" x14ac:dyDescent="0.75">
      <c r="B1109" s="249">
        <v>1046</v>
      </c>
      <c r="C1109" s="248">
        <v>114.4392399559344</v>
      </c>
    </row>
    <row r="1110" spans="2:3" x14ac:dyDescent="0.75">
      <c r="B1110" s="249">
        <v>1047</v>
      </c>
      <c r="C1110" s="248">
        <v>122.87602993806476</v>
      </c>
    </row>
    <row r="1111" spans="2:3" x14ac:dyDescent="0.75">
      <c r="B1111" s="249">
        <v>1048</v>
      </c>
      <c r="C1111" s="248">
        <v>89.432629982088471</v>
      </c>
    </row>
    <row r="1112" spans="2:3" x14ac:dyDescent="0.75">
      <c r="B1112" s="249">
        <v>1049</v>
      </c>
      <c r="C1112" s="248">
        <v>82.821002758822644</v>
      </c>
    </row>
    <row r="1113" spans="2:3" x14ac:dyDescent="0.75">
      <c r="B1113" s="249">
        <v>1050</v>
      </c>
      <c r="C1113" s="248">
        <v>119.46917725580495</v>
      </c>
    </row>
    <row r="1114" spans="2:3" x14ac:dyDescent="0.75">
      <c r="B1114" s="249">
        <v>1051</v>
      </c>
      <c r="C1114" s="248">
        <v>120.90875751172219</v>
      </c>
    </row>
    <row r="1115" spans="2:3" x14ac:dyDescent="0.75">
      <c r="B1115" s="249">
        <v>1052</v>
      </c>
      <c r="C1115" s="248">
        <v>142.17238266689202</v>
      </c>
    </row>
    <row r="1116" spans="2:3" x14ac:dyDescent="0.75">
      <c r="B1116" s="249">
        <v>1053</v>
      </c>
      <c r="C1116" s="248">
        <v>121.72453097757865</v>
      </c>
    </row>
    <row r="1117" spans="2:3" x14ac:dyDescent="0.75">
      <c r="B1117" s="249">
        <v>1054</v>
      </c>
      <c r="C1117" s="248">
        <v>87.831327174732053</v>
      </c>
    </row>
    <row r="1118" spans="2:3" x14ac:dyDescent="0.75">
      <c r="B1118" s="249">
        <v>1055</v>
      </c>
      <c r="C1118" s="248">
        <v>137.63200762288704</v>
      </c>
    </row>
    <row r="1119" spans="2:3" x14ac:dyDescent="0.75">
      <c r="B1119" s="249">
        <v>1056</v>
      </c>
      <c r="C1119" s="248">
        <v>122.12337076246601</v>
      </c>
    </row>
    <row r="1120" spans="2:3" x14ac:dyDescent="0.75">
      <c r="B1120" s="249">
        <v>1057</v>
      </c>
      <c r="C1120" s="248">
        <v>145.39435603846186</v>
      </c>
    </row>
    <row r="1121" spans="2:3" x14ac:dyDescent="0.75">
      <c r="B1121" s="249">
        <v>1058</v>
      </c>
      <c r="C1121" s="248">
        <v>86.000558626987328</v>
      </c>
    </row>
    <row r="1122" spans="2:3" x14ac:dyDescent="0.75">
      <c r="B1122" s="249">
        <v>1059</v>
      </c>
      <c r="C1122" s="248">
        <v>91.833440634342509</v>
      </c>
    </row>
    <row r="1123" spans="2:3" x14ac:dyDescent="0.75">
      <c r="B1123" s="249">
        <v>1060</v>
      </c>
      <c r="C1123" s="248">
        <v>163.316270424903</v>
      </c>
    </row>
    <row r="1124" spans="2:3" x14ac:dyDescent="0.75">
      <c r="B1124" s="249">
        <v>1061</v>
      </c>
      <c r="C1124" s="248">
        <v>132.30288699986906</v>
      </c>
    </row>
    <row r="1125" spans="2:3" x14ac:dyDescent="0.75">
      <c r="B1125" s="249">
        <v>1062</v>
      </c>
      <c r="C1125" s="248">
        <v>120.66906570690146</v>
      </c>
    </row>
    <row r="1126" spans="2:3" x14ac:dyDescent="0.75">
      <c r="B1126" s="249">
        <v>1063</v>
      </c>
      <c r="C1126" s="248">
        <v>142.31145080769579</v>
      </c>
    </row>
    <row r="1127" spans="2:3" x14ac:dyDescent="0.75">
      <c r="B1127" s="249">
        <v>1064</v>
      </c>
      <c r="C1127" s="248">
        <v>117.53220163608668</v>
      </c>
    </row>
    <row r="1128" spans="2:3" x14ac:dyDescent="0.75">
      <c r="B1128" s="249">
        <v>1065</v>
      </c>
      <c r="C1128" s="248">
        <v>94.75423138515265</v>
      </c>
    </row>
    <row r="1129" spans="2:3" x14ac:dyDescent="0.75">
      <c r="B1129" s="249">
        <v>1066</v>
      </c>
      <c r="C1129" s="248">
        <v>79.664866126382719</v>
      </c>
    </row>
    <row r="1130" spans="2:3" x14ac:dyDescent="0.75">
      <c r="B1130" s="249">
        <v>1067</v>
      </c>
      <c r="C1130" s="248">
        <v>68.396745394308851</v>
      </c>
    </row>
    <row r="1131" spans="2:3" x14ac:dyDescent="0.75">
      <c r="B1131" s="249">
        <v>1068</v>
      </c>
      <c r="C1131" s="248">
        <v>105.39017334820934</v>
      </c>
    </row>
    <row r="1132" spans="2:3" x14ac:dyDescent="0.75">
      <c r="B1132" s="249">
        <v>1069</v>
      </c>
      <c r="C1132" s="248">
        <v>115.10157987671353</v>
      </c>
    </row>
    <row r="1133" spans="2:3" x14ac:dyDescent="0.75">
      <c r="B1133" s="249">
        <v>1070</v>
      </c>
      <c r="C1133" s="248">
        <v>117.18654769394995</v>
      </c>
    </row>
    <row r="1134" spans="2:3" x14ac:dyDescent="0.75">
      <c r="B1134" s="249">
        <v>1071</v>
      </c>
      <c r="C1134" s="248">
        <v>120.18373352050763</v>
      </c>
    </row>
    <row r="1135" spans="2:3" x14ac:dyDescent="0.75">
      <c r="B1135" s="249">
        <v>1072</v>
      </c>
      <c r="C1135" s="248">
        <v>142.70615731703447</v>
      </c>
    </row>
    <row r="1136" spans="2:3" x14ac:dyDescent="0.75">
      <c r="B1136" s="249">
        <v>1073</v>
      </c>
      <c r="C1136" s="248">
        <v>118.45539145635961</v>
      </c>
    </row>
    <row r="1137" spans="2:3" x14ac:dyDescent="0.75">
      <c r="B1137" s="249">
        <v>1074</v>
      </c>
      <c r="C1137" s="248">
        <v>128.25244486451044</v>
      </c>
    </row>
    <row r="1138" spans="2:3" x14ac:dyDescent="0.75">
      <c r="B1138" s="249">
        <v>1075</v>
      </c>
      <c r="C1138" s="248">
        <v>149.61129603820061</v>
      </c>
    </row>
    <row r="1139" spans="2:3" x14ac:dyDescent="0.75">
      <c r="B1139" s="249">
        <v>1076</v>
      </c>
      <c r="C1139" s="248">
        <v>91.191871729450099</v>
      </c>
    </row>
    <row r="1140" spans="2:3" x14ac:dyDescent="0.75">
      <c r="B1140" s="249">
        <v>1077</v>
      </c>
      <c r="C1140" s="248">
        <v>117.15403783902615</v>
      </c>
    </row>
    <row r="1141" spans="2:3" x14ac:dyDescent="0.75">
      <c r="B1141" s="249">
        <v>1078</v>
      </c>
      <c r="C1141" s="248">
        <v>121.62193667745476</v>
      </c>
    </row>
    <row r="1142" spans="2:3" x14ac:dyDescent="0.75">
      <c r="B1142" s="249">
        <v>1079</v>
      </c>
      <c r="C1142" s="248">
        <v>145.13692824422429</v>
      </c>
    </row>
    <row r="1143" spans="2:3" x14ac:dyDescent="0.75">
      <c r="B1143" s="249">
        <v>1080</v>
      </c>
      <c r="C1143" s="248">
        <v>108.52489710596679</v>
      </c>
    </row>
    <row r="1144" spans="2:3" x14ac:dyDescent="0.75">
      <c r="B1144" s="249">
        <v>1081</v>
      </c>
      <c r="C1144" s="248">
        <v>127.36671021830657</v>
      </c>
    </row>
    <row r="1145" spans="2:3" x14ac:dyDescent="0.75">
      <c r="B1145" s="249">
        <v>1082</v>
      </c>
      <c r="C1145" s="248">
        <v>157.12839129720828</v>
      </c>
    </row>
    <row r="1146" spans="2:3" x14ac:dyDescent="0.75">
      <c r="B1146" s="249">
        <v>1083</v>
      </c>
      <c r="C1146" s="248">
        <v>147.27853214529563</v>
      </c>
    </row>
    <row r="1147" spans="2:3" x14ac:dyDescent="0.75">
      <c r="B1147" s="249">
        <v>1084</v>
      </c>
      <c r="C1147" s="248">
        <v>105.30157103329636</v>
      </c>
    </row>
    <row r="1148" spans="2:3" x14ac:dyDescent="0.75">
      <c r="B1148" s="249">
        <v>1085</v>
      </c>
      <c r="C1148" s="248">
        <v>89.839857775631344</v>
      </c>
    </row>
    <row r="1149" spans="2:3" x14ac:dyDescent="0.75">
      <c r="B1149" s="249">
        <v>1086</v>
      </c>
      <c r="C1149" s="248">
        <v>123.33095069220396</v>
      </c>
    </row>
    <row r="1150" spans="2:3" x14ac:dyDescent="0.75">
      <c r="B1150" s="249">
        <v>1087</v>
      </c>
      <c r="C1150" s="248">
        <v>128.38565858675898</v>
      </c>
    </row>
    <row r="1151" spans="2:3" x14ac:dyDescent="0.75">
      <c r="B1151" s="249">
        <v>1088</v>
      </c>
      <c r="C1151" s="248">
        <v>109.46144480534025</v>
      </c>
    </row>
    <row r="1152" spans="2:3" x14ac:dyDescent="0.75">
      <c r="B1152" s="249">
        <v>1089</v>
      </c>
      <c r="C1152" s="248">
        <v>123.94419952086641</v>
      </c>
    </row>
    <row r="1153" spans="2:3" x14ac:dyDescent="0.75">
      <c r="B1153" s="249">
        <v>1090</v>
      </c>
      <c r="C1153" s="248">
        <v>88.31693747664886</v>
      </c>
    </row>
    <row r="1154" spans="2:3" x14ac:dyDescent="0.75">
      <c r="B1154" s="249">
        <v>1091</v>
      </c>
      <c r="C1154" s="248">
        <v>113.55737938750258</v>
      </c>
    </row>
    <row r="1155" spans="2:3" x14ac:dyDescent="0.75">
      <c r="B1155" s="249">
        <v>1092</v>
      </c>
      <c r="C1155" s="248">
        <v>169.53477269681443</v>
      </c>
    </row>
    <row r="1156" spans="2:3" x14ac:dyDescent="0.75">
      <c r="B1156" s="249">
        <v>1093</v>
      </c>
      <c r="C1156" s="248">
        <v>121.89135697500366</v>
      </c>
    </row>
    <row r="1157" spans="2:3" x14ac:dyDescent="0.75">
      <c r="B1157" s="249">
        <v>1094</v>
      </c>
      <c r="C1157" s="248">
        <v>102.12271561019136</v>
      </c>
    </row>
    <row r="1158" spans="2:3" x14ac:dyDescent="0.75">
      <c r="B1158" s="249">
        <v>1095</v>
      </c>
      <c r="C1158" s="248">
        <v>108.54143302438838</v>
      </c>
    </row>
    <row r="1159" spans="2:3" x14ac:dyDescent="0.75">
      <c r="B1159" s="249">
        <v>1096</v>
      </c>
      <c r="C1159" s="248">
        <v>118.44735761042945</v>
      </c>
    </row>
    <row r="1160" spans="2:3" x14ac:dyDescent="0.75">
      <c r="B1160" s="249">
        <v>1097</v>
      </c>
      <c r="C1160" s="248">
        <v>176.04408586757137</v>
      </c>
    </row>
    <row r="1161" spans="2:3" x14ac:dyDescent="0.75">
      <c r="B1161" s="249">
        <v>1098</v>
      </c>
      <c r="C1161" s="248">
        <v>101.74524183196542</v>
      </c>
    </row>
    <row r="1162" spans="2:3" x14ac:dyDescent="0.75">
      <c r="B1162" s="249">
        <v>1099</v>
      </c>
      <c r="C1162" s="248">
        <v>130.66978621760555</v>
      </c>
    </row>
    <row r="1163" spans="2:3" x14ac:dyDescent="0.75">
      <c r="B1163" s="249">
        <v>1100</v>
      </c>
      <c r="C1163" s="248">
        <v>100.69415275758023</v>
      </c>
    </row>
    <row r="1164" spans="2:3" x14ac:dyDescent="0.75">
      <c r="B1164" s="249">
        <v>1101</v>
      </c>
      <c r="C1164" s="248">
        <v>152.67875226866209</v>
      </c>
    </row>
    <row r="1165" spans="2:3" x14ac:dyDescent="0.75">
      <c r="B1165" s="249">
        <v>1102</v>
      </c>
      <c r="C1165" s="248">
        <v>128.09845793985397</v>
      </c>
    </row>
    <row r="1166" spans="2:3" x14ac:dyDescent="0.75">
      <c r="B1166" s="249">
        <v>1103</v>
      </c>
      <c r="C1166" s="248">
        <v>92.307321723448084</v>
      </c>
    </row>
    <row r="1167" spans="2:3" x14ac:dyDescent="0.75">
      <c r="B1167" s="249">
        <v>1104</v>
      </c>
      <c r="C1167" s="248">
        <v>116.98770494254197</v>
      </c>
    </row>
    <row r="1168" spans="2:3" x14ac:dyDescent="0.75">
      <c r="B1168" s="249">
        <v>1105</v>
      </c>
      <c r="C1168" s="248">
        <v>182.89475625318363</v>
      </c>
    </row>
    <row r="1169" spans="2:3" x14ac:dyDescent="0.75">
      <c r="B1169" s="249">
        <v>1106</v>
      </c>
      <c r="C1169" s="248">
        <v>137.43574461878742</v>
      </c>
    </row>
    <row r="1170" spans="2:3" x14ac:dyDescent="0.75">
      <c r="B1170" s="249">
        <v>1107</v>
      </c>
      <c r="C1170" s="248">
        <v>136.55873104939104</v>
      </c>
    </row>
    <row r="1171" spans="2:3" x14ac:dyDescent="0.75">
      <c r="B1171" s="249">
        <v>1108</v>
      </c>
      <c r="C1171" s="248">
        <v>109.68436585651386</v>
      </c>
    </row>
    <row r="1172" spans="2:3" x14ac:dyDescent="0.75">
      <c r="B1172" s="249">
        <v>1109</v>
      </c>
      <c r="C1172" s="248">
        <v>131.37271386311969</v>
      </c>
    </row>
    <row r="1173" spans="2:3" x14ac:dyDescent="0.75">
      <c r="B1173" s="249">
        <v>1110</v>
      </c>
      <c r="C1173" s="248">
        <v>99.489562472927915</v>
      </c>
    </row>
    <row r="1174" spans="2:3" x14ac:dyDescent="0.75">
      <c r="B1174" s="249">
        <v>1111</v>
      </c>
      <c r="C1174" s="248">
        <v>114.40095565304586</v>
      </c>
    </row>
    <row r="1175" spans="2:3" x14ac:dyDescent="0.75">
      <c r="B1175" s="249">
        <v>1112</v>
      </c>
      <c r="C1175" s="248">
        <v>157.49879780118317</v>
      </c>
    </row>
    <row r="1176" spans="2:3" x14ac:dyDescent="0.75">
      <c r="B1176" s="249">
        <v>1113</v>
      </c>
      <c r="C1176" s="248">
        <v>119.28592808541374</v>
      </c>
    </row>
    <row r="1177" spans="2:3" x14ac:dyDescent="0.75">
      <c r="B1177" s="249">
        <v>1114</v>
      </c>
      <c r="C1177" s="248">
        <v>110.86566338126094</v>
      </c>
    </row>
    <row r="1178" spans="2:3" x14ac:dyDescent="0.75">
      <c r="B1178" s="249">
        <v>1115</v>
      </c>
      <c r="C1178" s="248">
        <v>113.42005495470271</v>
      </c>
    </row>
    <row r="1179" spans="2:3" x14ac:dyDescent="0.75">
      <c r="B1179" s="249">
        <v>1116</v>
      </c>
      <c r="C1179" s="248">
        <v>117.12068223747436</v>
      </c>
    </row>
    <row r="1180" spans="2:3" x14ac:dyDescent="0.75">
      <c r="B1180" s="249">
        <v>1117</v>
      </c>
      <c r="C1180" s="248">
        <v>126.64313509177722</v>
      </c>
    </row>
    <row r="1181" spans="2:3" x14ac:dyDescent="0.75">
      <c r="B1181" s="249">
        <v>1118</v>
      </c>
      <c r="C1181" s="248">
        <v>103.83444526556332</v>
      </c>
    </row>
    <row r="1182" spans="2:3" x14ac:dyDescent="0.75">
      <c r="B1182" s="249">
        <v>1119</v>
      </c>
      <c r="C1182" s="248">
        <v>107.1051667474111</v>
      </c>
    </row>
    <row r="1183" spans="2:3" x14ac:dyDescent="0.75">
      <c r="B1183" s="249">
        <v>1120</v>
      </c>
      <c r="C1183" s="248">
        <v>111.63112042048759</v>
      </c>
    </row>
    <row r="1184" spans="2:3" x14ac:dyDescent="0.75">
      <c r="B1184" s="249">
        <v>1121</v>
      </c>
      <c r="C1184" s="248">
        <v>127.79004642956446</v>
      </c>
    </row>
    <row r="1185" spans="2:3" x14ac:dyDescent="0.75">
      <c r="B1185" s="249">
        <v>1122</v>
      </c>
      <c r="C1185" s="248">
        <v>134.7894321425608</v>
      </c>
    </row>
    <row r="1186" spans="2:3" x14ac:dyDescent="0.75">
      <c r="B1186" s="249">
        <v>1123</v>
      </c>
      <c r="C1186" s="248">
        <v>137.86515661150966</v>
      </c>
    </row>
    <row r="1187" spans="2:3" x14ac:dyDescent="0.75">
      <c r="B1187" s="249">
        <v>1124</v>
      </c>
      <c r="C1187" s="248">
        <v>95.823244271179888</v>
      </c>
    </row>
    <row r="1188" spans="2:3" x14ac:dyDescent="0.75">
      <c r="B1188" s="249">
        <v>1125</v>
      </c>
      <c r="C1188" s="248">
        <v>113.43898810155349</v>
      </c>
    </row>
    <row r="1189" spans="2:3" x14ac:dyDescent="0.75">
      <c r="B1189" s="249">
        <v>1126</v>
      </c>
      <c r="C1189" s="248">
        <v>112.66647579548746</v>
      </c>
    </row>
    <row r="1190" spans="2:3" x14ac:dyDescent="0.75">
      <c r="B1190" s="249">
        <v>1127</v>
      </c>
      <c r="C1190" s="248">
        <v>115.68994249535601</v>
      </c>
    </row>
    <row r="1191" spans="2:3" x14ac:dyDescent="0.75">
      <c r="B1191" s="249">
        <v>1128</v>
      </c>
      <c r="C1191" s="248">
        <v>120.03871049275358</v>
      </c>
    </row>
    <row r="1192" spans="2:3" x14ac:dyDescent="0.75">
      <c r="B1192" s="249">
        <v>1129</v>
      </c>
      <c r="C1192" s="248">
        <v>164.41651442867345</v>
      </c>
    </row>
    <row r="1193" spans="2:3" x14ac:dyDescent="0.75">
      <c r="B1193" s="249">
        <v>1130</v>
      </c>
      <c r="C1193" s="248">
        <v>89.595805186789235</v>
      </c>
    </row>
    <row r="1194" spans="2:3" x14ac:dyDescent="0.75">
      <c r="B1194" s="249">
        <v>1131</v>
      </c>
      <c r="C1194" s="248">
        <v>132.12017235284338</v>
      </c>
    </row>
    <row r="1195" spans="2:3" x14ac:dyDescent="0.75">
      <c r="B1195" s="249">
        <v>1132</v>
      </c>
      <c r="C1195" s="248">
        <v>118.17271127256815</v>
      </c>
    </row>
    <row r="1196" spans="2:3" x14ac:dyDescent="0.75">
      <c r="B1196" s="249">
        <v>1133</v>
      </c>
      <c r="C1196" s="248">
        <v>51.771344399889912</v>
      </c>
    </row>
    <row r="1197" spans="2:3" x14ac:dyDescent="0.75">
      <c r="B1197" s="249">
        <v>1134</v>
      </c>
      <c r="C1197" s="248">
        <v>138.72884103533039</v>
      </c>
    </row>
    <row r="1198" spans="2:3" x14ac:dyDescent="0.75">
      <c r="B1198" s="249">
        <v>1135</v>
      </c>
      <c r="C1198" s="248">
        <v>161.50467292655304</v>
      </c>
    </row>
    <row r="1199" spans="2:3" x14ac:dyDescent="0.75">
      <c r="B1199" s="249">
        <v>1136</v>
      </c>
      <c r="C1199" s="248">
        <v>112.13974567838474</v>
      </c>
    </row>
    <row r="1200" spans="2:3" x14ac:dyDescent="0.75">
      <c r="B1200" s="249">
        <v>1137</v>
      </c>
      <c r="C1200" s="248">
        <v>161.12541086686616</v>
      </c>
    </row>
    <row r="1201" spans="2:3" x14ac:dyDescent="0.75">
      <c r="B1201" s="249">
        <v>1138</v>
      </c>
      <c r="C1201" s="248">
        <v>121.30083833400195</v>
      </c>
    </row>
    <row r="1202" spans="2:3" x14ac:dyDescent="0.75">
      <c r="B1202" s="249">
        <v>1139</v>
      </c>
      <c r="C1202" s="248">
        <v>111.99169601235263</v>
      </c>
    </row>
    <row r="1203" spans="2:3" x14ac:dyDescent="0.75">
      <c r="B1203" s="249">
        <v>1140</v>
      </c>
      <c r="C1203" s="248">
        <v>126.08847917478739</v>
      </c>
    </row>
    <row r="1204" spans="2:3" x14ac:dyDescent="0.75">
      <c r="B1204" s="249">
        <v>1141</v>
      </c>
      <c r="C1204" s="248">
        <v>76.363988738705487</v>
      </c>
    </row>
    <row r="1205" spans="2:3" x14ac:dyDescent="0.75">
      <c r="B1205" s="249">
        <v>1142</v>
      </c>
      <c r="C1205" s="248">
        <v>116.48233537640949</v>
      </c>
    </row>
    <row r="1206" spans="2:3" x14ac:dyDescent="0.75">
      <c r="B1206" s="249">
        <v>1143</v>
      </c>
      <c r="C1206" s="248">
        <v>139.25584206455233</v>
      </c>
    </row>
    <row r="1207" spans="2:3" x14ac:dyDescent="0.75">
      <c r="B1207" s="249">
        <v>1144</v>
      </c>
      <c r="C1207" s="248">
        <v>104.05136485484883</v>
      </c>
    </row>
    <row r="1208" spans="2:3" x14ac:dyDescent="0.75">
      <c r="B1208" s="249">
        <v>1145</v>
      </c>
      <c r="C1208" s="248">
        <v>151.76790033223202</v>
      </c>
    </row>
    <row r="1209" spans="2:3" x14ac:dyDescent="0.75">
      <c r="B1209" s="249">
        <v>1146</v>
      </c>
      <c r="C1209" s="248">
        <v>94.903853339081067</v>
      </c>
    </row>
    <row r="1210" spans="2:3" x14ac:dyDescent="0.75">
      <c r="B1210" s="249">
        <v>1147</v>
      </c>
      <c r="C1210" s="248">
        <v>97.375703458026223</v>
      </c>
    </row>
    <row r="1211" spans="2:3" x14ac:dyDescent="0.75">
      <c r="B1211" s="249">
        <v>1148</v>
      </c>
      <c r="C1211" s="248">
        <v>148.96039290700887</v>
      </c>
    </row>
    <row r="1212" spans="2:3" x14ac:dyDescent="0.75">
      <c r="B1212" s="249">
        <v>1149</v>
      </c>
      <c r="C1212" s="248">
        <v>78.646431625603455</v>
      </c>
    </row>
    <row r="1213" spans="2:3" x14ac:dyDescent="0.75">
      <c r="B1213" s="249">
        <v>1150</v>
      </c>
      <c r="C1213" s="248">
        <v>136.13556579640573</v>
      </c>
    </row>
    <row r="1214" spans="2:3" x14ac:dyDescent="0.75">
      <c r="B1214" s="249">
        <v>1151</v>
      </c>
      <c r="C1214" s="248">
        <v>134.43292134410549</v>
      </c>
    </row>
    <row r="1215" spans="2:3" x14ac:dyDescent="0.75">
      <c r="B1215" s="249">
        <v>1152</v>
      </c>
      <c r="C1215" s="248">
        <v>146.69434860516452</v>
      </c>
    </row>
    <row r="1216" spans="2:3" x14ac:dyDescent="0.75">
      <c r="B1216" s="249">
        <v>1153</v>
      </c>
      <c r="C1216" s="248">
        <v>124.61317196869088</v>
      </c>
    </row>
    <row r="1217" spans="2:3" x14ac:dyDescent="0.75">
      <c r="B1217" s="249">
        <v>1154</v>
      </c>
      <c r="C1217" s="248">
        <v>112.40749212177295</v>
      </c>
    </row>
    <row r="1218" spans="2:3" x14ac:dyDescent="0.75">
      <c r="B1218" s="249">
        <v>1155</v>
      </c>
      <c r="C1218" s="248">
        <v>102.4779749722874</v>
      </c>
    </row>
    <row r="1219" spans="2:3" x14ac:dyDescent="0.75">
      <c r="B1219" s="249">
        <v>1156</v>
      </c>
      <c r="C1219" s="248">
        <v>132.93196661730528</v>
      </c>
    </row>
    <row r="1220" spans="2:3" x14ac:dyDescent="0.75">
      <c r="B1220" s="249">
        <v>1157</v>
      </c>
      <c r="C1220" s="248">
        <v>131.47871394013146</v>
      </c>
    </row>
    <row r="1221" spans="2:3" x14ac:dyDescent="0.75">
      <c r="B1221" s="249">
        <v>1158</v>
      </c>
      <c r="C1221" s="248">
        <v>157.97956229382817</v>
      </c>
    </row>
    <row r="1222" spans="2:3" x14ac:dyDescent="0.75">
      <c r="B1222" s="249">
        <v>1159</v>
      </c>
      <c r="C1222" s="248">
        <v>142.93383931180364</v>
      </c>
    </row>
    <row r="1223" spans="2:3" x14ac:dyDescent="0.75">
      <c r="B1223" s="249">
        <v>1160</v>
      </c>
      <c r="C1223" s="248">
        <v>148.67777853233483</v>
      </c>
    </row>
    <row r="1224" spans="2:3" x14ac:dyDescent="0.75">
      <c r="B1224" s="249">
        <v>1161</v>
      </c>
      <c r="C1224" s="248">
        <v>74.398538182115118</v>
      </c>
    </row>
    <row r="1225" spans="2:3" x14ac:dyDescent="0.75">
      <c r="B1225" s="249">
        <v>1162</v>
      </c>
      <c r="C1225" s="248">
        <v>70.291557523151255</v>
      </c>
    </row>
    <row r="1226" spans="2:3" x14ac:dyDescent="0.75">
      <c r="B1226" s="249">
        <v>1163</v>
      </c>
      <c r="C1226" s="248">
        <v>93.185803528582241</v>
      </c>
    </row>
    <row r="1227" spans="2:3" x14ac:dyDescent="0.75">
      <c r="B1227" s="249">
        <v>1164</v>
      </c>
      <c r="C1227" s="248">
        <v>111.31483722699565</v>
      </c>
    </row>
    <row r="1228" spans="2:3" x14ac:dyDescent="0.75">
      <c r="B1228" s="249">
        <v>1165</v>
      </c>
      <c r="C1228" s="248">
        <v>86.032764742189784</v>
      </c>
    </row>
    <row r="1229" spans="2:3" x14ac:dyDescent="0.75">
      <c r="B1229" s="249">
        <v>1166</v>
      </c>
      <c r="C1229" s="248">
        <v>149.50326030452092</v>
      </c>
    </row>
    <row r="1230" spans="2:3" x14ac:dyDescent="0.75">
      <c r="B1230" s="249">
        <v>1167</v>
      </c>
      <c r="C1230" s="248">
        <v>97.937249808522836</v>
      </c>
    </row>
    <row r="1231" spans="2:3" x14ac:dyDescent="0.75">
      <c r="B1231" s="249">
        <v>1168</v>
      </c>
      <c r="C1231" s="248">
        <v>129.49171108856973</v>
      </c>
    </row>
    <row r="1232" spans="2:3" x14ac:dyDescent="0.75">
      <c r="B1232" s="249">
        <v>1169</v>
      </c>
      <c r="C1232" s="248">
        <v>104.54363574770306</v>
      </c>
    </row>
    <row r="1233" spans="2:3" x14ac:dyDescent="0.75">
      <c r="B1233" s="249">
        <v>1170</v>
      </c>
      <c r="C1233" s="248">
        <v>157.60473736447619</v>
      </c>
    </row>
    <row r="1234" spans="2:3" x14ac:dyDescent="0.75">
      <c r="B1234" s="249">
        <v>1171</v>
      </c>
      <c r="C1234" s="248">
        <v>154.33477129414649</v>
      </c>
    </row>
    <row r="1235" spans="2:3" x14ac:dyDescent="0.75">
      <c r="B1235" s="249">
        <v>1172</v>
      </c>
      <c r="C1235" s="248">
        <v>121.61243974756491</v>
      </c>
    </row>
    <row r="1236" spans="2:3" x14ac:dyDescent="0.75">
      <c r="B1236" s="249">
        <v>1173</v>
      </c>
      <c r="C1236" s="248">
        <v>104.50922374652129</v>
      </c>
    </row>
    <row r="1237" spans="2:3" x14ac:dyDescent="0.75">
      <c r="B1237" s="249">
        <v>1174</v>
      </c>
      <c r="C1237" s="248">
        <v>112.19739680571614</v>
      </c>
    </row>
    <row r="1238" spans="2:3" x14ac:dyDescent="0.75">
      <c r="B1238" s="249">
        <v>1175</v>
      </c>
      <c r="C1238" s="248">
        <v>162.02337037155411</v>
      </c>
    </row>
    <row r="1239" spans="2:3" x14ac:dyDescent="0.75">
      <c r="B1239" s="249">
        <v>1176</v>
      </c>
      <c r="C1239" s="248">
        <v>97.127224149680245</v>
      </c>
    </row>
    <row r="1240" spans="2:3" x14ac:dyDescent="0.75">
      <c r="B1240" s="249">
        <v>1177</v>
      </c>
      <c r="C1240" s="248">
        <v>158.73238041047844</v>
      </c>
    </row>
    <row r="1241" spans="2:3" x14ac:dyDescent="0.75">
      <c r="B1241" s="249">
        <v>1178</v>
      </c>
      <c r="C1241" s="248">
        <v>75.433522812438667</v>
      </c>
    </row>
    <row r="1242" spans="2:3" x14ac:dyDescent="0.75">
      <c r="B1242" s="249">
        <v>1179</v>
      </c>
      <c r="C1242" s="248">
        <v>120.31616917207035</v>
      </c>
    </row>
    <row r="1243" spans="2:3" x14ac:dyDescent="0.75">
      <c r="B1243" s="249">
        <v>1180</v>
      </c>
      <c r="C1243" s="248">
        <v>105.26080702047528</v>
      </c>
    </row>
    <row r="1244" spans="2:3" x14ac:dyDescent="0.75">
      <c r="B1244" s="249">
        <v>1181</v>
      </c>
      <c r="C1244" s="248">
        <v>137.67337142175586</v>
      </c>
    </row>
    <row r="1245" spans="2:3" x14ac:dyDescent="0.75">
      <c r="B1245" s="249">
        <v>1182</v>
      </c>
      <c r="C1245" s="248">
        <v>97.229931051672907</v>
      </c>
    </row>
    <row r="1246" spans="2:3" x14ac:dyDescent="0.75">
      <c r="B1246" s="249">
        <v>1183</v>
      </c>
      <c r="C1246" s="248">
        <v>111.80961685434448</v>
      </c>
    </row>
    <row r="1247" spans="2:3" x14ac:dyDescent="0.75">
      <c r="B1247" s="249">
        <v>1184</v>
      </c>
      <c r="C1247" s="248">
        <v>161.19318560848654</v>
      </c>
    </row>
    <row r="1248" spans="2:3" x14ac:dyDescent="0.75">
      <c r="B1248" s="249">
        <v>1185</v>
      </c>
      <c r="C1248" s="248">
        <v>156.45453597492565</v>
      </c>
    </row>
    <row r="1249" spans="2:3" x14ac:dyDescent="0.75">
      <c r="B1249" s="249">
        <v>1186</v>
      </c>
      <c r="C1249" s="248">
        <v>97.410793492425285</v>
      </c>
    </row>
    <row r="1250" spans="2:3" x14ac:dyDescent="0.75">
      <c r="B1250" s="249">
        <v>1187</v>
      </c>
      <c r="C1250" s="248">
        <v>108.76580226871619</v>
      </c>
    </row>
    <row r="1251" spans="2:3" x14ac:dyDescent="0.75">
      <c r="B1251" s="249">
        <v>1188</v>
      </c>
      <c r="C1251" s="248">
        <v>126.1088516860473</v>
      </c>
    </row>
    <row r="1252" spans="2:3" x14ac:dyDescent="0.75">
      <c r="B1252" s="249">
        <v>1189</v>
      </c>
      <c r="C1252" s="248">
        <v>150.96925575580076</v>
      </c>
    </row>
    <row r="1253" spans="2:3" x14ac:dyDescent="0.75">
      <c r="B1253" s="249">
        <v>1190</v>
      </c>
      <c r="C1253" s="248">
        <v>125.51297317245154</v>
      </c>
    </row>
    <row r="1254" spans="2:3" x14ac:dyDescent="0.75">
      <c r="B1254" s="249">
        <v>1191</v>
      </c>
      <c r="C1254" s="248">
        <v>103.48196978197987</v>
      </c>
    </row>
    <row r="1255" spans="2:3" x14ac:dyDescent="0.75">
      <c r="B1255" s="249">
        <v>1192</v>
      </c>
      <c r="C1255" s="248">
        <v>147.78615648472896</v>
      </c>
    </row>
    <row r="1256" spans="2:3" x14ac:dyDescent="0.75">
      <c r="B1256" s="249">
        <v>1193</v>
      </c>
      <c r="C1256" s="248">
        <v>128.25855317468694</v>
      </c>
    </row>
    <row r="1257" spans="2:3" x14ac:dyDescent="0.75">
      <c r="B1257" s="249">
        <v>1194</v>
      </c>
      <c r="C1257" s="248">
        <v>107.87057256667742</v>
      </c>
    </row>
    <row r="1258" spans="2:3" x14ac:dyDescent="0.75">
      <c r="B1258" s="249">
        <v>1195</v>
      </c>
      <c r="C1258" s="248">
        <v>94.07212714752356</v>
      </c>
    </row>
    <row r="1259" spans="2:3" x14ac:dyDescent="0.75">
      <c r="B1259" s="249">
        <v>1196</v>
      </c>
      <c r="C1259" s="248">
        <v>94.308283026719025</v>
      </c>
    </row>
    <row r="1260" spans="2:3" x14ac:dyDescent="0.75">
      <c r="B1260" s="249">
        <v>1197</v>
      </c>
      <c r="C1260" s="248">
        <v>92.940837218661898</v>
      </c>
    </row>
    <row r="1261" spans="2:3" x14ac:dyDescent="0.75">
      <c r="B1261" s="249">
        <v>1198</v>
      </c>
      <c r="C1261" s="248">
        <v>90.783791390413427</v>
      </c>
    </row>
    <row r="1262" spans="2:3" x14ac:dyDescent="0.75">
      <c r="B1262" s="249">
        <v>1199</v>
      </c>
      <c r="C1262" s="248">
        <v>105.34218574046301</v>
      </c>
    </row>
    <row r="1263" spans="2:3" x14ac:dyDescent="0.75">
      <c r="B1263" s="249">
        <v>1200</v>
      </c>
      <c r="C1263" s="248">
        <v>105.38201020598068</v>
      </c>
    </row>
    <row r="1264" spans="2:3" x14ac:dyDescent="0.75">
      <c r="B1264" s="249">
        <v>1201</v>
      </c>
      <c r="C1264" s="248">
        <v>124.34252606524562</v>
      </c>
    </row>
    <row r="1265" spans="2:3" x14ac:dyDescent="0.75">
      <c r="B1265" s="249">
        <v>1202</v>
      </c>
      <c r="C1265" s="248">
        <v>131.07882236707135</v>
      </c>
    </row>
    <row r="1266" spans="2:3" x14ac:dyDescent="0.75">
      <c r="B1266" s="249">
        <v>1203</v>
      </c>
      <c r="C1266" s="248">
        <v>115.93219913726308</v>
      </c>
    </row>
    <row r="1267" spans="2:3" x14ac:dyDescent="0.75">
      <c r="B1267" s="249">
        <v>1204</v>
      </c>
      <c r="C1267" s="248">
        <v>127.49960851980774</v>
      </c>
    </row>
    <row r="1268" spans="2:3" x14ac:dyDescent="0.75">
      <c r="B1268" s="249">
        <v>1205</v>
      </c>
      <c r="C1268" s="248">
        <v>114.95648839675503</v>
      </c>
    </row>
    <row r="1269" spans="2:3" x14ac:dyDescent="0.75">
      <c r="B1269" s="249">
        <v>1206</v>
      </c>
      <c r="C1269" s="248">
        <v>125.92781924190692</v>
      </c>
    </row>
    <row r="1270" spans="2:3" x14ac:dyDescent="0.75">
      <c r="B1270" s="249">
        <v>1207</v>
      </c>
      <c r="C1270" s="248">
        <v>124.66324418122878</v>
      </c>
    </row>
    <row r="1271" spans="2:3" x14ac:dyDescent="0.75">
      <c r="B1271" s="249">
        <v>1208</v>
      </c>
      <c r="C1271" s="248">
        <v>116.83640638945786</v>
      </c>
    </row>
    <row r="1272" spans="2:3" x14ac:dyDescent="0.75">
      <c r="B1272" s="249">
        <v>1209</v>
      </c>
      <c r="C1272" s="248">
        <v>100.58610348676888</v>
      </c>
    </row>
    <row r="1273" spans="2:3" x14ac:dyDescent="0.75">
      <c r="B1273" s="249">
        <v>1210</v>
      </c>
      <c r="C1273" s="248">
        <v>109.5450400011953</v>
      </c>
    </row>
    <row r="1274" spans="2:3" x14ac:dyDescent="0.75">
      <c r="B1274" s="249">
        <v>1211</v>
      </c>
      <c r="C1274" s="248">
        <v>98.626342705068694</v>
      </c>
    </row>
    <row r="1275" spans="2:3" x14ac:dyDescent="0.75">
      <c r="B1275" s="249">
        <v>1212</v>
      </c>
      <c r="C1275" s="248">
        <v>92.562882063355289</v>
      </c>
    </row>
    <row r="1276" spans="2:3" x14ac:dyDescent="0.75">
      <c r="B1276" s="249">
        <v>1213</v>
      </c>
      <c r="C1276" s="248">
        <v>155.46753624673187</v>
      </c>
    </row>
    <row r="1277" spans="2:3" x14ac:dyDescent="0.75">
      <c r="B1277" s="249">
        <v>1214</v>
      </c>
      <c r="C1277" s="248">
        <v>107.56393633776997</v>
      </c>
    </row>
    <row r="1278" spans="2:3" x14ac:dyDescent="0.75">
      <c r="B1278" s="249">
        <v>1215</v>
      </c>
      <c r="C1278" s="248">
        <v>124.83865555820064</v>
      </c>
    </row>
    <row r="1279" spans="2:3" x14ac:dyDescent="0.75">
      <c r="B1279" s="249">
        <v>1216</v>
      </c>
      <c r="C1279" s="248">
        <v>142.97912402426903</v>
      </c>
    </row>
    <row r="1280" spans="2:3" x14ac:dyDescent="0.75">
      <c r="B1280" s="249">
        <v>1217</v>
      </c>
      <c r="C1280" s="248">
        <v>128.94730807620982</v>
      </c>
    </row>
    <row r="1281" spans="2:3" x14ac:dyDescent="0.75">
      <c r="B1281" s="249">
        <v>1218</v>
      </c>
      <c r="C1281" s="248">
        <v>149.79003152457474</v>
      </c>
    </row>
    <row r="1282" spans="2:3" x14ac:dyDescent="0.75">
      <c r="B1282" s="249">
        <v>1219</v>
      </c>
      <c r="C1282" s="248">
        <v>144.66595318565035</v>
      </c>
    </row>
    <row r="1283" spans="2:3" x14ac:dyDescent="0.75">
      <c r="B1283" s="249">
        <v>1220</v>
      </c>
      <c r="C1283" s="248">
        <v>100.75656186254901</v>
      </c>
    </row>
    <row r="1284" spans="2:3" x14ac:dyDescent="0.75">
      <c r="B1284" s="249">
        <v>1221</v>
      </c>
      <c r="C1284" s="248">
        <v>73.858318721258996</v>
      </c>
    </row>
    <row r="1285" spans="2:3" x14ac:dyDescent="0.75">
      <c r="B1285" s="249">
        <v>1222</v>
      </c>
      <c r="C1285" s="248">
        <v>114.2246477696942</v>
      </c>
    </row>
    <row r="1286" spans="2:3" x14ac:dyDescent="0.75">
      <c r="B1286" s="249">
        <v>1223</v>
      </c>
      <c r="C1286" s="248">
        <v>118.67858873694809</v>
      </c>
    </row>
    <row r="1287" spans="2:3" x14ac:dyDescent="0.75">
      <c r="B1287" s="249">
        <v>1224</v>
      </c>
      <c r="C1287" s="248">
        <v>131.43647778276943</v>
      </c>
    </row>
    <row r="1288" spans="2:3" x14ac:dyDescent="0.75">
      <c r="B1288" s="249">
        <v>1225</v>
      </c>
      <c r="C1288" s="248">
        <v>137.64252044403526</v>
      </c>
    </row>
    <row r="1289" spans="2:3" x14ac:dyDescent="0.75">
      <c r="B1289" s="249">
        <v>1226</v>
      </c>
      <c r="C1289" s="248">
        <v>142.92466891260585</v>
      </c>
    </row>
    <row r="1290" spans="2:3" x14ac:dyDescent="0.75">
      <c r="B1290" s="249">
        <v>1227</v>
      </c>
      <c r="C1290" s="248">
        <v>128.37268711048145</v>
      </c>
    </row>
    <row r="1291" spans="2:3" x14ac:dyDescent="0.75">
      <c r="B1291" s="249">
        <v>1228</v>
      </c>
      <c r="C1291" s="248">
        <v>122.79178613815738</v>
      </c>
    </row>
    <row r="1292" spans="2:3" x14ac:dyDescent="0.75">
      <c r="B1292" s="249">
        <v>1229</v>
      </c>
      <c r="C1292" s="248">
        <v>132.96138147329691</v>
      </c>
    </row>
    <row r="1293" spans="2:3" x14ac:dyDescent="0.75">
      <c r="B1293" s="249">
        <v>1230</v>
      </c>
      <c r="C1293" s="248">
        <v>117.02881150653796</v>
      </c>
    </row>
    <row r="1294" spans="2:3" x14ac:dyDescent="0.75">
      <c r="B1294" s="249">
        <v>1231</v>
      </c>
      <c r="C1294" s="248">
        <v>81.696884573079473</v>
      </c>
    </row>
    <row r="1295" spans="2:3" x14ac:dyDescent="0.75">
      <c r="B1295" s="249">
        <v>1232</v>
      </c>
      <c r="C1295" s="248">
        <v>120.83906250259271</v>
      </c>
    </row>
    <row r="1296" spans="2:3" x14ac:dyDescent="0.75">
      <c r="B1296" s="249">
        <v>1233</v>
      </c>
      <c r="C1296" s="248">
        <v>103.93982905929462</v>
      </c>
    </row>
    <row r="1297" spans="2:3" x14ac:dyDescent="0.75">
      <c r="B1297" s="249">
        <v>1234</v>
      </c>
      <c r="C1297" s="248">
        <v>125.40229927764707</v>
      </c>
    </row>
    <row r="1298" spans="2:3" x14ac:dyDescent="0.75">
      <c r="B1298" s="249">
        <v>1235</v>
      </c>
      <c r="C1298" s="248">
        <v>123.20993777634</v>
      </c>
    </row>
    <row r="1299" spans="2:3" x14ac:dyDescent="0.75">
      <c r="B1299" s="249">
        <v>1236</v>
      </c>
      <c r="C1299" s="248">
        <v>146.0662893505197</v>
      </c>
    </row>
    <row r="1300" spans="2:3" x14ac:dyDescent="0.75">
      <c r="B1300" s="249">
        <v>1237</v>
      </c>
      <c r="C1300" s="248">
        <v>115.94433649348068</v>
      </c>
    </row>
    <row r="1301" spans="2:3" x14ac:dyDescent="0.75">
      <c r="B1301" s="249">
        <v>1238</v>
      </c>
      <c r="C1301" s="248">
        <v>78.348382807679045</v>
      </c>
    </row>
    <row r="1302" spans="2:3" x14ac:dyDescent="0.75">
      <c r="B1302" s="249">
        <v>1239</v>
      </c>
      <c r="C1302" s="248">
        <v>131.74064967320342</v>
      </c>
    </row>
    <row r="1303" spans="2:3" x14ac:dyDescent="0.75">
      <c r="B1303" s="249">
        <v>1240</v>
      </c>
      <c r="C1303" s="248">
        <v>132.35814382542065</v>
      </c>
    </row>
    <row r="1304" spans="2:3" x14ac:dyDescent="0.75">
      <c r="B1304" s="249">
        <v>1241</v>
      </c>
      <c r="C1304" s="248">
        <v>86.679564509870218</v>
      </c>
    </row>
    <row r="1305" spans="2:3" x14ac:dyDescent="0.75">
      <c r="B1305" s="249">
        <v>1242</v>
      </c>
      <c r="C1305" s="248">
        <v>92.031149310233715</v>
      </c>
    </row>
    <row r="1306" spans="2:3" x14ac:dyDescent="0.75">
      <c r="B1306" s="249">
        <v>1243</v>
      </c>
      <c r="C1306" s="248">
        <v>129.6681347496575</v>
      </c>
    </row>
    <row r="1307" spans="2:3" x14ac:dyDescent="0.75">
      <c r="B1307" s="249">
        <v>1244</v>
      </c>
      <c r="C1307" s="248">
        <v>116.61589045505757</v>
      </c>
    </row>
    <row r="1308" spans="2:3" x14ac:dyDescent="0.75">
      <c r="B1308" s="249">
        <v>1245</v>
      </c>
      <c r="C1308" s="248">
        <v>125.52220386263906</v>
      </c>
    </row>
    <row r="1309" spans="2:3" x14ac:dyDescent="0.75">
      <c r="B1309" s="249">
        <v>1246</v>
      </c>
      <c r="C1309" s="248">
        <v>47.828956879211887</v>
      </c>
    </row>
    <row r="1310" spans="2:3" x14ac:dyDescent="0.75">
      <c r="B1310" s="249">
        <v>1247</v>
      </c>
      <c r="C1310" s="248">
        <v>110.61889716753245</v>
      </c>
    </row>
    <row r="1311" spans="2:3" x14ac:dyDescent="0.75">
      <c r="B1311" s="249">
        <v>1248</v>
      </c>
      <c r="C1311" s="248">
        <v>138.8779817253411</v>
      </c>
    </row>
    <row r="1312" spans="2:3" x14ac:dyDescent="0.75">
      <c r="B1312" s="249">
        <v>1249</v>
      </c>
      <c r="C1312" s="248">
        <v>142.54225764152457</v>
      </c>
    </row>
    <row r="1313" spans="2:3" x14ac:dyDescent="0.75">
      <c r="B1313" s="249">
        <v>1250</v>
      </c>
      <c r="C1313" s="248">
        <v>135.68463310560423</v>
      </c>
    </row>
    <row r="1314" spans="2:3" x14ac:dyDescent="0.75">
      <c r="B1314" s="249">
        <v>1251</v>
      </c>
      <c r="C1314" s="248">
        <v>76.89604075728127</v>
      </c>
    </row>
    <row r="1315" spans="2:3" x14ac:dyDescent="0.75">
      <c r="B1315" s="249">
        <v>1252</v>
      </c>
      <c r="C1315" s="248">
        <v>142.71911417171924</v>
      </c>
    </row>
    <row r="1316" spans="2:3" x14ac:dyDescent="0.75">
      <c r="B1316" s="249">
        <v>1253</v>
      </c>
      <c r="C1316" s="248">
        <v>141.63206185545712</v>
      </c>
    </row>
    <row r="1317" spans="2:3" x14ac:dyDescent="0.75">
      <c r="B1317" s="249">
        <v>1254</v>
      </c>
      <c r="C1317" s="248">
        <v>131.24468581455517</v>
      </c>
    </row>
    <row r="1318" spans="2:3" x14ac:dyDescent="0.75">
      <c r="B1318" s="249">
        <v>1255</v>
      </c>
      <c r="C1318" s="248">
        <v>92.001462447887491</v>
      </c>
    </row>
    <row r="1319" spans="2:3" x14ac:dyDescent="0.75">
      <c r="B1319" s="249">
        <v>1256</v>
      </c>
      <c r="C1319" s="248">
        <v>138.58391930849388</v>
      </c>
    </row>
    <row r="1320" spans="2:3" x14ac:dyDescent="0.75">
      <c r="B1320" s="249">
        <v>1257</v>
      </c>
      <c r="C1320" s="248">
        <v>135.85218866803095</v>
      </c>
    </row>
    <row r="1321" spans="2:3" x14ac:dyDescent="0.75">
      <c r="B1321" s="249">
        <v>1258</v>
      </c>
      <c r="C1321" s="248">
        <v>103.96146134501055</v>
      </c>
    </row>
    <row r="1322" spans="2:3" x14ac:dyDescent="0.75">
      <c r="B1322" s="249">
        <v>1259</v>
      </c>
      <c r="C1322" s="248">
        <v>128.75990094506989</v>
      </c>
    </row>
    <row r="1323" spans="2:3" x14ac:dyDescent="0.75">
      <c r="B1323" s="249">
        <v>1260</v>
      </c>
      <c r="C1323" s="248">
        <v>101.07669526603667</v>
      </c>
    </row>
    <row r="1324" spans="2:3" x14ac:dyDescent="0.75">
      <c r="B1324" s="249">
        <v>1261</v>
      </c>
      <c r="C1324" s="248">
        <v>158.88166025651992</v>
      </c>
    </row>
    <row r="1325" spans="2:3" x14ac:dyDescent="0.75">
      <c r="B1325" s="249">
        <v>1262</v>
      </c>
      <c r="C1325" s="248">
        <v>150.04936292115332</v>
      </c>
    </row>
    <row r="1326" spans="2:3" x14ac:dyDescent="0.75">
      <c r="B1326" s="249">
        <v>1263</v>
      </c>
      <c r="C1326" s="248">
        <v>118.34716968494688</v>
      </c>
    </row>
    <row r="1327" spans="2:3" x14ac:dyDescent="0.75">
      <c r="B1327" s="249">
        <v>1264</v>
      </c>
      <c r="C1327" s="248">
        <v>110.8638712585556</v>
      </c>
    </row>
    <row r="1328" spans="2:3" x14ac:dyDescent="0.75">
      <c r="B1328" s="249">
        <v>1265</v>
      </c>
      <c r="C1328" s="248">
        <v>109.89268311265873</v>
      </c>
    </row>
    <row r="1329" spans="2:3" x14ac:dyDescent="0.75">
      <c r="B1329" s="249">
        <v>1266</v>
      </c>
      <c r="C1329" s="248">
        <v>142.64957731056396</v>
      </c>
    </row>
    <row r="1330" spans="2:3" x14ac:dyDescent="0.75">
      <c r="B1330" s="249">
        <v>1267</v>
      </c>
      <c r="C1330" s="248">
        <v>101.88467999530697</v>
      </c>
    </row>
    <row r="1331" spans="2:3" x14ac:dyDescent="0.75">
      <c r="B1331" s="249">
        <v>1268</v>
      </c>
      <c r="C1331" s="248">
        <v>118.85443030983139</v>
      </c>
    </row>
    <row r="1332" spans="2:3" x14ac:dyDescent="0.75">
      <c r="B1332" s="249">
        <v>1269</v>
      </c>
      <c r="C1332" s="248">
        <v>109.45712523173061</v>
      </c>
    </row>
    <row r="1333" spans="2:3" x14ac:dyDescent="0.75">
      <c r="B1333" s="249">
        <v>1270</v>
      </c>
      <c r="C1333" s="248">
        <v>151.11265211237108</v>
      </c>
    </row>
    <row r="1334" spans="2:3" x14ac:dyDescent="0.75">
      <c r="B1334" s="249">
        <v>1271</v>
      </c>
      <c r="C1334" s="248">
        <v>110.47029875953335</v>
      </c>
    </row>
    <row r="1335" spans="2:3" x14ac:dyDescent="0.75">
      <c r="B1335" s="249">
        <v>1272</v>
      </c>
      <c r="C1335" s="248">
        <v>95.237856895642778</v>
      </c>
    </row>
    <row r="1336" spans="2:3" x14ac:dyDescent="0.75">
      <c r="B1336" s="249">
        <v>1273</v>
      </c>
      <c r="C1336" s="248">
        <v>149.10689476625566</v>
      </c>
    </row>
    <row r="1337" spans="2:3" x14ac:dyDescent="0.75">
      <c r="B1337" s="249">
        <v>1274</v>
      </c>
      <c r="C1337" s="248">
        <v>126.67618954182223</v>
      </c>
    </row>
    <row r="1338" spans="2:3" x14ac:dyDescent="0.75">
      <c r="B1338" s="249">
        <v>1275</v>
      </c>
      <c r="C1338" s="248">
        <v>137.47500159673206</v>
      </c>
    </row>
    <row r="1339" spans="2:3" x14ac:dyDescent="0.75">
      <c r="B1339" s="249">
        <v>1276</v>
      </c>
      <c r="C1339" s="248">
        <v>147.6927824950387</v>
      </c>
    </row>
    <row r="1340" spans="2:3" x14ac:dyDescent="0.75">
      <c r="B1340" s="249">
        <v>1277</v>
      </c>
      <c r="C1340" s="248">
        <v>140.25356531148043</v>
      </c>
    </row>
    <row r="1341" spans="2:3" x14ac:dyDescent="0.75">
      <c r="B1341" s="249">
        <v>1278</v>
      </c>
      <c r="C1341" s="248">
        <v>104.49438902381324</v>
      </c>
    </row>
    <row r="1342" spans="2:3" x14ac:dyDescent="0.75">
      <c r="B1342" s="249">
        <v>1279</v>
      </c>
      <c r="C1342" s="248">
        <v>111.3334173474377</v>
      </c>
    </row>
    <row r="1343" spans="2:3" x14ac:dyDescent="0.75">
      <c r="B1343" s="249">
        <v>1280</v>
      </c>
      <c r="C1343" s="248">
        <v>126.48853839711535</v>
      </c>
    </row>
    <row r="1344" spans="2:3" x14ac:dyDescent="0.75">
      <c r="B1344" s="249">
        <v>1281</v>
      </c>
      <c r="C1344" s="248">
        <v>147.9962756598276</v>
      </c>
    </row>
    <row r="1345" spans="2:3" x14ac:dyDescent="0.75">
      <c r="B1345" s="249">
        <v>1282</v>
      </c>
      <c r="C1345" s="248">
        <v>134.59424807348935</v>
      </c>
    </row>
    <row r="1346" spans="2:3" x14ac:dyDescent="0.75">
      <c r="B1346" s="249">
        <v>1283</v>
      </c>
      <c r="C1346" s="248">
        <v>140.32886974141979</v>
      </c>
    </row>
    <row r="1347" spans="2:3" x14ac:dyDescent="0.75">
      <c r="B1347" s="249">
        <v>1284</v>
      </c>
      <c r="C1347" s="248">
        <v>86.020050719195083</v>
      </c>
    </row>
    <row r="1348" spans="2:3" x14ac:dyDescent="0.75">
      <c r="B1348" s="249">
        <v>1285</v>
      </c>
      <c r="C1348" s="248">
        <v>156.3357862203697</v>
      </c>
    </row>
    <row r="1349" spans="2:3" x14ac:dyDescent="0.75">
      <c r="B1349" s="249">
        <v>1286</v>
      </c>
      <c r="C1349" s="248">
        <v>81.281171141423513</v>
      </c>
    </row>
    <row r="1350" spans="2:3" x14ac:dyDescent="0.75">
      <c r="B1350" s="249">
        <v>1287</v>
      </c>
      <c r="C1350" s="248">
        <v>108.51046691359984</v>
      </c>
    </row>
    <row r="1351" spans="2:3" x14ac:dyDescent="0.75">
      <c r="B1351" s="249">
        <v>1288</v>
      </c>
      <c r="C1351" s="248">
        <v>108.90964418876325</v>
      </c>
    </row>
    <row r="1352" spans="2:3" x14ac:dyDescent="0.75">
      <c r="B1352" s="249">
        <v>1289</v>
      </c>
      <c r="C1352" s="248">
        <v>105.57821068904551</v>
      </c>
    </row>
    <row r="1353" spans="2:3" x14ac:dyDescent="0.75">
      <c r="B1353" s="249">
        <v>1290</v>
      </c>
      <c r="C1353" s="248">
        <v>103.90465026579734</v>
      </c>
    </row>
    <row r="1354" spans="2:3" x14ac:dyDescent="0.75">
      <c r="B1354" s="249">
        <v>1291</v>
      </c>
      <c r="C1354" s="248">
        <v>82.286289306728463</v>
      </c>
    </row>
    <row r="1355" spans="2:3" x14ac:dyDescent="0.75">
      <c r="B1355" s="249">
        <v>1292</v>
      </c>
      <c r="C1355" s="248">
        <v>178.59184798350341</v>
      </c>
    </row>
    <row r="1356" spans="2:3" x14ac:dyDescent="0.75">
      <c r="B1356" s="249">
        <v>1293</v>
      </c>
      <c r="C1356" s="248">
        <v>111.63672023980853</v>
      </c>
    </row>
    <row r="1357" spans="2:3" x14ac:dyDescent="0.75">
      <c r="B1357" s="249">
        <v>1294</v>
      </c>
      <c r="C1357" s="248">
        <v>148.83039975093845</v>
      </c>
    </row>
    <row r="1358" spans="2:3" x14ac:dyDescent="0.75">
      <c r="B1358" s="249">
        <v>1295</v>
      </c>
      <c r="C1358" s="248">
        <v>175.60453960133384</v>
      </c>
    </row>
    <row r="1359" spans="2:3" x14ac:dyDescent="0.75">
      <c r="B1359" s="249">
        <v>1296</v>
      </c>
      <c r="C1359" s="248">
        <v>119.56891169007251</v>
      </c>
    </row>
    <row r="1360" spans="2:3" x14ac:dyDescent="0.75">
      <c r="B1360" s="249">
        <v>1297</v>
      </c>
      <c r="C1360" s="248">
        <v>191.97347571814259</v>
      </c>
    </row>
    <row r="1361" spans="2:3" x14ac:dyDescent="0.75">
      <c r="B1361" s="249">
        <v>1298</v>
      </c>
      <c r="C1361" s="248">
        <v>119.27441371438587</v>
      </c>
    </row>
    <row r="1362" spans="2:3" x14ac:dyDescent="0.75">
      <c r="B1362" s="249">
        <v>1299</v>
      </c>
      <c r="C1362" s="248">
        <v>111.5023959362093</v>
      </c>
    </row>
    <row r="1363" spans="2:3" x14ac:dyDescent="0.75">
      <c r="B1363" s="249">
        <v>1300</v>
      </c>
      <c r="C1363" s="248">
        <v>132.85128405905849</v>
      </c>
    </row>
    <row r="1364" spans="2:3" x14ac:dyDescent="0.75">
      <c r="B1364" s="249">
        <v>1301</v>
      </c>
      <c r="C1364" s="248">
        <v>108.8074979418095</v>
      </c>
    </row>
    <row r="1365" spans="2:3" x14ac:dyDescent="0.75">
      <c r="B1365" s="249">
        <v>1302</v>
      </c>
      <c r="C1365" s="248">
        <v>124.61444168706058</v>
      </c>
    </row>
    <row r="1366" spans="2:3" x14ac:dyDescent="0.75">
      <c r="B1366" s="249">
        <v>1303</v>
      </c>
      <c r="C1366" s="248">
        <v>100.79342118406885</v>
      </c>
    </row>
    <row r="1367" spans="2:3" x14ac:dyDescent="0.75">
      <c r="B1367" s="249">
        <v>1304</v>
      </c>
      <c r="C1367" s="248">
        <v>148.26630621081932</v>
      </c>
    </row>
    <row r="1368" spans="2:3" x14ac:dyDescent="0.75">
      <c r="B1368" s="249">
        <v>1305</v>
      </c>
      <c r="C1368" s="248">
        <v>120.93038350742816</v>
      </c>
    </row>
    <row r="1369" spans="2:3" x14ac:dyDescent="0.75">
      <c r="B1369" s="249">
        <v>1306</v>
      </c>
      <c r="C1369" s="248">
        <v>114.72541591698946</v>
      </c>
    </row>
    <row r="1370" spans="2:3" x14ac:dyDescent="0.75">
      <c r="B1370" s="249">
        <v>1307</v>
      </c>
      <c r="C1370" s="248">
        <v>94.384155483530279</v>
      </c>
    </row>
    <row r="1371" spans="2:3" x14ac:dyDescent="0.75">
      <c r="B1371" s="249">
        <v>1308</v>
      </c>
      <c r="C1371" s="248">
        <v>149.40153725764154</v>
      </c>
    </row>
    <row r="1372" spans="2:3" x14ac:dyDescent="0.75">
      <c r="B1372" s="249">
        <v>1309</v>
      </c>
      <c r="C1372" s="248">
        <v>102.02258861348687</v>
      </c>
    </row>
    <row r="1373" spans="2:3" x14ac:dyDescent="0.75">
      <c r="B1373" s="249">
        <v>1310</v>
      </c>
      <c r="C1373" s="248">
        <v>125.24799024733524</v>
      </c>
    </row>
    <row r="1374" spans="2:3" x14ac:dyDescent="0.75">
      <c r="B1374" s="249">
        <v>1311</v>
      </c>
      <c r="C1374" s="248">
        <v>99.223632296716403</v>
      </c>
    </row>
    <row r="1375" spans="2:3" x14ac:dyDescent="0.75">
      <c r="B1375" s="249">
        <v>1312</v>
      </c>
      <c r="C1375" s="248">
        <v>146.51325621656127</v>
      </c>
    </row>
    <row r="1376" spans="2:3" x14ac:dyDescent="0.75">
      <c r="B1376" s="249">
        <v>1313</v>
      </c>
      <c r="C1376" s="248">
        <v>122.40046797557247</v>
      </c>
    </row>
    <row r="1377" spans="2:3" x14ac:dyDescent="0.75">
      <c r="B1377" s="249">
        <v>1314</v>
      </c>
      <c r="C1377" s="248">
        <v>98.662704927682654</v>
      </c>
    </row>
    <row r="1378" spans="2:3" x14ac:dyDescent="0.75">
      <c r="B1378" s="249">
        <v>1315</v>
      </c>
      <c r="C1378" s="248">
        <v>165.56692664885463</v>
      </c>
    </row>
    <row r="1379" spans="2:3" x14ac:dyDescent="0.75">
      <c r="B1379" s="249">
        <v>1316</v>
      </c>
      <c r="C1379" s="248">
        <v>94.339975941212771</v>
      </c>
    </row>
    <row r="1380" spans="2:3" x14ac:dyDescent="0.75">
      <c r="B1380" s="249">
        <v>1317</v>
      </c>
      <c r="C1380" s="248">
        <v>120.59935016243334</v>
      </c>
    </row>
    <row r="1381" spans="2:3" x14ac:dyDescent="0.75">
      <c r="B1381" s="249">
        <v>1318</v>
      </c>
      <c r="C1381" s="248">
        <v>115.28926489064163</v>
      </c>
    </row>
    <row r="1382" spans="2:3" x14ac:dyDescent="0.75">
      <c r="B1382" s="249">
        <v>1319</v>
      </c>
      <c r="C1382" s="248">
        <v>121.61444363700042</v>
      </c>
    </row>
    <row r="1383" spans="2:3" x14ac:dyDescent="0.75">
      <c r="B1383" s="249">
        <v>1320</v>
      </c>
      <c r="C1383" s="248">
        <v>99.730451682849292</v>
      </c>
    </row>
    <row r="1384" spans="2:3" x14ac:dyDescent="0.75">
      <c r="B1384" s="249">
        <v>1321</v>
      </c>
      <c r="C1384" s="248">
        <v>111.9596586151152</v>
      </c>
    </row>
    <row r="1385" spans="2:3" x14ac:dyDescent="0.75">
      <c r="B1385" s="249">
        <v>1322</v>
      </c>
      <c r="C1385" s="248">
        <v>130.4210250622958</v>
      </c>
    </row>
    <row r="1386" spans="2:3" x14ac:dyDescent="0.75">
      <c r="B1386" s="249">
        <v>1323</v>
      </c>
      <c r="C1386" s="248">
        <v>126.62484261940189</v>
      </c>
    </row>
    <row r="1387" spans="2:3" x14ac:dyDescent="0.75">
      <c r="B1387" s="249">
        <v>1324</v>
      </c>
      <c r="C1387" s="248">
        <v>129.12465242551318</v>
      </c>
    </row>
    <row r="1388" spans="2:3" x14ac:dyDescent="0.75">
      <c r="B1388" s="249">
        <v>1325</v>
      </c>
      <c r="C1388" s="248">
        <v>83.181365859845016</v>
      </c>
    </row>
    <row r="1389" spans="2:3" x14ac:dyDescent="0.75">
      <c r="B1389" s="249">
        <v>1326</v>
      </c>
      <c r="C1389" s="248">
        <v>98.950640196951838</v>
      </c>
    </row>
    <row r="1390" spans="2:3" x14ac:dyDescent="0.75">
      <c r="B1390" s="249">
        <v>1327</v>
      </c>
      <c r="C1390" s="248">
        <v>113.75514883313042</v>
      </c>
    </row>
    <row r="1391" spans="2:3" x14ac:dyDescent="0.75">
      <c r="B1391" s="249">
        <v>1328</v>
      </c>
      <c r="C1391" s="248">
        <v>102.59680302884453</v>
      </c>
    </row>
    <row r="1392" spans="2:3" x14ac:dyDescent="0.75">
      <c r="B1392" s="249">
        <v>1329</v>
      </c>
      <c r="C1392" s="248">
        <v>102.09685531595053</v>
      </c>
    </row>
    <row r="1393" spans="2:3" x14ac:dyDescent="0.75">
      <c r="B1393" s="249">
        <v>1330</v>
      </c>
      <c r="C1393" s="248">
        <v>125.19546828399686</v>
      </c>
    </row>
    <row r="1394" spans="2:3" x14ac:dyDescent="0.75">
      <c r="B1394" s="249">
        <v>1331</v>
      </c>
      <c r="C1394" s="248">
        <v>174.63253193076815</v>
      </c>
    </row>
    <row r="1395" spans="2:3" x14ac:dyDescent="0.75">
      <c r="B1395" s="249">
        <v>1332</v>
      </c>
      <c r="C1395" s="248">
        <v>134.07831243019814</v>
      </c>
    </row>
    <row r="1396" spans="2:3" x14ac:dyDescent="0.75">
      <c r="B1396" s="249">
        <v>1333</v>
      </c>
      <c r="C1396" s="248">
        <v>113.25204503597372</v>
      </c>
    </row>
    <row r="1397" spans="2:3" x14ac:dyDescent="0.75">
      <c r="B1397" s="249">
        <v>1334</v>
      </c>
      <c r="C1397" s="248">
        <v>157.83062815754761</v>
      </c>
    </row>
    <row r="1398" spans="2:3" x14ac:dyDescent="0.75">
      <c r="B1398" s="249">
        <v>1335</v>
      </c>
      <c r="C1398" s="248">
        <v>128.92811880405989</v>
      </c>
    </row>
    <row r="1399" spans="2:3" x14ac:dyDescent="0.75">
      <c r="B1399" s="249">
        <v>1336</v>
      </c>
      <c r="C1399" s="248">
        <v>125.10292829550525</v>
      </c>
    </row>
    <row r="1400" spans="2:3" x14ac:dyDescent="0.75">
      <c r="B1400" s="249">
        <v>1337</v>
      </c>
      <c r="C1400" s="248">
        <v>114.63567614945283</v>
      </c>
    </row>
    <row r="1401" spans="2:3" x14ac:dyDescent="0.75">
      <c r="B1401" s="249">
        <v>1338</v>
      </c>
      <c r="C1401" s="248">
        <v>152.94443759951008</v>
      </c>
    </row>
    <row r="1402" spans="2:3" x14ac:dyDescent="0.75">
      <c r="B1402" s="249">
        <v>1339</v>
      </c>
      <c r="C1402" s="248">
        <v>116.13407784907689</v>
      </c>
    </row>
    <row r="1403" spans="2:3" x14ac:dyDescent="0.75">
      <c r="B1403" s="249">
        <v>1340</v>
      </c>
      <c r="C1403" s="248">
        <v>137.36111648972241</v>
      </c>
    </row>
    <row r="1404" spans="2:3" x14ac:dyDescent="0.75">
      <c r="B1404" s="249">
        <v>1341</v>
      </c>
      <c r="C1404" s="248">
        <v>108.7180499220907</v>
      </c>
    </row>
    <row r="1405" spans="2:3" x14ac:dyDescent="0.75">
      <c r="B1405" s="249">
        <v>1342</v>
      </c>
      <c r="C1405" s="248">
        <v>100.06671047481584</v>
      </c>
    </row>
    <row r="1406" spans="2:3" x14ac:dyDescent="0.75">
      <c r="B1406" s="249">
        <v>1343</v>
      </c>
      <c r="C1406" s="248">
        <v>110.79668971233552</v>
      </c>
    </row>
    <row r="1407" spans="2:3" x14ac:dyDescent="0.75">
      <c r="B1407" s="249">
        <v>1344</v>
      </c>
      <c r="C1407" s="248">
        <v>131.7728211991213</v>
      </c>
    </row>
    <row r="1408" spans="2:3" x14ac:dyDescent="0.75">
      <c r="B1408" s="249">
        <v>1345</v>
      </c>
      <c r="C1408" s="248">
        <v>133.84863566296596</v>
      </c>
    </row>
    <row r="1409" spans="2:3" x14ac:dyDescent="0.75">
      <c r="B1409" s="249">
        <v>1346</v>
      </c>
      <c r="C1409" s="248">
        <v>135.59762070673654</v>
      </c>
    </row>
    <row r="1410" spans="2:3" x14ac:dyDescent="0.75">
      <c r="B1410" s="249">
        <v>1347</v>
      </c>
      <c r="C1410" s="248">
        <v>119.82402755604664</v>
      </c>
    </row>
    <row r="1411" spans="2:3" x14ac:dyDescent="0.75">
      <c r="B1411" s="249">
        <v>1348</v>
      </c>
      <c r="C1411" s="248">
        <v>133.64815955657147</v>
      </c>
    </row>
    <row r="1412" spans="2:3" x14ac:dyDescent="0.75">
      <c r="B1412" s="249">
        <v>1349</v>
      </c>
      <c r="C1412" s="248">
        <v>140.09889465264172</v>
      </c>
    </row>
    <row r="1413" spans="2:3" x14ac:dyDescent="0.75">
      <c r="B1413" s="249">
        <v>1350</v>
      </c>
      <c r="C1413" s="248">
        <v>46.866630680939153</v>
      </c>
    </row>
    <row r="1414" spans="2:3" x14ac:dyDescent="0.75">
      <c r="B1414" s="249">
        <v>1351</v>
      </c>
      <c r="C1414" s="248">
        <v>91.427979056868423</v>
      </c>
    </row>
    <row r="1415" spans="2:3" x14ac:dyDescent="0.75">
      <c r="B1415" s="249">
        <v>1352</v>
      </c>
      <c r="C1415" s="248">
        <v>112.29159761451646</v>
      </c>
    </row>
    <row r="1416" spans="2:3" x14ac:dyDescent="0.75">
      <c r="B1416" s="249">
        <v>1353</v>
      </c>
      <c r="C1416" s="248">
        <v>96.687538776025406</v>
      </c>
    </row>
    <row r="1417" spans="2:3" x14ac:dyDescent="0.75">
      <c r="B1417" s="249">
        <v>1354</v>
      </c>
      <c r="C1417" s="248">
        <v>114.43575059676611</v>
      </c>
    </row>
    <row r="1418" spans="2:3" x14ac:dyDescent="0.75">
      <c r="B1418" s="249">
        <v>1355</v>
      </c>
      <c r="C1418" s="248">
        <v>66.571337998584937</v>
      </c>
    </row>
    <row r="1419" spans="2:3" x14ac:dyDescent="0.75">
      <c r="B1419" s="249">
        <v>1356</v>
      </c>
      <c r="C1419" s="248">
        <v>109.36420561039881</v>
      </c>
    </row>
    <row r="1420" spans="2:3" x14ac:dyDescent="0.75">
      <c r="B1420" s="249">
        <v>1357</v>
      </c>
      <c r="C1420" s="248">
        <v>107.59516754088182</v>
      </c>
    </row>
    <row r="1421" spans="2:3" x14ac:dyDescent="0.75">
      <c r="B1421" s="249">
        <v>1358</v>
      </c>
      <c r="C1421" s="248">
        <v>107.26205161618941</v>
      </c>
    </row>
    <row r="1422" spans="2:3" x14ac:dyDescent="0.75">
      <c r="B1422" s="249">
        <v>1359</v>
      </c>
      <c r="C1422" s="248">
        <v>86.559342567586782</v>
      </c>
    </row>
    <row r="1423" spans="2:3" x14ac:dyDescent="0.75">
      <c r="B1423" s="249">
        <v>1360</v>
      </c>
      <c r="C1423" s="248">
        <v>139.57574067100819</v>
      </c>
    </row>
    <row r="1424" spans="2:3" x14ac:dyDescent="0.75">
      <c r="B1424" s="249">
        <v>1361</v>
      </c>
      <c r="C1424" s="248">
        <v>97.082458259738218</v>
      </c>
    </row>
    <row r="1425" spans="2:3" x14ac:dyDescent="0.75">
      <c r="B1425" s="249">
        <v>1362</v>
      </c>
      <c r="C1425" s="248">
        <v>117.41562789673534</v>
      </c>
    </row>
    <row r="1426" spans="2:3" x14ac:dyDescent="0.75">
      <c r="B1426" s="249">
        <v>1363</v>
      </c>
      <c r="C1426" s="248">
        <v>128.48906540366775</v>
      </c>
    </row>
    <row r="1427" spans="2:3" x14ac:dyDescent="0.75">
      <c r="B1427" s="249">
        <v>1364</v>
      </c>
      <c r="C1427" s="248">
        <v>120.05087050880113</v>
      </c>
    </row>
    <row r="1428" spans="2:3" x14ac:dyDescent="0.75">
      <c r="B1428" s="249">
        <v>1365</v>
      </c>
      <c r="C1428" s="248">
        <v>108.79960989979551</v>
      </c>
    </row>
    <row r="1429" spans="2:3" x14ac:dyDescent="0.75">
      <c r="B1429" s="249">
        <v>1366</v>
      </c>
      <c r="C1429" s="248">
        <v>120.44970853864335</v>
      </c>
    </row>
    <row r="1430" spans="2:3" x14ac:dyDescent="0.75">
      <c r="B1430" s="249">
        <v>1367</v>
      </c>
      <c r="C1430" s="248">
        <v>133.75885313114628</v>
      </c>
    </row>
    <row r="1431" spans="2:3" x14ac:dyDescent="0.75">
      <c r="B1431" s="249">
        <v>1368</v>
      </c>
      <c r="C1431" s="248">
        <v>115.02911711284833</v>
      </c>
    </row>
    <row r="1432" spans="2:3" x14ac:dyDescent="0.75">
      <c r="B1432" s="249">
        <v>1369</v>
      </c>
      <c r="C1432" s="248">
        <v>94.417390965818242</v>
      </c>
    </row>
    <row r="1433" spans="2:3" x14ac:dyDescent="0.75">
      <c r="B1433" s="249">
        <v>1370</v>
      </c>
      <c r="C1433" s="248">
        <v>117.90720193529961</v>
      </c>
    </row>
    <row r="1434" spans="2:3" x14ac:dyDescent="0.75">
      <c r="B1434" s="249">
        <v>1371</v>
      </c>
      <c r="C1434" s="248">
        <v>91.291073773760786</v>
      </c>
    </row>
    <row r="1435" spans="2:3" x14ac:dyDescent="0.75">
      <c r="B1435" s="249">
        <v>1372</v>
      </c>
      <c r="C1435" s="248">
        <v>124.60749295132216</v>
      </c>
    </row>
    <row r="1436" spans="2:3" x14ac:dyDescent="0.75">
      <c r="B1436" s="249">
        <v>1373</v>
      </c>
      <c r="C1436" s="248">
        <v>106.34244938010369</v>
      </c>
    </row>
    <row r="1437" spans="2:3" x14ac:dyDescent="0.75">
      <c r="B1437" s="249">
        <v>1374</v>
      </c>
      <c r="C1437" s="248">
        <v>116.62311723920709</v>
      </c>
    </row>
    <row r="1438" spans="2:3" x14ac:dyDescent="0.75">
      <c r="B1438" s="249">
        <v>1375</v>
      </c>
      <c r="C1438" s="248">
        <v>104.77251608178577</v>
      </c>
    </row>
    <row r="1439" spans="2:3" x14ac:dyDescent="0.75">
      <c r="B1439" s="249">
        <v>1376</v>
      </c>
      <c r="C1439" s="248">
        <v>136.28005757206776</v>
      </c>
    </row>
    <row r="1440" spans="2:3" x14ac:dyDescent="0.75">
      <c r="B1440" s="249">
        <v>1377</v>
      </c>
      <c r="C1440" s="248">
        <v>143.98828487187728</v>
      </c>
    </row>
    <row r="1441" spans="2:3" x14ac:dyDescent="0.75">
      <c r="B1441" s="249">
        <v>1378</v>
      </c>
      <c r="C1441" s="248">
        <v>169.70187654103208</v>
      </c>
    </row>
    <row r="1442" spans="2:3" x14ac:dyDescent="0.75">
      <c r="B1442" s="249">
        <v>1379</v>
      </c>
      <c r="C1442" s="248">
        <v>152.77435838758387</v>
      </c>
    </row>
    <row r="1443" spans="2:3" x14ac:dyDescent="0.75">
      <c r="B1443" s="249">
        <v>1380</v>
      </c>
      <c r="C1443" s="248">
        <v>143.47709614188085</v>
      </c>
    </row>
    <row r="1444" spans="2:3" x14ac:dyDescent="0.75">
      <c r="B1444" s="249">
        <v>1381</v>
      </c>
      <c r="C1444" s="248">
        <v>140.87060763970655</v>
      </c>
    </row>
    <row r="1445" spans="2:3" x14ac:dyDescent="0.75">
      <c r="B1445" s="249">
        <v>1382</v>
      </c>
      <c r="C1445" s="248">
        <v>91.752060405766173</v>
      </c>
    </row>
    <row r="1446" spans="2:3" x14ac:dyDescent="0.75">
      <c r="B1446" s="249">
        <v>1383</v>
      </c>
      <c r="C1446" s="248">
        <v>105.83577818424575</v>
      </c>
    </row>
    <row r="1447" spans="2:3" x14ac:dyDescent="0.75">
      <c r="B1447" s="249">
        <v>1384</v>
      </c>
      <c r="C1447" s="248">
        <v>102.5678775954671</v>
      </c>
    </row>
    <row r="1448" spans="2:3" x14ac:dyDescent="0.75">
      <c r="B1448" s="249">
        <v>1385</v>
      </c>
      <c r="C1448" s="248">
        <v>130.26218449996875</v>
      </c>
    </row>
    <row r="1449" spans="2:3" x14ac:dyDescent="0.75">
      <c r="B1449" s="249">
        <v>1386</v>
      </c>
      <c r="C1449" s="248">
        <v>109.78120476186083</v>
      </c>
    </row>
    <row r="1450" spans="2:3" x14ac:dyDescent="0.75">
      <c r="B1450" s="249">
        <v>1387</v>
      </c>
      <c r="C1450" s="248">
        <v>102.7729780150329</v>
      </c>
    </row>
    <row r="1451" spans="2:3" x14ac:dyDescent="0.75">
      <c r="B1451" s="249">
        <v>1388</v>
      </c>
      <c r="C1451" s="248">
        <v>155.17899310933217</v>
      </c>
    </row>
    <row r="1452" spans="2:3" x14ac:dyDescent="0.75">
      <c r="B1452" s="249">
        <v>1389</v>
      </c>
      <c r="C1452" s="248">
        <v>101.5097657097586</v>
      </c>
    </row>
    <row r="1453" spans="2:3" x14ac:dyDescent="0.75">
      <c r="B1453" s="249">
        <v>1390</v>
      </c>
      <c r="C1453" s="248">
        <v>102.98066024039154</v>
      </c>
    </row>
    <row r="1454" spans="2:3" x14ac:dyDescent="0.75">
      <c r="B1454" s="249">
        <v>1391</v>
      </c>
      <c r="C1454" s="248">
        <v>93.836354318419197</v>
      </c>
    </row>
    <row r="1455" spans="2:3" x14ac:dyDescent="0.75">
      <c r="B1455" s="249">
        <v>1392</v>
      </c>
      <c r="C1455" s="248">
        <v>119.64631321355041</v>
      </c>
    </row>
    <row r="1456" spans="2:3" x14ac:dyDescent="0.75">
      <c r="B1456" s="249">
        <v>1393</v>
      </c>
      <c r="C1456" s="248">
        <v>138.70362260918714</v>
      </c>
    </row>
    <row r="1457" spans="2:3" x14ac:dyDescent="0.75">
      <c r="B1457" s="249">
        <v>1394</v>
      </c>
      <c r="C1457" s="248">
        <v>132.29311593404023</v>
      </c>
    </row>
    <row r="1458" spans="2:3" x14ac:dyDescent="0.75">
      <c r="B1458" s="249">
        <v>1395</v>
      </c>
      <c r="C1458" s="248">
        <v>115.48071396325504</v>
      </c>
    </row>
    <row r="1459" spans="2:3" x14ac:dyDescent="0.75">
      <c r="B1459" s="249">
        <v>1396</v>
      </c>
      <c r="C1459" s="248">
        <v>76.297352185206705</v>
      </c>
    </row>
    <row r="1460" spans="2:3" x14ac:dyDescent="0.75">
      <c r="B1460" s="249">
        <v>1397</v>
      </c>
      <c r="C1460" s="248">
        <v>136.05722089610239</v>
      </c>
    </row>
    <row r="1461" spans="2:3" x14ac:dyDescent="0.75">
      <c r="B1461" s="249">
        <v>1398</v>
      </c>
      <c r="C1461" s="248">
        <v>106.75088449711579</v>
      </c>
    </row>
    <row r="1462" spans="2:3" x14ac:dyDescent="0.75">
      <c r="B1462" s="249">
        <v>1399</v>
      </c>
      <c r="C1462" s="248">
        <v>129.68132805314039</v>
      </c>
    </row>
    <row r="1463" spans="2:3" x14ac:dyDescent="0.75">
      <c r="B1463" s="249">
        <v>1400</v>
      </c>
      <c r="C1463" s="248">
        <v>107.43669088741538</v>
      </c>
    </row>
    <row r="1464" spans="2:3" x14ac:dyDescent="0.75">
      <c r="B1464" s="249">
        <v>1401</v>
      </c>
      <c r="C1464" s="248">
        <v>129.60869213560778</v>
      </c>
    </row>
    <row r="1465" spans="2:3" x14ac:dyDescent="0.75">
      <c r="B1465" s="249">
        <v>1402</v>
      </c>
      <c r="C1465" s="248">
        <v>108.99927857415227</v>
      </c>
    </row>
    <row r="1466" spans="2:3" x14ac:dyDescent="0.75">
      <c r="B1466" s="249">
        <v>1403</v>
      </c>
      <c r="C1466" s="248">
        <v>91.780547803809753</v>
      </c>
    </row>
    <row r="1467" spans="2:3" x14ac:dyDescent="0.75">
      <c r="B1467" s="249">
        <v>1404</v>
      </c>
      <c r="C1467" s="248">
        <v>111.79225605274397</v>
      </c>
    </row>
    <row r="1468" spans="2:3" x14ac:dyDescent="0.75">
      <c r="B1468" s="249">
        <v>1405</v>
      </c>
      <c r="C1468" s="248">
        <v>114.84743710923632</v>
      </c>
    </row>
    <row r="1469" spans="2:3" x14ac:dyDescent="0.75">
      <c r="B1469" s="249">
        <v>1406</v>
      </c>
      <c r="C1469" s="248">
        <v>146.42477002573131</v>
      </c>
    </row>
    <row r="1470" spans="2:3" x14ac:dyDescent="0.75">
      <c r="B1470" s="249">
        <v>1407</v>
      </c>
      <c r="C1470" s="248">
        <v>158.95712637956902</v>
      </c>
    </row>
    <row r="1471" spans="2:3" x14ac:dyDescent="0.75">
      <c r="B1471" s="249">
        <v>1408</v>
      </c>
      <c r="C1471" s="248">
        <v>124.79249494037123</v>
      </c>
    </row>
    <row r="1472" spans="2:3" x14ac:dyDescent="0.75">
      <c r="B1472" s="249">
        <v>1409</v>
      </c>
      <c r="C1472" s="248">
        <v>148.62547736123446</v>
      </c>
    </row>
    <row r="1473" spans="2:3" x14ac:dyDescent="0.75">
      <c r="B1473" s="249">
        <v>1410</v>
      </c>
      <c r="C1473" s="248">
        <v>114.85634306850778</v>
      </c>
    </row>
    <row r="1474" spans="2:3" x14ac:dyDescent="0.75">
      <c r="B1474" s="249">
        <v>1411</v>
      </c>
      <c r="C1474" s="248">
        <v>144.36899642587733</v>
      </c>
    </row>
    <row r="1475" spans="2:3" x14ac:dyDescent="0.75">
      <c r="B1475" s="249">
        <v>1412</v>
      </c>
      <c r="C1475" s="248">
        <v>127.73073408451731</v>
      </c>
    </row>
    <row r="1476" spans="2:3" x14ac:dyDescent="0.75">
      <c r="B1476" s="249">
        <v>1413</v>
      </c>
      <c r="C1476" s="248">
        <v>129.3669098503637</v>
      </c>
    </row>
    <row r="1477" spans="2:3" x14ac:dyDescent="0.75">
      <c r="B1477" s="249">
        <v>1414</v>
      </c>
      <c r="C1477" s="248">
        <v>88.736789737542409</v>
      </c>
    </row>
    <row r="1478" spans="2:3" x14ac:dyDescent="0.75">
      <c r="B1478" s="249">
        <v>1415</v>
      </c>
      <c r="C1478" s="248">
        <v>119.32196078584687</v>
      </c>
    </row>
    <row r="1479" spans="2:3" x14ac:dyDescent="0.75">
      <c r="B1479" s="249">
        <v>1416</v>
      </c>
      <c r="C1479" s="248">
        <v>102.5692459215301</v>
      </c>
    </row>
    <row r="1480" spans="2:3" x14ac:dyDescent="0.75">
      <c r="B1480" s="249">
        <v>1417</v>
      </c>
      <c r="C1480" s="248">
        <v>124.57053484163539</v>
      </c>
    </row>
    <row r="1481" spans="2:3" x14ac:dyDescent="0.75">
      <c r="B1481" s="249">
        <v>1418</v>
      </c>
      <c r="C1481" s="248">
        <v>190.17582779237503</v>
      </c>
    </row>
    <row r="1482" spans="2:3" x14ac:dyDescent="0.75">
      <c r="B1482" s="249">
        <v>1419</v>
      </c>
      <c r="C1482" s="248">
        <v>120.30236521131029</v>
      </c>
    </row>
    <row r="1483" spans="2:3" x14ac:dyDescent="0.75">
      <c r="B1483" s="249">
        <v>1420</v>
      </c>
      <c r="C1483" s="248">
        <v>129.47694184761613</v>
      </c>
    </row>
    <row r="1484" spans="2:3" x14ac:dyDescent="0.75">
      <c r="B1484" s="249">
        <v>1421</v>
      </c>
      <c r="C1484" s="248">
        <v>80.910073710969058</v>
      </c>
    </row>
    <row r="1485" spans="2:3" x14ac:dyDescent="0.75">
      <c r="B1485" s="249">
        <v>1422</v>
      </c>
      <c r="C1485" s="248">
        <v>123.97986756406497</v>
      </c>
    </row>
    <row r="1486" spans="2:3" x14ac:dyDescent="0.75">
      <c r="B1486" s="249">
        <v>1423</v>
      </c>
      <c r="C1486" s="248">
        <v>140.25155738024128</v>
      </c>
    </row>
    <row r="1487" spans="2:3" x14ac:dyDescent="0.75">
      <c r="B1487" s="249">
        <v>1424</v>
      </c>
      <c r="C1487" s="248">
        <v>111.12782112403247</v>
      </c>
    </row>
    <row r="1488" spans="2:3" x14ac:dyDescent="0.75">
      <c r="B1488" s="249">
        <v>1425</v>
      </c>
      <c r="C1488" s="248">
        <v>99.579899527634581</v>
      </c>
    </row>
    <row r="1489" spans="2:3" x14ac:dyDescent="0.75">
      <c r="B1489" s="249">
        <v>1426</v>
      </c>
      <c r="C1489" s="248">
        <v>130.3124797798485</v>
      </c>
    </row>
    <row r="1490" spans="2:3" x14ac:dyDescent="0.75">
      <c r="B1490" s="249">
        <v>1427</v>
      </c>
      <c r="C1490" s="248">
        <v>155.12468956955951</v>
      </c>
    </row>
    <row r="1491" spans="2:3" x14ac:dyDescent="0.75">
      <c r="B1491" s="249">
        <v>1428</v>
      </c>
      <c r="C1491" s="248">
        <v>126.92448412805007</v>
      </c>
    </row>
    <row r="1492" spans="2:3" x14ac:dyDescent="0.75">
      <c r="B1492" s="249">
        <v>1429</v>
      </c>
      <c r="C1492" s="248">
        <v>91.366206424307933</v>
      </c>
    </row>
    <row r="1493" spans="2:3" x14ac:dyDescent="0.75">
      <c r="B1493" s="249">
        <v>1430</v>
      </c>
      <c r="C1493" s="248">
        <v>115.28961810806761</v>
      </c>
    </row>
    <row r="1494" spans="2:3" x14ac:dyDescent="0.75">
      <c r="B1494" s="249">
        <v>1431</v>
      </c>
      <c r="C1494" s="248">
        <v>132.30253893865421</v>
      </c>
    </row>
    <row r="1495" spans="2:3" x14ac:dyDescent="0.75">
      <c r="B1495" s="249">
        <v>1432</v>
      </c>
      <c r="C1495" s="248">
        <v>128.99917988134882</v>
      </c>
    </row>
    <row r="1496" spans="2:3" x14ac:dyDescent="0.75">
      <c r="B1496" s="249">
        <v>1433</v>
      </c>
      <c r="C1496" s="248">
        <v>145.46430838614407</v>
      </c>
    </row>
    <row r="1497" spans="2:3" x14ac:dyDescent="0.75">
      <c r="B1497" s="249">
        <v>1434</v>
      </c>
      <c r="C1497" s="248">
        <v>108.31125070745476</v>
      </c>
    </row>
    <row r="1498" spans="2:3" x14ac:dyDescent="0.75">
      <c r="B1498" s="249">
        <v>1435</v>
      </c>
      <c r="C1498" s="248">
        <v>101.66693353033577</v>
      </c>
    </row>
    <row r="1499" spans="2:3" x14ac:dyDescent="0.75">
      <c r="B1499" s="249">
        <v>1436</v>
      </c>
      <c r="C1499" s="248">
        <v>125.70310884280767</v>
      </c>
    </row>
    <row r="1500" spans="2:3" x14ac:dyDescent="0.75">
      <c r="B1500" s="249">
        <v>1437</v>
      </c>
      <c r="C1500" s="248">
        <v>91.290696454398955</v>
      </c>
    </row>
    <row r="1501" spans="2:3" x14ac:dyDescent="0.75">
      <c r="B1501" s="249">
        <v>1438</v>
      </c>
      <c r="C1501" s="248">
        <v>132.83117315973547</v>
      </c>
    </row>
    <row r="1502" spans="2:3" x14ac:dyDescent="0.75">
      <c r="B1502" s="249">
        <v>1439</v>
      </c>
      <c r="C1502" s="248">
        <v>140.39453642926057</v>
      </c>
    </row>
    <row r="1503" spans="2:3" x14ac:dyDescent="0.75">
      <c r="B1503" s="249">
        <v>1440</v>
      </c>
      <c r="C1503" s="248">
        <v>92.455881493395822</v>
      </c>
    </row>
    <row r="1504" spans="2:3" x14ac:dyDescent="0.75">
      <c r="B1504" s="249">
        <v>1441</v>
      </c>
      <c r="C1504" s="248">
        <v>143.09138488024664</v>
      </c>
    </row>
    <row r="1505" spans="2:3" x14ac:dyDescent="0.75">
      <c r="B1505" s="249">
        <v>1442</v>
      </c>
      <c r="C1505" s="248">
        <v>128.25909011052778</v>
      </c>
    </row>
    <row r="1506" spans="2:3" x14ac:dyDescent="0.75">
      <c r="B1506" s="249">
        <v>1443</v>
      </c>
      <c r="C1506" s="248">
        <v>90.897492777698204</v>
      </c>
    </row>
    <row r="1507" spans="2:3" x14ac:dyDescent="0.75">
      <c r="B1507" s="249">
        <v>1444</v>
      </c>
      <c r="C1507" s="248">
        <v>124.67474428511804</v>
      </c>
    </row>
    <row r="1508" spans="2:3" x14ac:dyDescent="0.75">
      <c r="B1508" s="249">
        <v>1445</v>
      </c>
      <c r="C1508" s="248">
        <v>151.2930411454301</v>
      </c>
    </row>
    <row r="1509" spans="2:3" x14ac:dyDescent="0.75">
      <c r="B1509" s="249">
        <v>1446</v>
      </c>
      <c r="C1509" s="248">
        <v>97.64971615340238</v>
      </c>
    </row>
    <row r="1510" spans="2:3" x14ac:dyDescent="0.75">
      <c r="B1510" s="249">
        <v>1447</v>
      </c>
      <c r="C1510" s="248">
        <v>79.254687774781161</v>
      </c>
    </row>
    <row r="1511" spans="2:3" x14ac:dyDescent="0.75">
      <c r="B1511" s="249">
        <v>1448</v>
      </c>
      <c r="C1511" s="248">
        <v>128.06209545189995</v>
      </c>
    </row>
    <row r="1512" spans="2:3" x14ac:dyDescent="0.75">
      <c r="B1512" s="249">
        <v>1449</v>
      </c>
      <c r="C1512" s="248">
        <v>98.719312030737001</v>
      </c>
    </row>
    <row r="1513" spans="2:3" x14ac:dyDescent="0.75">
      <c r="B1513" s="249">
        <v>1450</v>
      </c>
      <c r="C1513" s="248">
        <v>118.4340563379738</v>
      </c>
    </row>
    <row r="1514" spans="2:3" x14ac:dyDescent="0.75">
      <c r="B1514" s="249">
        <v>1451</v>
      </c>
      <c r="C1514" s="248">
        <v>101.43943561320336</v>
      </c>
    </row>
    <row r="1515" spans="2:3" x14ac:dyDescent="0.75">
      <c r="B1515" s="249">
        <v>1452</v>
      </c>
      <c r="C1515" s="248">
        <v>77.651552308139642</v>
      </c>
    </row>
    <row r="1516" spans="2:3" x14ac:dyDescent="0.75">
      <c r="B1516" s="249">
        <v>1453</v>
      </c>
      <c r="C1516" s="248">
        <v>166.59742007289788</v>
      </c>
    </row>
    <row r="1517" spans="2:3" x14ac:dyDescent="0.75">
      <c r="B1517" s="249">
        <v>1454</v>
      </c>
      <c r="C1517" s="248">
        <v>104.84953575581093</v>
      </c>
    </row>
    <row r="1518" spans="2:3" x14ac:dyDescent="0.75">
      <c r="B1518" s="249">
        <v>1455</v>
      </c>
      <c r="C1518" s="248">
        <v>104.04593147240678</v>
      </c>
    </row>
    <row r="1519" spans="2:3" x14ac:dyDescent="0.75">
      <c r="B1519" s="249">
        <v>1456</v>
      </c>
      <c r="C1519" s="248">
        <v>124.43036297088935</v>
      </c>
    </row>
    <row r="1520" spans="2:3" x14ac:dyDescent="0.75">
      <c r="B1520" s="249">
        <v>1457</v>
      </c>
      <c r="C1520" s="248">
        <v>72.171147344813619</v>
      </c>
    </row>
    <row r="1521" spans="2:3" x14ac:dyDescent="0.75">
      <c r="B1521" s="249">
        <v>1458</v>
      </c>
      <c r="C1521" s="248">
        <v>121.0075918096902</v>
      </c>
    </row>
    <row r="1522" spans="2:3" x14ac:dyDescent="0.75">
      <c r="B1522" s="249">
        <v>1459</v>
      </c>
      <c r="C1522" s="248">
        <v>127.60918313983149</v>
      </c>
    </row>
    <row r="1523" spans="2:3" x14ac:dyDescent="0.75">
      <c r="B1523" s="249">
        <v>1460</v>
      </c>
      <c r="C1523" s="248">
        <v>98.94528623560538</v>
      </c>
    </row>
    <row r="1524" spans="2:3" x14ac:dyDescent="0.75">
      <c r="B1524" s="249">
        <v>1461</v>
      </c>
      <c r="C1524" s="248">
        <v>95.031226061661116</v>
      </c>
    </row>
    <row r="1525" spans="2:3" x14ac:dyDescent="0.75">
      <c r="B1525" s="249">
        <v>1462</v>
      </c>
      <c r="C1525" s="248">
        <v>133.04368246032158</v>
      </c>
    </row>
    <row r="1526" spans="2:3" x14ac:dyDescent="0.75">
      <c r="B1526" s="249">
        <v>1463</v>
      </c>
      <c r="C1526" s="248">
        <v>200.06750187014137</v>
      </c>
    </row>
    <row r="1527" spans="2:3" x14ac:dyDescent="0.75">
      <c r="B1527" s="249">
        <v>1464</v>
      </c>
      <c r="C1527" s="248">
        <v>120.88831623906651</v>
      </c>
    </row>
    <row r="1528" spans="2:3" x14ac:dyDescent="0.75">
      <c r="B1528" s="249">
        <v>1465</v>
      </c>
      <c r="C1528" s="248">
        <v>131.20751056865848</v>
      </c>
    </row>
    <row r="1529" spans="2:3" x14ac:dyDescent="0.75">
      <c r="B1529" s="249">
        <v>1466</v>
      </c>
      <c r="C1529" s="248">
        <v>92.998704398190853</v>
      </c>
    </row>
    <row r="1530" spans="2:3" x14ac:dyDescent="0.75">
      <c r="B1530" s="249">
        <v>1467</v>
      </c>
      <c r="C1530" s="248">
        <v>124.11296840036877</v>
      </c>
    </row>
    <row r="1531" spans="2:3" x14ac:dyDescent="0.75">
      <c r="B1531" s="249">
        <v>1468</v>
      </c>
      <c r="C1531" s="248">
        <v>130.53475114574962</v>
      </c>
    </row>
    <row r="1532" spans="2:3" x14ac:dyDescent="0.75">
      <c r="B1532" s="249">
        <v>1469</v>
      </c>
      <c r="C1532" s="248">
        <v>141.69998030040878</v>
      </c>
    </row>
    <row r="1533" spans="2:3" x14ac:dyDescent="0.75">
      <c r="B1533" s="249">
        <v>1470</v>
      </c>
      <c r="C1533" s="248">
        <v>85.893344462011896</v>
      </c>
    </row>
    <row r="1534" spans="2:3" x14ac:dyDescent="0.75">
      <c r="B1534" s="249">
        <v>1471</v>
      </c>
      <c r="C1534" s="248">
        <v>90.94432606121326</v>
      </c>
    </row>
    <row r="1535" spans="2:3" x14ac:dyDescent="0.75">
      <c r="B1535" s="249">
        <v>1472</v>
      </c>
      <c r="C1535" s="248">
        <v>106.14990219551893</v>
      </c>
    </row>
    <row r="1536" spans="2:3" x14ac:dyDescent="0.75">
      <c r="B1536" s="249">
        <v>1473</v>
      </c>
      <c r="C1536" s="248">
        <v>113.76403511461444</v>
      </c>
    </row>
    <row r="1537" spans="2:3" x14ac:dyDescent="0.75">
      <c r="B1537" s="249">
        <v>1474</v>
      </c>
      <c r="C1537" s="248">
        <v>78.768908177863977</v>
      </c>
    </row>
    <row r="1538" spans="2:3" x14ac:dyDescent="0.75">
      <c r="B1538" s="249">
        <v>1475</v>
      </c>
      <c r="C1538" s="248">
        <v>99.486209865011006</v>
      </c>
    </row>
    <row r="1539" spans="2:3" x14ac:dyDescent="0.75">
      <c r="B1539" s="249">
        <v>1476</v>
      </c>
      <c r="C1539" s="248">
        <v>131.90177452198432</v>
      </c>
    </row>
    <row r="1540" spans="2:3" x14ac:dyDescent="0.75">
      <c r="B1540" s="249">
        <v>1477</v>
      </c>
      <c r="C1540" s="248">
        <v>135.32478044602763</v>
      </c>
    </row>
    <row r="1541" spans="2:3" x14ac:dyDescent="0.75">
      <c r="B1541" s="249">
        <v>1478</v>
      </c>
      <c r="C1541" s="248">
        <v>127.72528928029416</v>
      </c>
    </row>
    <row r="1542" spans="2:3" x14ac:dyDescent="0.75">
      <c r="B1542" s="249">
        <v>1479</v>
      </c>
      <c r="C1542" s="248">
        <v>152.07307125864253</v>
      </c>
    </row>
    <row r="1543" spans="2:3" x14ac:dyDescent="0.75">
      <c r="B1543" s="249">
        <v>1480</v>
      </c>
      <c r="C1543" s="248">
        <v>90.981117913108037</v>
      </c>
    </row>
    <row r="1544" spans="2:3" x14ac:dyDescent="0.75">
      <c r="B1544" s="249">
        <v>1481</v>
      </c>
      <c r="C1544" s="248">
        <v>106.06301542279328</v>
      </c>
    </row>
    <row r="1545" spans="2:3" x14ac:dyDescent="0.75">
      <c r="B1545" s="249">
        <v>1482</v>
      </c>
      <c r="C1545" s="248">
        <v>108.41980877819984</v>
      </c>
    </row>
    <row r="1546" spans="2:3" x14ac:dyDescent="0.75">
      <c r="B1546" s="249">
        <v>1483</v>
      </c>
      <c r="C1546" s="248">
        <v>99.460316789625722</v>
      </c>
    </row>
    <row r="1547" spans="2:3" x14ac:dyDescent="0.75">
      <c r="B1547" s="249">
        <v>1484</v>
      </c>
      <c r="C1547" s="248">
        <v>102.6444364769946</v>
      </c>
    </row>
    <row r="1548" spans="2:3" x14ac:dyDescent="0.75">
      <c r="B1548" s="249">
        <v>1485</v>
      </c>
      <c r="C1548" s="248">
        <v>153.00871630543665</v>
      </c>
    </row>
    <row r="1549" spans="2:3" x14ac:dyDescent="0.75">
      <c r="B1549" s="249">
        <v>1486</v>
      </c>
      <c r="C1549" s="248">
        <v>107.93859767608308</v>
      </c>
    </row>
    <row r="1550" spans="2:3" x14ac:dyDescent="0.75">
      <c r="B1550" s="249">
        <v>1487</v>
      </c>
      <c r="C1550" s="248">
        <v>91.655792529649517</v>
      </c>
    </row>
    <row r="1551" spans="2:3" x14ac:dyDescent="0.75">
      <c r="B1551" s="249">
        <v>1488</v>
      </c>
      <c r="C1551" s="248">
        <v>136.60807314724065</v>
      </c>
    </row>
    <row r="1552" spans="2:3" x14ac:dyDescent="0.75">
      <c r="B1552" s="249">
        <v>1489</v>
      </c>
      <c r="C1552" s="248">
        <v>118.42475799201866</v>
      </c>
    </row>
    <row r="1553" spans="2:3" x14ac:dyDescent="0.75">
      <c r="B1553" s="249">
        <v>1490</v>
      </c>
      <c r="C1553" s="248">
        <v>144.64105186533541</v>
      </c>
    </row>
    <row r="1554" spans="2:3" x14ac:dyDescent="0.75">
      <c r="B1554" s="249">
        <v>1491</v>
      </c>
      <c r="C1554" s="248">
        <v>146.98224326305231</v>
      </c>
    </row>
    <row r="1555" spans="2:3" x14ac:dyDescent="0.75">
      <c r="B1555" s="249">
        <v>1492</v>
      </c>
      <c r="C1555" s="248">
        <v>142.75870175404827</v>
      </c>
    </row>
    <row r="1556" spans="2:3" x14ac:dyDescent="0.75">
      <c r="B1556" s="249">
        <v>1493</v>
      </c>
      <c r="C1556" s="248">
        <v>150.51231482580954</v>
      </c>
    </row>
    <row r="1557" spans="2:3" x14ac:dyDescent="0.75">
      <c r="B1557" s="249">
        <v>1494</v>
      </c>
      <c r="C1557" s="248">
        <v>133.68810589972594</v>
      </c>
    </row>
    <row r="1558" spans="2:3" x14ac:dyDescent="0.75">
      <c r="B1558" s="249">
        <v>1495</v>
      </c>
      <c r="C1558" s="248">
        <v>122.91691465088506</v>
      </c>
    </row>
    <row r="1559" spans="2:3" x14ac:dyDescent="0.75">
      <c r="B1559" s="249">
        <v>1496</v>
      </c>
      <c r="C1559" s="248">
        <v>162.66141098852907</v>
      </c>
    </row>
    <row r="1560" spans="2:3" x14ac:dyDescent="0.75">
      <c r="B1560" s="249">
        <v>1497</v>
      </c>
      <c r="C1560" s="248">
        <v>110.56014040232154</v>
      </c>
    </row>
    <row r="1561" spans="2:3" x14ac:dyDescent="0.75">
      <c r="B1561" s="249">
        <v>1498</v>
      </c>
      <c r="C1561" s="248">
        <v>108.90471839848671</v>
      </c>
    </row>
    <row r="1562" spans="2:3" x14ac:dyDescent="0.75">
      <c r="B1562" s="249">
        <v>1499</v>
      </c>
      <c r="C1562" s="248">
        <v>115.66699378109259</v>
      </c>
    </row>
    <row r="1563" spans="2:3" x14ac:dyDescent="0.75">
      <c r="B1563" s="249">
        <v>1500</v>
      </c>
      <c r="C1563" s="248">
        <v>105.73824293105207</v>
      </c>
    </row>
    <row r="1564" spans="2:3" x14ac:dyDescent="0.75">
      <c r="B1564" s="249">
        <v>1501</v>
      </c>
      <c r="C1564" s="248">
        <v>111.74683182217875</v>
      </c>
    </row>
    <row r="1565" spans="2:3" x14ac:dyDescent="0.75">
      <c r="B1565" s="249">
        <v>1502</v>
      </c>
      <c r="C1565" s="248">
        <v>116.13024864437538</v>
      </c>
    </row>
    <row r="1566" spans="2:3" x14ac:dyDescent="0.75">
      <c r="B1566" s="249">
        <v>1503</v>
      </c>
      <c r="C1566" s="248">
        <v>129.82940514837145</v>
      </c>
    </row>
    <row r="1567" spans="2:3" x14ac:dyDescent="0.75">
      <c r="B1567" s="249">
        <v>1504</v>
      </c>
      <c r="C1567" s="248">
        <v>93.272958461727939</v>
      </c>
    </row>
    <row r="1568" spans="2:3" x14ac:dyDescent="0.75">
      <c r="B1568" s="249">
        <v>1505</v>
      </c>
      <c r="C1568" s="248">
        <v>117.1041134034667</v>
      </c>
    </row>
    <row r="1569" spans="2:3" x14ac:dyDescent="0.75">
      <c r="B1569" s="249">
        <v>1506</v>
      </c>
      <c r="C1569" s="248">
        <v>119.6154772007683</v>
      </c>
    </row>
    <row r="1570" spans="2:3" x14ac:dyDescent="0.75">
      <c r="B1570" s="249">
        <v>1507</v>
      </c>
      <c r="C1570" s="248">
        <v>185.8325156850774</v>
      </c>
    </row>
    <row r="1571" spans="2:3" x14ac:dyDescent="0.75">
      <c r="B1571" s="249">
        <v>1508</v>
      </c>
      <c r="C1571" s="248">
        <v>72.652087334995059</v>
      </c>
    </row>
    <row r="1572" spans="2:3" x14ac:dyDescent="0.75">
      <c r="B1572" s="249">
        <v>1509</v>
      </c>
      <c r="C1572" s="248">
        <v>147.87117076289678</v>
      </c>
    </row>
    <row r="1573" spans="2:3" x14ac:dyDescent="0.75">
      <c r="B1573" s="249">
        <v>1510</v>
      </c>
      <c r="C1573" s="248">
        <v>94.803069002324818</v>
      </c>
    </row>
    <row r="1574" spans="2:3" x14ac:dyDescent="0.75">
      <c r="B1574" s="249">
        <v>1511</v>
      </c>
      <c r="C1574" s="248">
        <v>154.27307881057391</v>
      </c>
    </row>
    <row r="1575" spans="2:3" x14ac:dyDescent="0.75">
      <c r="B1575" s="249">
        <v>1512</v>
      </c>
      <c r="C1575" s="248">
        <v>141.8143568419224</v>
      </c>
    </row>
    <row r="1576" spans="2:3" x14ac:dyDescent="0.75">
      <c r="B1576" s="249">
        <v>1513</v>
      </c>
      <c r="C1576" s="248">
        <v>120.931018957275</v>
      </c>
    </row>
    <row r="1577" spans="2:3" x14ac:dyDescent="0.75">
      <c r="B1577" s="249">
        <v>1514</v>
      </c>
      <c r="C1577" s="248">
        <v>153.21355779635692</v>
      </c>
    </row>
    <row r="1578" spans="2:3" x14ac:dyDescent="0.75">
      <c r="B1578" s="249">
        <v>1515</v>
      </c>
      <c r="C1578" s="248">
        <v>124.49169725229805</v>
      </c>
    </row>
    <row r="1579" spans="2:3" x14ac:dyDescent="0.75">
      <c r="B1579" s="249">
        <v>1516</v>
      </c>
      <c r="C1579" s="248">
        <v>97.407745864859749</v>
      </c>
    </row>
    <row r="1580" spans="2:3" x14ac:dyDescent="0.75">
      <c r="B1580" s="249">
        <v>1517</v>
      </c>
      <c r="C1580" s="248">
        <v>94.09063713758907</v>
      </c>
    </row>
    <row r="1581" spans="2:3" x14ac:dyDescent="0.75">
      <c r="B1581" s="249">
        <v>1518</v>
      </c>
      <c r="C1581" s="248">
        <v>118.97404626226799</v>
      </c>
    </row>
    <row r="1582" spans="2:3" x14ac:dyDescent="0.75">
      <c r="B1582" s="249">
        <v>1519</v>
      </c>
      <c r="C1582" s="248">
        <v>116.19736046518703</v>
      </c>
    </row>
    <row r="1583" spans="2:3" x14ac:dyDescent="0.75">
      <c r="B1583" s="249">
        <v>1520</v>
      </c>
      <c r="C1583" s="248">
        <v>120.10264050810703</v>
      </c>
    </row>
    <row r="1584" spans="2:3" x14ac:dyDescent="0.75">
      <c r="B1584" s="249">
        <v>1521</v>
      </c>
      <c r="C1584" s="248">
        <v>122.77792446800571</v>
      </c>
    </row>
    <row r="1585" spans="2:3" x14ac:dyDescent="0.75">
      <c r="B1585" s="249">
        <v>1522</v>
      </c>
      <c r="C1585" s="248">
        <v>118.50553346848132</v>
      </c>
    </row>
    <row r="1586" spans="2:3" x14ac:dyDescent="0.75">
      <c r="B1586" s="249">
        <v>1523</v>
      </c>
      <c r="C1586" s="248">
        <v>149.6040515301151</v>
      </c>
    </row>
    <row r="1587" spans="2:3" x14ac:dyDescent="0.75">
      <c r="B1587" s="249">
        <v>1524</v>
      </c>
      <c r="C1587" s="248">
        <v>138.45116509090212</v>
      </c>
    </row>
    <row r="1588" spans="2:3" x14ac:dyDescent="0.75">
      <c r="B1588" s="249">
        <v>1525</v>
      </c>
      <c r="C1588" s="248">
        <v>132.61206532491616</v>
      </c>
    </row>
    <row r="1589" spans="2:3" x14ac:dyDescent="0.75">
      <c r="B1589" s="249">
        <v>1526</v>
      </c>
      <c r="C1589" s="248">
        <v>101.50634193986035</v>
      </c>
    </row>
    <row r="1590" spans="2:3" x14ac:dyDescent="0.75">
      <c r="B1590" s="249">
        <v>1527</v>
      </c>
      <c r="C1590" s="248">
        <v>111.63910591411366</v>
      </c>
    </row>
    <row r="1591" spans="2:3" x14ac:dyDescent="0.75">
      <c r="B1591" s="249">
        <v>1528</v>
      </c>
      <c r="C1591" s="248">
        <v>151.12639171536489</v>
      </c>
    </row>
    <row r="1592" spans="2:3" x14ac:dyDescent="0.75">
      <c r="B1592" s="249">
        <v>1529</v>
      </c>
      <c r="C1592" s="248">
        <v>88.516765887511099</v>
      </c>
    </row>
    <row r="1593" spans="2:3" x14ac:dyDescent="0.75">
      <c r="B1593" s="249">
        <v>1530</v>
      </c>
      <c r="C1593" s="248">
        <v>129.46287398511603</v>
      </c>
    </row>
    <row r="1594" spans="2:3" x14ac:dyDescent="0.75">
      <c r="B1594" s="249">
        <v>1531</v>
      </c>
      <c r="C1594" s="248">
        <v>116.60341636780265</v>
      </c>
    </row>
    <row r="1595" spans="2:3" x14ac:dyDescent="0.75">
      <c r="B1595" s="249">
        <v>1532</v>
      </c>
      <c r="C1595" s="248">
        <v>117.32517505692829</v>
      </c>
    </row>
    <row r="1596" spans="2:3" x14ac:dyDescent="0.75">
      <c r="B1596" s="249">
        <v>1533</v>
      </c>
      <c r="C1596" s="248">
        <v>122.88917487458612</v>
      </c>
    </row>
    <row r="1597" spans="2:3" x14ac:dyDescent="0.75">
      <c r="B1597" s="249">
        <v>1534</v>
      </c>
      <c r="C1597" s="248">
        <v>111.53599723773098</v>
      </c>
    </row>
    <row r="1598" spans="2:3" x14ac:dyDescent="0.75">
      <c r="B1598" s="249">
        <v>1535</v>
      </c>
      <c r="C1598" s="248">
        <v>143.8829107954121</v>
      </c>
    </row>
    <row r="1599" spans="2:3" x14ac:dyDescent="0.75">
      <c r="B1599" s="249">
        <v>1536</v>
      </c>
      <c r="C1599" s="248">
        <v>108.53021505166856</v>
      </c>
    </row>
    <row r="1600" spans="2:3" x14ac:dyDescent="0.75">
      <c r="B1600" s="249">
        <v>1537</v>
      </c>
      <c r="C1600" s="248">
        <v>120.43477811345187</v>
      </c>
    </row>
    <row r="1601" spans="2:3" x14ac:dyDescent="0.75">
      <c r="B1601" s="249">
        <v>1538</v>
      </c>
      <c r="C1601" s="248">
        <v>121.05710178357029</v>
      </c>
    </row>
    <row r="1602" spans="2:3" x14ac:dyDescent="0.75">
      <c r="B1602" s="249">
        <v>1539</v>
      </c>
      <c r="C1602" s="248">
        <v>101.15020613900975</v>
      </c>
    </row>
    <row r="1603" spans="2:3" x14ac:dyDescent="0.75">
      <c r="B1603" s="249">
        <v>1540</v>
      </c>
      <c r="C1603" s="248">
        <v>94.270256723383824</v>
      </c>
    </row>
    <row r="1604" spans="2:3" x14ac:dyDescent="0.75">
      <c r="B1604" s="249">
        <v>1541</v>
      </c>
      <c r="C1604" s="248">
        <v>145.26799629894845</v>
      </c>
    </row>
    <row r="1605" spans="2:3" x14ac:dyDescent="0.75">
      <c r="B1605" s="249">
        <v>1542</v>
      </c>
      <c r="C1605" s="248">
        <v>83.765079378793573</v>
      </c>
    </row>
    <row r="1606" spans="2:3" x14ac:dyDescent="0.75">
      <c r="B1606" s="249">
        <v>1543</v>
      </c>
      <c r="C1606" s="248">
        <v>103.46068186128855</v>
      </c>
    </row>
    <row r="1607" spans="2:3" x14ac:dyDescent="0.75">
      <c r="B1607" s="249">
        <v>1544</v>
      </c>
      <c r="C1607" s="248">
        <v>115.97629389333029</v>
      </c>
    </row>
    <row r="1608" spans="2:3" x14ac:dyDescent="0.75">
      <c r="B1608" s="249">
        <v>1545</v>
      </c>
      <c r="C1608" s="248">
        <v>159.61990824205313</v>
      </c>
    </row>
    <row r="1609" spans="2:3" x14ac:dyDescent="0.75">
      <c r="B1609" s="249">
        <v>1546</v>
      </c>
      <c r="C1609" s="248">
        <v>124.63646245358129</v>
      </c>
    </row>
    <row r="1610" spans="2:3" x14ac:dyDescent="0.75">
      <c r="B1610" s="249">
        <v>1547</v>
      </c>
      <c r="C1610" s="248">
        <v>153.05037208067847</v>
      </c>
    </row>
    <row r="1611" spans="2:3" x14ac:dyDescent="0.75">
      <c r="B1611" s="249">
        <v>1548</v>
      </c>
      <c r="C1611" s="248">
        <v>143.56886291940802</v>
      </c>
    </row>
    <row r="1612" spans="2:3" x14ac:dyDescent="0.75">
      <c r="B1612" s="249">
        <v>1549</v>
      </c>
      <c r="C1612" s="248">
        <v>84.21290365942636</v>
      </c>
    </row>
    <row r="1613" spans="2:3" x14ac:dyDescent="0.75">
      <c r="B1613" s="249">
        <v>1550</v>
      </c>
      <c r="C1613" s="248">
        <v>104.11329345354301</v>
      </c>
    </row>
    <row r="1614" spans="2:3" x14ac:dyDescent="0.75">
      <c r="B1614" s="249">
        <v>1551</v>
      </c>
      <c r="C1614" s="248">
        <v>142.26421190804604</v>
      </c>
    </row>
    <row r="1615" spans="2:3" x14ac:dyDescent="0.75">
      <c r="B1615" s="249">
        <v>1552</v>
      </c>
      <c r="C1615" s="248">
        <v>161.32113056909526</v>
      </c>
    </row>
    <row r="1616" spans="2:3" x14ac:dyDescent="0.75">
      <c r="B1616" s="249">
        <v>1553</v>
      </c>
      <c r="C1616" s="248">
        <v>125.03679612721047</v>
      </c>
    </row>
    <row r="1617" spans="2:3" x14ac:dyDescent="0.75">
      <c r="B1617" s="249">
        <v>1554</v>
      </c>
      <c r="C1617" s="248">
        <v>104.6513035925631</v>
      </c>
    </row>
    <row r="1618" spans="2:3" x14ac:dyDescent="0.75">
      <c r="B1618" s="249">
        <v>1555</v>
      </c>
      <c r="C1618" s="248">
        <v>92.823075444054339</v>
      </c>
    </row>
    <row r="1619" spans="2:3" x14ac:dyDescent="0.75">
      <c r="B1619" s="249">
        <v>1556</v>
      </c>
      <c r="C1619" s="248">
        <v>101.24345980404934</v>
      </c>
    </row>
    <row r="1620" spans="2:3" x14ac:dyDescent="0.75">
      <c r="B1620" s="249">
        <v>1557</v>
      </c>
      <c r="C1620" s="248">
        <v>117.5710627583196</v>
      </c>
    </row>
    <row r="1621" spans="2:3" x14ac:dyDescent="0.75">
      <c r="B1621" s="249">
        <v>1558</v>
      </c>
      <c r="C1621" s="248">
        <v>132.00633561025262</v>
      </c>
    </row>
    <row r="1622" spans="2:3" x14ac:dyDescent="0.75">
      <c r="B1622" s="249">
        <v>1559</v>
      </c>
      <c r="C1622" s="248">
        <v>149.75443758300466</v>
      </c>
    </row>
    <row r="1623" spans="2:3" x14ac:dyDescent="0.75">
      <c r="B1623" s="249">
        <v>1560</v>
      </c>
      <c r="C1623" s="248">
        <v>134.89077633855345</v>
      </c>
    </row>
    <row r="1624" spans="2:3" x14ac:dyDescent="0.75">
      <c r="B1624" s="249">
        <v>1561</v>
      </c>
      <c r="C1624" s="248">
        <v>133.15977799662738</v>
      </c>
    </row>
    <row r="1625" spans="2:3" x14ac:dyDescent="0.75">
      <c r="B1625" s="249">
        <v>1562</v>
      </c>
      <c r="C1625" s="248">
        <v>135.79914176962691</v>
      </c>
    </row>
    <row r="1626" spans="2:3" x14ac:dyDescent="0.75">
      <c r="B1626" s="249">
        <v>1563</v>
      </c>
      <c r="C1626" s="248">
        <v>87.623960016401142</v>
      </c>
    </row>
    <row r="1627" spans="2:3" x14ac:dyDescent="0.75">
      <c r="B1627" s="249">
        <v>1564</v>
      </c>
      <c r="C1627" s="248">
        <v>109.98765520922757</v>
      </c>
    </row>
    <row r="1628" spans="2:3" x14ac:dyDescent="0.75">
      <c r="B1628" s="249">
        <v>1565</v>
      </c>
      <c r="C1628" s="248">
        <v>93.893395300261957</v>
      </c>
    </row>
    <row r="1629" spans="2:3" x14ac:dyDescent="0.75">
      <c r="B1629" s="249">
        <v>1566</v>
      </c>
      <c r="C1629" s="248">
        <v>136.77080405382782</v>
      </c>
    </row>
    <row r="1630" spans="2:3" x14ac:dyDescent="0.75">
      <c r="B1630" s="249">
        <v>1567</v>
      </c>
      <c r="C1630" s="248">
        <v>120.4439332735157</v>
      </c>
    </row>
    <row r="1631" spans="2:3" x14ac:dyDescent="0.75">
      <c r="B1631" s="249">
        <v>1568</v>
      </c>
      <c r="C1631" s="248">
        <v>66.506410781602057</v>
      </c>
    </row>
    <row r="1632" spans="2:3" x14ac:dyDescent="0.75">
      <c r="B1632" s="249">
        <v>1569</v>
      </c>
      <c r="C1632" s="248">
        <v>139.29527061750619</v>
      </c>
    </row>
    <row r="1633" spans="2:3" x14ac:dyDescent="0.75">
      <c r="B1633" s="249">
        <v>1570</v>
      </c>
      <c r="C1633" s="248">
        <v>138.64190001840907</v>
      </c>
    </row>
    <row r="1634" spans="2:3" x14ac:dyDescent="0.75">
      <c r="B1634" s="249">
        <v>1571</v>
      </c>
      <c r="C1634" s="248">
        <v>114.40774952754342</v>
      </c>
    </row>
    <row r="1635" spans="2:3" x14ac:dyDescent="0.75">
      <c r="B1635" s="249">
        <v>1572</v>
      </c>
      <c r="C1635" s="248">
        <v>140.05928210248649</v>
      </c>
    </row>
    <row r="1636" spans="2:3" x14ac:dyDescent="0.75">
      <c r="B1636" s="249">
        <v>1573</v>
      </c>
      <c r="C1636" s="248">
        <v>93.718957322773974</v>
      </c>
    </row>
    <row r="1637" spans="2:3" x14ac:dyDescent="0.75">
      <c r="B1637" s="249">
        <v>1574</v>
      </c>
      <c r="C1637" s="248">
        <v>120.9360505368121</v>
      </c>
    </row>
    <row r="1638" spans="2:3" x14ac:dyDescent="0.75">
      <c r="B1638" s="249">
        <v>1575</v>
      </c>
      <c r="C1638" s="248">
        <v>146.78250674666174</v>
      </c>
    </row>
    <row r="1639" spans="2:3" x14ac:dyDescent="0.75">
      <c r="B1639" s="249">
        <v>1576</v>
      </c>
      <c r="C1639" s="248">
        <v>137.73136202454458</v>
      </c>
    </row>
    <row r="1640" spans="2:3" x14ac:dyDescent="0.75">
      <c r="B1640" s="249">
        <v>1577</v>
      </c>
      <c r="C1640" s="248">
        <v>133.07532475534276</v>
      </c>
    </row>
    <row r="1641" spans="2:3" x14ac:dyDescent="0.75">
      <c r="B1641" s="249">
        <v>1578</v>
      </c>
      <c r="C1641" s="248">
        <v>105.94593840858481</v>
      </c>
    </row>
    <row r="1642" spans="2:3" x14ac:dyDescent="0.75">
      <c r="B1642" s="249">
        <v>1579</v>
      </c>
      <c r="C1642" s="248">
        <v>125.59392204674833</v>
      </c>
    </row>
    <row r="1643" spans="2:3" x14ac:dyDescent="0.75">
      <c r="B1643" s="249">
        <v>1580</v>
      </c>
      <c r="C1643" s="248">
        <v>117.90109443023685</v>
      </c>
    </row>
    <row r="1644" spans="2:3" x14ac:dyDescent="0.75">
      <c r="B1644" s="249">
        <v>1581</v>
      </c>
      <c r="C1644" s="248">
        <v>151.78254938088534</v>
      </c>
    </row>
    <row r="1645" spans="2:3" x14ac:dyDescent="0.75">
      <c r="B1645" s="249">
        <v>1582</v>
      </c>
      <c r="C1645" s="248">
        <v>147.88005624102814</v>
      </c>
    </row>
    <row r="1646" spans="2:3" x14ac:dyDescent="0.75">
      <c r="B1646" s="249">
        <v>1583</v>
      </c>
      <c r="C1646" s="248">
        <v>129.43024273514209</v>
      </c>
    </row>
    <row r="1647" spans="2:3" x14ac:dyDescent="0.75">
      <c r="B1647" s="249">
        <v>1584</v>
      </c>
      <c r="C1647" s="248">
        <v>126.30709652606063</v>
      </c>
    </row>
    <row r="1648" spans="2:3" x14ac:dyDescent="0.75">
      <c r="B1648" s="249">
        <v>1585</v>
      </c>
      <c r="C1648" s="248">
        <v>86.308691669977051</v>
      </c>
    </row>
    <row r="1649" spans="2:3" x14ac:dyDescent="0.75">
      <c r="B1649" s="249">
        <v>1586</v>
      </c>
      <c r="C1649" s="248">
        <v>113.656542717078</v>
      </c>
    </row>
    <row r="1650" spans="2:3" x14ac:dyDescent="0.75">
      <c r="B1650" s="249">
        <v>1587</v>
      </c>
      <c r="C1650" s="248">
        <v>125.73756792522917</v>
      </c>
    </row>
    <row r="1651" spans="2:3" x14ac:dyDescent="0.75">
      <c r="B1651" s="249">
        <v>1588</v>
      </c>
      <c r="C1651" s="248">
        <v>165.36588840311026</v>
      </c>
    </row>
    <row r="1652" spans="2:3" x14ac:dyDescent="0.75">
      <c r="B1652" s="249">
        <v>1589</v>
      </c>
      <c r="C1652" s="248">
        <v>114.76047122612663</v>
      </c>
    </row>
    <row r="1653" spans="2:3" x14ac:dyDescent="0.75">
      <c r="B1653" s="249">
        <v>1590</v>
      </c>
      <c r="C1653" s="248">
        <v>113.98001040440398</v>
      </c>
    </row>
    <row r="1654" spans="2:3" x14ac:dyDescent="0.75">
      <c r="B1654" s="249">
        <v>1591</v>
      </c>
      <c r="C1654" s="248">
        <v>133.58764596918536</v>
      </c>
    </row>
    <row r="1655" spans="2:3" x14ac:dyDescent="0.75">
      <c r="B1655" s="249">
        <v>1592</v>
      </c>
      <c r="C1655" s="248">
        <v>118.34991877148053</v>
      </c>
    </row>
    <row r="1656" spans="2:3" x14ac:dyDescent="0.75">
      <c r="B1656" s="249">
        <v>1593</v>
      </c>
      <c r="C1656" s="248">
        <v>177.01010550987633</v>
      </c>
    </row>
    <row r="1657" spans="2:3" x14ac:dyDescent="0.75">
      <c r="B1657" s="249">
        <v>1594</v>
      </c>
      <c r="C1657" s="248">
        <v>145.6932122243137</v>
      </c>
    </row>
    <row r="1658" spans="2:3" x14ac:dyDescent="0.75">
      <c r="B1658" s="249">
        <v>1595</v>
      </c>
      <c r="C1658" s="248">
        <v>129.65659459880243</v>
      </c>
    </row>
    <row r="1659" spans="2:3" x14ac:dyDescent="0.75">
      <c r="B1659" s="249">
        <v>1596</v>
      </c>
      <c r="C1659" s="248">
        <v>81.790830587959476</v>
      </c>
    </row>
    <row r="1660" spans="2:3" x14ac:dyDescent="0.75">
      <c r="B1660" s="249">
        <v>1597</v>
      </c>
      <c r="C1660" s="248">
        <v>98.241135847300313</v>
      </c>
    </row>
    <row r="1661" spans="2:3" x14ac:dyDescent="0.75">
      <c r="B1661" s="249">
        <v>1598</v>
      </c>
      <c r="C1661" s="248">
        <v>139.74104156964381</v>
      </c>
    </row>
    <row r="1662" spans="2:3" x14ac:dyDescent="0.75">
      <c r="B1662" s="249">
        <v>1599</v>
      </c>
      <c r="C1662" s="248">
        <v>91.903910757572334</v>
      </c>
    </row>
    <row r="1663" spans="2:3" x14ac:dyDescent="0.75">
      <c r="B1663" s="249">
        <v>1600</v>
      </c>
      <c r="C1663" s="248">
        <v>152.57843302840837</v>
      </c>
    </row>
    <row r="1664" spans="2:3" x14ac:dyDescent="0.75">
      <c r="B1664" s="249">
        <v>1601</v>
      </c>
      <c r="C1664" s="248">
        <v>107.75815041272571</v>
      </c>
    </row>
    <row r="1665" spans="2:3" x14ac:dyDescent="0.75">
      <c r="B1665" s="249">
        <v>1602</v>
      </c>
      <c r="C1665" s="248">
        <v>133.13846983564272</v>
      </c>
    </row>
    <row r="1666" spans="2:3" x14ac:dyDescent="0.75">
      <c r="B1666" s="249">
        <v>1603</v>
      </c>
      <c r="C1666" s="248">
        <v>75.757802275491997</v>
      </c>
    </row>
    <row r="1667" spans="2:3" x14ac:dyDescent="0.75">
      <c r="B1667" s="249">
        <v>1604</v>
      </c>
      <c r="C1667" s="248">
        <v>134.49001705628939</v>
      </c>
    </row>
    <row r="1668" spans="2:3" x14ac:dyDescent="0.75">
      <c r="B1668" s="249">
        <v>1605</v>
      </c>
      <c r="C1668" s="248">
        <v>128.67754098270206</v>
      </c>
    </row>
    <row r="1669" spans="2:3" x14ac:dyDescent="0.75">
      <c r="B1669" s="249">
        <v>1606</v>
      </c>
      <c r="C1669" s="248">
        <v>126.63064819070465</v>
      </c>
    </row>
    <row r="1670" spans="2:3" x14ac:dyDescent="0.75">
      <c r="B1670" s="249">
        <v>1607</v>
      </c>
      <c r="C1670" s="248">
        <v>85.413607587054301</v>
      </c>
    </row>
    <row r="1671" spans="2:3" x14ac:dyDescent="0.75">
      <c r="B1671" s="249">
        <v>1608</v>
      </c>
      <c r="C1671" s="248">
        <v>105.20160100846384</v>
      </c>
    </row>
    <row r="1672" spans="2:3" x14ac:dyDescent="0.75">
      <c r="B1672" s="249">
        <v>1609</v>
      </c>
      <c r="C1672" s="248">
        <v>102.16856214945494</v>
      </c>
    </row>
    <row r="1673" spans="2:3" x14ac:dyDescent="0.75">
      <c r="B1673" s="249">
        <v>1610</v>
      </c>
      <c r="C1673" s="248">
        <v>114.29121797060222</v>
      </c>
    </row>
    <row r="1674" spans="2:3" x14ac:dyDescent="0.75">
      <c r="B1674" s="249">
        <v>1611</v>
      </c>
      <c r="C1674" s="248">
        <v>103.67750597670421</v>
      </c>
    </row>
    <row r="1675" spans="2:3" x14ac:dyDescent="0.75">
      <c r="B1675" s="249">
        <v>1612</v>
      </c>
      <c r="C1675" s="248">
        <v>53.547288750574992</v>
      </c>
    </row>
    <row r="1676" spans="2:3" x14ac:dyDescent="0.75">
      <c r="B1676" s="249">
        <v>1613</v>
      </c>
      <c r="C1676" s="248">
        <v>121.5433892586919</v>
      </c>
    </row>
    <row r="1677" spans="2:3" x14ac:dyDescent="0.75">
      <c r="B1677" s="249">
        <v>1614</v>
      </c>
      <c r="C1677" s="248">
        <v>155.19700117858102</v>
      </c>
    </row>
    <row r="1678" spans="2:3" x14ac:dyDescent="0.75">
      <c r="B1678" s="249">
        <v>1615</v>
      </c>
      <c r="C1678" s="248">
        <v>112.9574567549643</v>
      </c>
    </row>
    <row r="1679" spans="2:3" x14ac:dyDescent="0.75">
      <c r="B1679" s="249">
        <v>1616</v>
      </c>
      <c r="C1679" s="248">
        <v>107.61931129917575</v>
      </c>
    </row>
    <row r="1680" spans="2:3" x14ac:dyDescent="0.75">
      <c r="B1680" s="249">
        <v>1617</v>
      </c>
      <c r="C1680" s="248">
        <v>153.42167145687267</v>
      </c>
    </row>
    <row r="1681" spans="2:3" x14ac:dyDescent="0.75">
      <c r="B1681" s="249">
        <v>1618</v>
      </c>
      <c r="C1681" s="248">
        <v>125.41385376001107</v>
      </c>
    </row>
    <row r="1682" spans="2:3" x14ac:dyDescent="0.75">
      <c r="B1682" s="249">
        <v>1619</v>
      </c>
      <c r="C1682" s="248">
        <v>105.10833914154679</v>
      </c>
    </row>
    <row r="1683" spans="2:3" x14ac:dyDescent="0.75">
      <c r="B1683" s="249">
        <v>1620</v>
      </c>
      <c r="C1683" s="248">
        <v>127.34929234061421</v>
      </c>
    </row>
    <row r="1684" spans="2:3" x14ac:dyDescent="0.75">
      <c r="B1684" s="249">
        <v>1621</v>
      </c>
      <c r="C1684" s="248">
        <v>145.45858670675869</v>
      </c>
    </row>
    <row r="1685" spans="2:3" x14ac:dyDescent="0.75">
      <c r="B1685" s="249">
        <v>1622</v>
      </c>
      <c r="C1685" s="248">
        <v>136.68317132436434</v>
      </c>
    </row>
    <row r="1686" spans="2:3" x14ac:dyDescent="0.75">
      <c r="B1686" s="249">
        <v>1623</v>
      </c>
      <c r="C1686" s="248">
        <v>69.796128025572088</v>
      </c>
    </row>
    <row r="1687" spans="2:3" x14ac:dyDescent="0.75">
      <c r="B1687" s="249">
        <v>1624</v>
      </c>
      <c r="C1687" s="248">
        <v>121.35413558763813</v>
      </c>
    </row>
    <row r="1688" spans="2:3" x14ac:dyDescent="0.75">
      <c r="B1688" s="249">
        <v>1625</v>
      </c>
      <c r="C1688" s="248">
        <v>128.45117076430344</v>
      </c>
    </row>
    <row r="1689" spans="2:3" x14ac:dyDescent="0.75">
      <c r="B1689" s="249">
        <v>1626</v>
      </c>
      <c r="C1689" s="248">
        <v>86.46154278655203</v>
      </c>
    </row>
    <row r="1690" spans="2:3" x14ac:dyDescent="0.75">
      <c r="B1690" s="249">
        <v>1627</v>
      </c>
      <c r="C1690" s="248">
        <v>125.96749824366304</v>
      </c>
    </row>
    <row r="1691" spans="2:3" x14ac:dyDescent="0.75">
      <c r="B1691" s="249">
        <v>1628</v>
      </c>
      <c r="C1691" s="248">
        <v>130.43669269534681</v>
      </c>
    </row>
    <row r="1692" spans="2:3" x14ac:dyDescent="0.75">
      <c r="B1692" s="249">
        <v>1629</v>
      </c>
      <c r="C1692" s="248">
        <v>99.521411148943073</v>
      </c>
    </row>
    <row r="1693" spans="2:3" x14ac:dyDescent="0.75">
      <c r="B1693" s="249">
        <v>1630</v>
      </c>
      <c r="C1693" s="248">
        <v>120.89686283568787</v>
      </c>
    </row>
    <row r="1694" spans="2:3" x14ac:dyDescent="0.75">
      <c r="B1694" s="249">
        <v>1631</v>
      </c>
      <c r="C1694" s="248">
        <v>133.17603812872522</v>
      </c>
    </row>
    <row r="1695" spans="2:3" x14ac:dyDescent="0.75">
      <c r="B1695" s="249">
        <v>1632</v>
      </c>
      <c r="C1695" s="248">
        <v>135.62184967330836</v>
      </c>
    </row>
    <row r="1696" spans="2:3" x14ac:dyDescent="0.75">
      <c r="B1696" s="249">
        <v>1633</v>
      </c>
      <c r="C1696" s="248">
        <v>129.07322530211718</v>
      </c>
    </row>
    <row r="1697" spans="2:3" x14ac:dyDescent="0.75">
      <c r="B1697" s="249">
        <v>1634</v>
      </c>
      <c r="C1697" s="248">
        <v>119.30524263230484</v>
      </c>
    </row>
    <row r="1698" spans="2:3" x14ac:dyDescent="0.75">
      <c r="B1698" s="249">
        <v>1635</v>
      </c>
      <c r="C1698" s="248">
        <v>120.55311248761001</v>
      </c>
    </row>
    <row r="1699" spans="2:3" x14ac:dyDescent="0.75">
      <c r="B1699" s="249">
        <v>1636</v>
      </c>
      <c r="C1699" s="248">
        <v>138.70950542334396</v>
      </c>
    </row>
    <row r="1700" spans="2:3" x14ac:dyDescent="0.75">
      <c r="B1700" s="249">
        <v>1637</v>
      </c>
      <c r="C1700" s="248">
        <v>112.37406643287559</v>
      </c>
    </row>
    <row r="1701" spans="2:3" x14ac:dyDescent="0.75">
      <c r="B1701" s="249">
        <v>1638</v>
      </c>
      <c r="C1701" s="248">
        <v>156.55083808741102</v>
      </c>
    </row>
    <row r="1702" spans="2:3" x14ac:dyDescent="0.75">
      <c r="B1702" s="249">
        <v>1639</v>
      </c>
      <c r="C1702" s="248">
        <v>135.71974293906135</v>
      </c>
    </row>
    <row r="1703" spans="2:3" x14ac:dyDescent="0.75">
      <c r="B1703" s="249">
        <v>1640</v>
      </c>
      <c r="C1703" s="248">
        <v>131.4274279507361</v>
      </c>
    </row>
    <row r="1704" spans="2:3" x14ac:dyDescent="0.75">
      <c r="B1704" s="249">
        <v>1641</v>
      </c>
      <c r="C1704" s="248">
        <v>102.84623968314453</v>
      </c>
    </row>
    <row r="1705" spans="2:3" x14ac:dyDescent="0.75">
      <c r="B1705" s="249">
        <v>1642</v>
      </c>
      <c r="C1705" s="248">
        <v>100.16355147838814</v>
      </c>
    </row>
    <row r="1706" spans="2:3" x14ac:dyDescent="0.75">
      <c r="B1706" s="249">
        <v>1643</v>
      </c>
      <c r="C1706" s="248">
        <v>93.524890505592722</v>
      </c>
    </row>
    <row r="1707" spans="2:3" x14ac:dyDescent="0.75">
      <c r="B1707" s="249">
        <v>1644</v>
      </c>
      <c r="C1707" s="248">
        <v>118.25608596207847</v>
      </c>
    </row>
    <row r="1708" spans="2:3" x14ac:dyDescent="0.75">
      <c r="B1708" s="249">
        <v>1645</v>
      </c>
      <c r="C1708" s="248">
        <v>150.0717809120423</v>
      </c>
    </row>
    <row r="1709" spans="2:3" x14ac:dyDescent="0.75">
      <c r="B1709" s="249">
        <v>1646</v>
      </c>
      <c r="C1709" s="248">
        <v>174.54279664494894</v>
      </c>
    </row>
    <row r="1710" spans="2:3" x14ac:dyDescent="0.75">
      <c r="B1710" s="249">
        <v>1647</v>
      </c>
      <c r="C1710" s="248">
        <v>125.87602096366581</v>
      </c>
    </row>
    <row r="1711" spans="2:3" x14ac:dyDescent="0.75">
      <c r="B1711" s="249">
        <v>1648</v>
      </c>
      <c r="C1711" s="248">
        <v>83.059017360612742</v>
      </c>
    </row>
    <row r="1712" spans="2:3" x14ac:dyDescent="0.75">
      <c r="B1712" s="249">
        <v>1649</v>
      </c>
      <c r="C1712" s="248">
        <v>81.05063621313974</v>
      </c>
    </row>
    <row r="1713" spans="2:3" x14ac:dyDescent="0.75">
      <c r="B1713" s="249">
        <v>1650</v>
      </c>
      <c r="C1713" s="248">
        <v>148.31994317222242</v>
      </c>
    </row>
    <row r="1714" spans="2:3" x14ac:dyDescent="0.75">
      <c r="B1714" s="249">
        <v>1651</v>
      </c>
      <c r="C1714" s="248">
        <v>128.90869146651946</v>
      </c>
    </row>
    <row r="1715" spans="2:3" x14ac:dyDescent="0.75">
      <c r="B1715" s="249">
        <v>1652</v>
      </c>
      <c r="C1715" s="248">
        <v>94.285385687100728</v>
      </c>
    </row>
    <row r="1716" spans="2:3" x14ac:dyDescent="0.75">
      <c r="B1716" s="249">
        <v>1653</v>
      </c>
      <c r="C1716" s="248">
        <v>144.87776472246304</v>
      </c>
    </row>
    <row r="1717" spans="2:3" x14ac:dyDescent="0.75">
      <c r="B1717" s="249">
        <v>1654</v>
      </c>
      <c r="C1717" s="248">
        <v>114.77762278731193</v>
      </c>
    </row>
    <row r="1718" spans="2:3" x14ac:dyDescent="0.75">
      <c r="B1718" s="249">
        <v>1655</v>
      </c>
      <c r="C1718" s="248">
        <v>106.04332348822203</v>
      </c>
    </row>
    <row r="1719" spans="2:3" x14ac:dyDescent="0.75">
      <c r="B1719" s="249">
        <v>1656</v>
      </c>
      <c r="C1719" s="248">
        <v>136.94621179211774</v>
      </c>
    </row>
    <row r="1720" spans="2:3" x14ac:dyDescent="0.75">
      <c r="B1720" s="249">
        <v>1657</v>
      </c>
      <c r="C1720" s="248">
        <v>140.19783544444371</v>
      </c>
    </row>
    <row r="1721" spans="2:3" x14ac:dyDescent="0.75">
      <c r="B1721" s="249">
        <v>1658</v>
      </c>
      <c r="C1721" s="248">
        <v>138.28756667750952</v>
      </c>
    </row>
    <row r="1722" spans="2:3" x14ac:dyDescent="0.75">
      <c r="B1722" s="249">
        <v>1659</v>
      </c>
      <c r="C1722" s="248">
        <v>96.65369966277126</v>
      </c>
    </row>
    <row r="1723" spans="2:3" x14ac:dyDescent="0.75">
      <c r="B1723" s="249">
        <v>1660</v>
      </c>
      <c r="C1723" s="248">
        <v>132.05633446411125</v>
      </c>
    </row>
    <row r="1724" spans="2:3" x14ac:dyDescent="0.75">
      <c r="B1724" s="249">
        <v>1661</v>
      </c>
      <c r="C1724" s="248">
        <v>145.14123241714972</v>
      </c>
    </row>
    <row r="1725" spans="2:3" x14ac:dyDescent="0.75">
      <c r="B1725" s="249">
        <v>1662</v>
      </c>
      <c r="C1725" s="248">
        <v>124.30822854913873</v>
      </c>
    </row>
    <row r="1726" spans="2:3" x14ac:dyDescent="0.75">
      <c r="B1726" s="249">
        <v>1663</v>
      </c>
      <c r="C1726" s="248">
        <v>96.306850425175838</v>
      </c>
    </row>
    <row r="1727" spans="2:3" x14ac:dyDescent="0.75">
      <c r="B1727" s="249">
        <v>1664</v>
      </c>
      <c r="C1727" s="248">
        <v>89.786912044383712</v>
      </c>
    </row>
    <row r="1728" spans="2:3" x14ac:dyDescent="0.75">
      <c r="B1728" s="249">
        <v>1665</v>
      </c>
      <c r="C1728" s="248">
        <v>133.43072267969839</v>
      </c>
    </row>
    <row r="1729" spans="2:3" x14ac:dyDescent="0.75">
      <c r="B1729" s="249">
        <v>1666</v>
      </c>
      <c r="C1729" s="248">
        <v>116.56920168896609</v>
      </c>
    </row>
    <row r="1730" spans="2:3" x14ac:dyDescent="0.75">
      <c r="B1730" s="249">
        <v>1667</v>
      </c>
      <c r="C1730" s="248">
        <v>155.30745690225802</v>
      </c>
    </row>
    <row r="1731" spans="2:3" x14ac:dyDescent="0.75">
      <c r="B1731" s="249">
        <v>1668</v>
      </c>
      <c r="C1731" s="248">
        <v>93.113894882388507</v>
      </c>
    </row>
    <row r="1732" spans="2:3" x14ac:dyDescent="0.75">
      <c r="B1732" s="249">
        <v>1669</v>
      </c>
      <c r="C1732" s="248">
        <v>101.60660021136765</v>
      </c>
    </row>
    <row r="1733" spans="2:3" x14ac:dyDescent="0.75">
      <c r="B1733" s="249">
        <v>1670</v>
      </c>
      <c r="C1733" s="248">
        <v>87.270589220448159</v>
      </c>
    </row>
    <row r="1734" spans="2:3" x14ac:dyDescent="0.75">
      <c r="B1734" s="249">
        <v>1671</v>
      </c>
      <c r="C1734" s="248">
        <v>131.04246554101604</v>
      </c>
    </row>
    <row r="1735" spans="2:3" x14ac:dyDescent="0.75">
      <c r="B1735" s="249">
        <v>1672</v>
      </c>
      <c r="C1735" s="248">
        <v>134.69105154065278</v>
      </c>
    </row>
    <row r="1736" spans="2:3" x14ac:dyDescent="0.75">
      <c r="B1736" s="249">
        <v>1673</v>
      </c>
      <c r="C1736" s="248">
        <v>150.32454719707349</v>
      </c>
    </row>
    <row r="1737" spans="2:3" x14ac:dyDescent="0.75">
      <c r="B1737" s="249">
        <v>1674</v>
      </c>
      <c r="C1737" s="248">
        <v>122.35057124129051</v>
      </c>
    </row>
    <row r="1738" spans="2:3" x14ac:dyDescent="0.75">
      <c r="B1738" s="249">
        <v>1675</v>
      </c>
      <c r="C1738" s="248">
        <v>79.779243586424144</v>
      </c>
    </row>
    <row r="1739" spans="2:3" x14ac:dyDescent="0.75">
      <c r="B1739" s="249">
        <v>1676</v>
      </c>
      <c r="C1739" s="248">
        <v>129.5239866865173</v>
      </c>
    </row>
    <row r="1740" spans="2:3" x14ac:dyDescent="0.75">
      <c r="B1740" s="249">
        <v>1677</v>
      </c>
      <c r="C1740" s="248">
        <v>142.98872013863004</v>
      </c>
    </row>
    <row r="1741" spans="2:3" x14ac:dyDescent="0.75">
      <c r="B1741" s="249">
        <v>1678</v>
      </c>
      <c r="C1741" s="248">
        <v>133.45111047641379</v>
      </c>
    </row>
    <row r="1742" spans="2:3" x14ac:dyDescent="0.75">
      <c r="B1742" s="249">
        <v>1679</v>
      </c>
      <c r="C1742" s="248">
        <v>77.245075065421204</v>
      </c>
    </row>
    <row r="1743" spans="2:3" x14ac:dyDescent="0.75">
      <c r="B1743" s="249">
        <v>1680</v>
      </c>
      <c r="C1743" s="248">
        <v>113.37263804697599</v>
      </c>
    </row>
    <row r="1744" spans="2:3" x14ac:dyDescent="0.75">
      <c r="B1744" s="249">
        <v>1681</v>
      </c>
      <c r="C1744" s="248">
        <v>118.91935555199925</v>
      </c>
    </row>
    <row r="1745" spans="2:3" x14ac:dyDescent="0.75">
      <c r="B1745" s="249">
        <v>1682</v>
      </c>
      <c r="C1745" s="248">
        <v>139.94070527806241</v>
      </c>
    </row>
    <row r="1746" spans="2:3" x14ac:dyDescent="0.75">
      <c r="B1746" s="249">
        <v>1683</v>
      </c>
      <c r="C1746" s="248">
        <v>90.597783308198984</v>
      </c>
    </row>
    <row r="1747" spans="2:3" x14ac:dyDescent="0.75">
      <c r="B1747" s="249">
        <v>1684</v>
      </c>
      <c r="C1747" s="248">
        <v>86.250427541270454</v>
      </c>
    </row>
    <row r="1748" spans="2:3" x14ac:dyDescent="0.75">
      <c r="B1748" s="249">
        <v>1685</v>
      </c>
      <c r="C1748" s="248">
        <v>134.24259717810207</v>
      </c>
    </row>
    <row r="1749" spans="2:3" x14ac:dyDescent="0.75">
      <c r="B1749" s="249">
        <v>1686</v>
      </c>
      <c r="C1749" s="248">
        <v>108.94650133423382</v>
      </c>
    </row>
    <row r="1750" spans="2:3" x14ac:dyDescent="0.75">
      <c r="B1750" s="249">
        <v>1687</v>
      </c>
      <c r="C1750" s="248">
        <v>110.04067717202619</v>
      </c>
    </row>
    <row r="1751" spans="2:3" x14ac:dyDescent="0.75">
      <c r="B1751" s="249">
        <v>1688</v>
      </c>
      <c r="C1751" s="248">
        <v>165.40324435181552</v>
      </c>
    </row>
    <row r="1752" spans="2:3" x14ac:dyDescent="0.75">
      <c r="B1752" s="249">
        <v>1689</v>
      </c>
      <c r="C1752" s="248">
        <v>123.87776562785952</v>
      </c>
    </row>
    <row r="1753" spans="2:3" x14ac:dyDescent="0.75">
      <c r="B1753" s="249">
        <v>1690</v>
      </c>
      <c r="C1753" s="248">
        <v>112.34600732352288</v>
      </c>
    </row>
    <row r="1754" spans="2:3" x14ac:dyDescent="0.75">
      <c r="B1754" s="249">
        <v>1691</v>
      </c>
      <c r="C1754" s="248">
        <v>130.68922111598326</v>
      </c>
    </row>
    <row r="1755" spans="2:3" x14ac:dyDescent="0.75">
      <c r="B1755" s="249">
        <v>1692</v>
      </c>
      <c r="C1755" s="248">
        <v>131.11606421133897</v>
      </c>
    </row>
    <row r="1756" spans="2:3" x14ac:dyDescent="0.75">
      <c r="B1756" s="249">
        <v>1693</v>
      </c>
      <c r="C1756" s="248">
        <v>145.64631731541112</v>
      </c>
    </row>
    <row r="1757" spans="2:3" x14ac:dyDescent="0.75">
      <c r="B1757" s="249">
        <v>1694</v>
      </c>
      <c r="C1757" s="248">
        <v>91.585954922568206</v>
      </c>
    </row>
    <row r="1758" spans="2:3" x14ac:dyDescent="0.75">
      <c r="B1758" s="249">
        <v>1695</v>
      </c>
      <c r="C1758" s="248">
        <v>141.1066581833162</v>
      </c>
    </row>
    <row r="1759" spans="2:3" x14ac:dyDescent="0.75">
      <c r="B1759" s="249">
        <v>1696</v>
      </c>
      <c r="C1759" s="248">
        <v>113.25365922749216</v>
      </c>
    </row>
    <row r="1760" spans="2:3" x14ac:dyDescent="0.75">
      <c r="B1760" s="249">
        <v>1697</v>
      </c>
      <c r="C1760" s="248">
        <v>116.88235642029751</v>
      </c>
    </row>
    <row r="1761" spans="2:3" x14ac:dyDescent="0.75">
      <c r="B1761" s="249">
        <v>1698</v>
      </c>
      <c r="C1761" s="248">
        <v>123.77934338161336</v>
      </c>
    </row>
    <row r="1762" spans="2:3" x14ac:dyDescent="0.75">
      <c r="B1762" s="249">
        <v>1699</v>
      </c>
      <c r="C1762" s="248">
        <v>92.159817449350356</v>
      </c>
    </row>
    <row r="1763" spans="2:3" x14ac:dyDescent="0.75">
      <c r="B1763" s="249">
        <v>1700</v>
      </c>
      <c r="C1763" s="248">
        <v>128.72422045913447</v>
      </c>
    </row>
    <row r="1764" spans="2:3" x14ac:dyDescent="0.75">
      <c r="B1764" s="249">
        <v>1701</v>
      </c>
      <c r="C1764" s="248">
        <v>120.9822859604545</v>
      </c>
    </row>
    <row r="1765" spans="2:3" x14ac:dyDescent="0.75">
      <c r="B1765" s="249">
        <v>1702</v>
      </c>
      <c r="C1765" s="248">
        <v>60.743754132771272</v>
      </c>
    </row>
    <row r="1766" spans="2:3" x14ac:dyDescent="0.75">
      <c r="B1766" s="249">
        <v>1703</v>
      </c>
      <c r="C1766" s="248">
        <v>122.55342859290847</v>
      </c>
    </row>
    <row r="1767" spans="2:3" x14ac:dyDescent="0.75">
      <c r="B1767" s="249">
        <v>1704</v>
      </c>
      <c r="C1767" s="248">
        <v>137.28742135679943</v>
      </c>
    </row>
    <row r="1768" spans="2:3" x14ac:dyDescent="0.75">
      <c r="B1768" s="249">
        <v>1705</v>
      </c>
      <c r="C1768" s="248">
        <v>110.93462856254231</v>
      </c>
    </row>
    <row r="1769" spans="2:3" x14ac:dyDescent="0.75">
      <c r="B1769" s="249">
        <v>1706</v>
      </c>
      <c r="C1769" s="248">
        <v>80.263483950276637</v>
      </c>
    </row>
    <row r="1770" spans="2:3" x14ac:dyDescent="0.75">
      <c r="B1770" s="249">
        <v>1707</v>
      </c>
      <c r="C1770" s="248">
        <v>103.78412094874641</v>
      </c>
    </row>
    <row r="1771" spans="2:3" x14ac:dyDescent="0.75">
      <c r="B1771" s="249">
        <v>1708</v>
      </c>
      <c r="C1771" s="248">
        <v>138.62290398544565</v>
      </c>
    </row>
    <row r="1772" spans="2:3" x14ac:dyDescent="0.75">
      <c r="B1772" s="249">
        <v>1709</v>
      </c>
      <c r="C1772" s="248">
        <v>127.5768154880034</v>
      </c>
    </row>
    <row r="1773" spans="2:3" x14ac:dyDescent="0.75">
      <c r="B1773" s="249">
        <v>1710</v>
      </c>
      <c r="C1773" s="248">
        <v>109.34178029723017</v>
      </c>
    </row>
    <row r="1774" spans="2:3" x14ac:dyDescent="0.75">
      <c r="B1774" s="249">
        <v>1711</v>
      </c>
      <c r="C1774" s="248">
        <v>120.83148748575648</v>
      </c>
    </row>
    <row r="1775" spans="2:3" x14ac:dyDescent="0.75">
      <c r="B1775" s="249">
        <v>1712</v>
      </c>
      <c r="C1775" s="248">
        <v>149.9904867993005</v>
      </c>
    </row>
    <row r="1776" spans="2:3" x14ac:dyDescent="0.75">
      <c r="B1776" s="249">
        <v>1713</v>
      </c>
      <c r="C1776" s="248">
        <v>103.09099135916446</v>
      </c>
    </row>
    <row r="1777" spans="2:3" x14ac:dyDescent="0.75">
      <c r="B1777" s="249">
        <v>1714</v>
      </c>
      <c r="C1777" s="248">
        <v>129.82475612433171</v>
      </c>
    </row>
    <row r="1778" spans="2:3" x14ac:dyDescent="0.75">
      <c r="B1778" s="249">
        <v>1715</v>
      </c>
      <c r="C1778" s="248">
        <v>105.61552340908689</v>
      </c>
    </row>
    <row r="1779" spans="2:3" x14ac:dyDescent="0.75">
      <c r="B1779" s="249">
        <v>1716</v>
      </c>
      <c r="C1779" s="248">
        <v>89.972753928391626</v>
      </c>
    </row>
    <row r="1780" spans="2:3" x14ac:dyDescent="0.75">
      <c r="B1780" s="249">
        <v>1717</v>
      </c>
      <c r="C1780" s="248">
        <v>125.45590369789139</v>
      </c>
    </row>
    <row r="1781" spans="2:3" x14ac:dyDescent="0.75">
      <c r="B1781" s="249">
        <v>1718</v>
      </c>
      <c r="C1781" s="248">
        <v>130.33307270448287</v>
      </c>
    </row>
    <row r="1782" spans="2:3" x14ac:dyDescent="0.75">
      <c r="B1782" s="249">
        <v>1719</v>
      </c>
      <c r="C1782" s="248">
        <v>82.091964598439276</v>
      </c>
    </row>
    <row r="1783" spans="2:3" x14ac:dyDescent="0.75">
      <c r="B1783" s="249">
        <v>1720</v>
      </c>
      <c r="C1783" s="248">
        <v>135.55509907614055</v>
      </c>
    </row>
    <row r="1784" spans="2:3" x14ac:dyDescent="0.75">
      <c r="B1784" s="249">
        <v>1721</v>
      </c>
      <c r="C1784" s="248">
        <v>98.441192150704182</v>
      </c>
    </row>
    <row r="1785" spans="2:3" x14ac:dyDescent="0.75">
      <c r="B1785" s="249">
        <v>1722</v>
      </c>
      <c r="C1785" s="248">
        <v>130.30757271694051</v>
      </c>
    </row>
    <row r="1786" spans="2:3" x14ac:dyDescent="0.75">
      <c r="B1786" s="249">
        <v>1723</v>
      </c>
      <c r="C1786" s="248">
        <v>147.95127993466093</v>
      </c>
    </row>
    <row r="1787" spans="2:3" x14ac:dyDescent="0.75">
      <c r="B1787" s="249">
        <v>1724</v>
      </c>
      <c r="C1787" s="248">
        <v>135.41411131005438</v>
      </c>
    </row>
    <row r="1788" spans="2:3" x14ac:dyDescent="0.75">
      <c r="B1788" s="249">
        <v>1725</v>
      </c>
      <c r="C1788" s="248">
        <v>109.51957319863207</v>
      </c>
    </row>
    <row r="1789" spans="2:3" x14ac:dyDescent="0.75">
      <c r="B1789" s="249">
        <v>1726</v>
      </c>
      <c r="C1789" s="248">
        <v>132.22178992359028</v>
      </c>
    </row>
    <row r="1790" spans="2:3" x14ac:dyDescent="0.75">
      <c r="B1790" s="249">
        <v>1727</v>
      </c>
      <c r="C1790" s="248">
        <v>97.248642063187177</v>
      </c>
    </row>
    <row r="1791" spans="2:3" x14ac:dyDescent="0.75">
      <c r="B1791" s="249">
        <v>1728</v>
      </c>
      <c r="C1791" s="248">
        <v>130.52409628212777</v>
      </c>
    </row>
    <row r="1792" spans="2:3" x14ac:dyDescent="0.75">
      <c r="B1792" s="249">
        <v>1729</v>
      </c>
      <c r="C1792" s="248">
        <v>139.36929121467989</v>
      </c>
    </row>
    <row r="1793" spans="2:3" x14ac:dyDescent="0.75">
      <c r="B1793" s="249">
        <v>1730</v>
      </c>
      <c r="C1793" s="248">
        <v>77.654514199952629</v>
      </c>
    </row>
    <row r="1794" spans="2:3" x14ac:dyDescent="0.75">
      <c r="B1794" s="249">
        <v>1731</v>
      </c>
      <c r="C1794" s="248">
        <v>128.13994628780654</v>
      </c>
    </row>
    <row r="1795" spans="2:3" x14ac:dyDescent="0.75">
      <c r="B1795" s="249">
        <v>1732</v>
      </c>
      <c r="C1795" s="248">
        <v>129.64327902804123</v>
      </c>
    </row>
    <row r="1796" spans="2:3" x14ac:dyDescent="0.75">
      <c r="B1796" s="249">
        <v>1733</v>
      </c>
      <c r="C1796" s="248">
        <v>110.00576473977</v>
      </c>
    </row>
    <row r="1797" spans="2:3" x14ac:dyDescent="0.75">
      <c r="B1797" s="249">
        <v>1734</v>
      </c>
      <c r="C1797" s="248">
        <v>138.30547359314704</v>
      </c>
    </row>
    <row r="1798" spans="2:3" x14ac:dyDescent="0.75">
      <c r="B1798" s="249">
        <v>1735</v>
      </c>
      <c r="C1798" s="248">
        <v>131.10861043708871</v>
      </c>
    </row>
    <row r="1799" spans="2:3" x14ac:dyDescent="0.75">
      <c r="B1799" s="249">
        <v>1736</v>
      </c>
      <c r="C1799" s="248">
        <v>96.880075176321498</v>
      </c>
    </row>
    <row r="1800" spans="2:3" x14ac:dyDescent="0.75">
      <c r="B1800" s="249">
        <v>1737</v>
      </c>
      <c r="C1800" s="248">
        <v>119.27817644459785</v>
      </c>
    </row>
    <row r="1801" spans="2:3" x14ac:dyDescent="0.75">
      <c r="B1801" s="249">
        <v>1738</v>
      </c>
      <c r="C1801" s="248">
        <v>108.64769449120062</v>
      </c>
    </row>
    <row r="1802" spans="2:3" x14ac:dyDescent="0.75">
      <c r="B1802" s="249">
        <v>1739</v>
      </c>
      <c r="C1802" s="248">
        <v>102.01696045459636</v>
      </c>
    </row>
    <row r="1803" spans="2:3" x14ac:dyDescent="0.75">
      <c r="B1803" s="249">
        <v>1740</v>
      </c>
      <c r="C1803" s="248">
        <v>122.51681999125765</v>
      </c>
    </row>
    <row r="1804" spans="2:3" x14ac:dyDescent="0.75">
      <c r="B1804" s="249">
        <v>1741</v>
      </c>
      <c r="C1804" s="248">
        <v>95.927978497179339</v>
      </c>
    </row>
    <row r="1805" spans="2:3" x14ac:dyDescent="0.75">
      <c r="B1805" s="249">
        <v>1742</v>
      </c>
      <c r="C1805" s="248">
        <v>159.04295496590291</v>
      </c>
    </row>
    <row r="1806" spans="2:3" x14ac:dyDescent="0.75">
      <c r="B1806" s="249">
        <v>1743</v>
      </c>
      <c r="C1806" s="248">
        <v>125.81815780598788</v>
      </c>
    </row>
    <row r="1807" spans="2:3" x14ac:dyDescent="0.75">
      <c r="B1807" s="249">
        <v>1744</v>
      </c>
      <c r="C1807" s="248">
        <v>146.85923203369833</v>
      </c>
    </row>
    <row r="1808" spans="2:3" x14ac:dyDescent="0.75">
      <c r="B1808" s="249">
        <v>1745</v>
      </c>
      <c r="C1808" s="248">
        <v>121.94123314062341</v>
      </c>
    </row>
    <row r="1809" spans="2:3" x14ac:dyDescent="0.75">
      <c r="B1809" s="249">
        <v>1746</v>
      </c>
      <c r="C1809" s="248">
        <v>160.89443466751638</v>
      </c>
    </row>
    <row r="1810" spans="2:3" x14ac:dyDescent="0.75">
      <c r="B1810" s="249">
        <v>1747</v>
      </c>
      <c r="C1810" s="248">
        <v>131.88728766456009</v>
      </c>
    </row>
    <row r="1811" spans="2:3" x14ac:dyDescent="0.75">
      <c r="B1811" s="249">
        <v>1748</v>
      </c>
      <c r="C1811" s="248">
        <v>88.080786514999062</v>
      </c>
    </row>
    <row r="1812" spans="2:3" x14ac:dyDescent="0.75">
      <c r="B1812" s="249">
        <v>1749</v>
      </c>
      <c r="C1812" s="248">
        <v>126.02534702024586</v>
      </c>
    </row>
    <row r="1813" spans="2:3" x14ac:dyDescent="0.75">
      <c r="B1813" s="249">
        <v>1750</v>
      </c>
      <c r="C1813" s="248">
        <v>138.67622895300664</v>
      </c>
    </row>
    <row r="1814" spans="2:3" x14ac:dyDescent="0.75">
      <c r="B1814" s="249">
        <v>1751</v>
      </c>
      <c r="C1814" s="248">
        <v>136.78096333044107</v>
      </c>
    </row>
    <row r="1815" spans="2:3" x14ac:dyDescent="0.75">
      <c r="B1815" s="249">
        <v>1752</v>
      </c>
      <c r="C1815" s="248">
        <v>132.27429658681379</v>
      </c>
    </row>
    <row r="1816" spans="2:3" x14ac:dyDescent="0.75">
      <c r="B1816" s="249">
        <v>1753</v>
      </c>
      <c r="C1816" s="248">
        <v>143.34641802532047</v>
      </c>
    </row>
    <row r="1817" spans="2:3" x14ac:dyDescent="0.75">
      <c r="B1817" s="249">
        <v>1754</v>
      </c>
      <c r="C1817" s="248">
        <v>69.387268309515022</v>
      </c>
    </row>
    <row r="1818" spans="2:3" x14ac:dyDescent="0.75">
      <c r="B1818" s="249">
        <v>1755</v>
      </c>
      <c r="C1818" s="248">
        <v>126.29334499735698</v>
      </c>
    </row>
    <row r="1819" spans="2:3" x14ac:dyDescent="0.75">
      <c r="B1819" s="249">
        <v>1756</v>
      </c>
      <c r="C1819" s="248">
        <v>174.54477321015105</v>
      </c>
    </row>
    <row r="1820" spans="2:3" x14ac:dyDescent="0.75">
      <c r="B1820" s="249">
        <v>1757</v>
      </c>
      <c r="C1820" s="248">
        <v>134.65862498400034</v>
      </c>
    </row>
    <row r="1821" spans="2:3" x14ac:dyDescent="0.75">
      <c r="B1821" s="249">
        <v>1758</v>
      </c>
      <c r="C1821" s="248">
        <v>106.20440150648915</v>
      </c>
    </row>
    <row r="1822" spans="2:3" x14ac:dyDescent="0.75">
      <c r="B1822" s="249">
        <v>1759</v>
      </c>
      <c r="C1822" s="248">
        <v>114.05890669147512</v>
      </c>
    </row>
    <row r="1823" spans="2:3" x14ac:dyDescent="0.75">
      <c r="B1823" s="249">
        <v>1760</v>
      </c>
      <c r="C1823" s="248">
        <v>132.3371775412364</v>
      </c>
    </row>
    <row r="1824" spans="2:3" x14ac:dyDescent="0.75">
      <c r="B1824" s="249">
        <v>1761</v>
      </c>
      <c r="C1824" s="248">
        <v>110.75028248862901</v>
      </c>
    </row>
    <row r="1825" spans="2:3" x14ac:dyDescent="0.75">
      <c r="B1825" s="249">
        <v>1762</v>
      </c>
      <c r="C1825" s="248">
        <v>145.17545420571008</v>
      </c>
    </row>
    <row r="1826" spans="2:3" x14ac:dyDescent="0.75">
      <c r="B1826" s="249">
        <v>1763</v>
      </c>
      <c r="C1826" s="248">
        <v>119.46529584123905</v>
      </c>
    </row>
    <row r="1827" spans="2:3" x14ac:dyDescent="0.75">
      <c r="B1827" s="249">
        <v>1764</v>
      </c>
      <c r="C1827" s="248">
        <v>147.30065494058107</v>
      </c>
    </row>
    <row r="1828" spans="2:3" x14ac:dyDescent="0.75">
      <c r="B1828" s="249">
        <v>1765</v>
      </c>
      <c r="C1828" s="248">
        <v>94.5236298449461</v>
      </c>
    </row>
    <row r="1829" spans="2:3" x14ac:dyDescent="0.75">
      <c r="B1829" s="249">
        <v>1766</v>
      </c>
      <c r="C1829" s="248">
        <v>120.36984388032424</v>
      </c>
    </row>
    <row r="1830" spans="2:3" x14ac:dyDescent="0.75">
      <c r="B1830" s="249">
        <v>1767</v>
      </c>
      <c r="C1830" s="248">
        <v>122.09809008150125</v>
      </c>
    </row>
    <row r="1831" spans="2:3" x14ac:dyDescent="0.75">
      <c r="B1831" s="249">
        <v>1768</v>
      </c>
      <c r="C1831" s="248">
        <v>126.47995237755147</v>
      </c>
    </row>
    <row r="1832" spans="2:3" x14ac:dyDescent="0.75">
      <c r="B1832" s="249">
        <v>1769</v>
      </c>
      <c r="C1832" s="248">
        <v>111.98347780868801</v>
      </c>
    </row>
    <row r="1833" spans="2:3" x14ac:dyDescent="0.75">
      <c r="B1833" s="249">
        <v>1770</v>
      </c>
      <c r="C1833" s="248">
        <v>96.955401467250567</v>
      </c>
    </row>
    <row r="1834" spans="2:3" x14ac:dyDescent="0.75">
      <c r="B1834" s="249">
        <v>1771</v>
      </c>
      <c r="C1834" s="248">
        <v>122.72097341823951</v>
      </c>
    </row>
    <row r="1835" spans="2:3" x14ac:dyDescent="0.75">
      <c r="B1835" s="249">
        <v>1772</v>
      </c>
      <c r="C1835" s="248">
        <v>126.61400757011266</v>
      </c>
    </row>
    <row r="1836" spans="2:3" x14ac:dyDescent="0.75">
      <c r="B1836" s="249">
        <v>1773</v>
      </c>
      <c r="C1836" s="248">
        <v>97.31662885354983</v>
      </c>
    </row>
    <row r="1837" spans="2:3" x14ac:dyDescent="0.75">
      <c r="B1837" s="249">
        <v>1774</v>
      </c>
      <c r="C1837" s="248">
        <v>127.44179489137098</v>
      </c>
    </row>
    <row r="1838" spans="2:3" x14ac:dyDescent="0.75">
      <c r="B1838" s="249">
        <v>1775</v>
      </c>
      <c r="C1838" s="248">
        <v>113.94342964402836</v>
      </c>
    </row>
    <row r="1839" spans="2:3" x14ac:dyDescent="0.75">
      <c r="B1839" s="249">
        <v>1776</v>
      </c>
      <c r="C1839" s="248">
        <v>139.84543499177033</v>
      </c>
    </row>
    <row r="1840" spans="2:3" x14ac:dyDescent="0.75">
      <c r="B1840" s="249">
        <v>1777</v>
      </c>
      <c r="C1840" s="248">
        <v>90.54081919457218</v>
      </c>
    </row>
    <row r="1841" spans="2:3" x14ac:dyDescent="0.75">
      <c r="B1841" s="249">
        <v>1778</v>
      </c>
      <c r="C1841" s="248">
        <v>92.376685098153047</v>
      </c>
    </row>
    <row r="1842" spans="2:3" x14ac:dyDescent="0.75">
      <c r="B1842" s="249">
        <v>1779</v>
      </c>
      <c r="C1842" s="248">
        <v>124.16859623090765</v>
      </c>
    </row>
    <row r="1843" spans="2:3" x14ac:dyDescent="0.75">
      <c r="B1843" s="249">
        <v>1780</v>
      </c>
      <c r="C1843" s="248">
        <v>95.033899540834341</v>
      </c>
    </row>
    <row r="1844" spans="2:3" x14ac:dyDescent="0.75">
      <c r="B1844" s="249">
        <v>1781</v>
      </c>
      <c r="C1844" s="248">
        <v>74.855040000381081</v>
      </c>
    </row>
    <row r="1845" spans="2:3" x14ac:dyDescent="0.75">
      <c r="B1845" s="249">
        <v>1782</v>
      </c>
      <c r="C1845" s="248">
        <v>129.04579846655682</v>
      </c>
    </row>
    <row r="1846" spans="2:3" x14ac:dyDescent="0.75">
      <c r="B1846" s="249">
        <v>1783</v>
      </c>
      <c r="C1846" s="248">
        <v>111.85500292426917</v>
      </c>
    </row>
    <row r="1847" spans="2:3" x14ac:dyDescent="0.75">
      <c r="B1847" s="249">
        <v>1784</v>
      </c>
      <c r="C1847" s="248">
        <v>119.85255449428251</v>
      </c>
    </row>
    <row r="1848" spans="2:3" x14ac:dyDescent="0.75">
      <c r="B1848" s="249">
        <v>1785</v>
      </c>
      <c r="C1848" s="248">
        <v>98.36444113475936</v>
      </c>
    </row>
    <row r="1849" spans="2:3" x14ac:dyDescent="0.75">
      <c r="B1849" s="249">
        <v>1786</v>
      </c>
      <c r="C1849" s="248">
        <v>102.54859889385523</v>
      </c>
    </row>
    <row r="1850" spans="2:3" x14ac:dyDescent="0.75">
      <c r="B1850" s="249">
        <v>1787</v>
      </c>
      <c r="C1850" s="248">
        <v>120.74746982753651</v>
      </c>
    </row>
    <row r="1851" spans="2:3" x14ac:dyDescent="0.75">
      <c r="B1851" s="249">
        <v>1788</v>
      </c>
      <c r="C1851" s="248">
        <v>95.250411471903988</v>
      </c>
    </row>
    <row r="1852" spans="2:3" x14ac:dyDescent="0.75">
      <c r="B1852" s="249">
        <v>1789</v>
      </c>
      <c r="C1852" s="248">
        <v>119.98957612011965</v>
      </c>
    </row>
    <row r="1853" spans="2:3" x14ac:dyDescent="0.75">
      <c r="B1853" s="249">
        <v>1790</v>
      </c>
      <c r="C1853" s="248">
        <v>120.6697847474663</v>
      </c>
    </row>
    <row r="1854" spans="2:3" x14ac:dyDescent="0.75">
      <c r="B1854" s="249">
        <v>1791</v>
      </c>
      <c r="C1854" s="248">
        <v>110.69982003465385</v>
      </c>
    </row>
    <row r="1855" spans="2:3" x14ac:dyDescent="0.75">
      <c r="B1855" s="249">
        <v>1792</v>
      </c>
      <c r="C1855" s="248">
        <v>100.21493040976846</v>
      </c>
    </row>
    <row r="1856" spans="2:3" x14ac:dyDescent="0.75">
      <c r="B1856" s="249">
        <v>1793</v>
      </c>
      <c r="C1856" s="248">
        <v>136.75815664866792</v>
      </c>
    </row>
    <row r="1857" spans="2:3" x14ac:dyDescent="0.75">
      <c r="B1857" s="249">
        <v>1794</v>
      </c>
      <c r="C1857" s="248">
        <v>110.96338050364183</v>
      </c>
    </row>
    <row r="1858" spans="2:3" x14ac:dyDescent="0.75">
      <c r="B1858" s="249">
        <v>1795</v>
      </c>
      <c r="C1858" s="248">
        <v>122.40473142453264</v>
      </c>
    </row>
    <row r="1859" spans="2:3" x14ac:dyDescent="0.75">
      <c r="B1859" s="249">
        <v>1796</v>
      </c>
      <c r="C1859" s="248">
        <v>92.305871160657119</v>
      </c>
    </row>
    <row r="1860" spans="2:3" x14ac:dyDescent="0.75">
      <c r="B1860" s="249">
        <v>1797</v>
      </c>
      <c r="C1860" s="248">
        <v>88.29122331742316</v>
      </c>
    </row>
    <row r="1861" spans="2:3" x14ac:dyDescent="0.75">
      <c r="B1861" s="249">
        <v>1798</v>
      </c>
      <c r="C1861" s="248">
        <v>128.3492701886066</v>
      </c>
    </row>
    <row r="1862" spans="2:3" x14ac:dyDescent="0.75">
      <c r="B1862" s="249">
        <v>1799</v>
      </c>
      <c r="C1862" s="248">
        <v>123.27345572531028</v>
      </c>
    </row>
    <row r="1863" spans="2:3" x14ac:dyDescent="0.75">
      <c r="B1863" s="249">
        <v>1800</v>
      </c>
      <c r="C1863" s="248">
        <v>142.21995019076701</v>
      </c>
    </row>
    <row r="1864" spans="2:3" x14ac:dyDescent="0.75">
      <c r="B1864" s="249">
        <v>1801</v>
      </c>
      <c r="C1864" s="248">
        <v>98.224496430346193</v>
      </c>
    </row>
    <row r="1865" spans="2:3" x14ac:dyDescent="0.75">
      <c r="B1865" s="249">
        <v>1802</v>
      </c>
      <c r="C1865" s="248">
        <v>164.41694292809609</v>
      </c>
    </row>
    <row r="1866" spans="2:3" x14ac:dyDescent="0.75">
      <c r="B1866" s="249">
        <v>1803</v>
      </c>
      <c r="C1866" s="248">
        <v>134.65137368602979</v>
      </c>
    </row>
    <row r="1867" spans="2:3" x14ac:dyDescent="0.75">
      <c r="B1867" s="249">
        <v>1804</v>
      </c>
      <c r="C1867" s="248">
        <v>118.67553921925648</v>
      </c>
    </row>
    <row r="1868" spans="2:3" x14ac:dyDescent="0.75">
      <c r="B1868" s="249">
        <v>1805</v>
      </c>
      <c r="C1868" s="248">
        <v>95.89952355066076</v>
      </c>
    </row>
    <row r="1869" spans="2:3" x14ac:dyDescent="0.75">
      <c r="B1869" s="249">
        <v>1806</v>
      </c>
      <c r="C1869" s="248">
        <v>152.78548331446029</v>
      </c>
    </row>
    <row r="1870" spans="2:3" x14ac:dyDescent="0.75">
      <c r="B1870" s="249">
        <v>1807</v>
      </c>
      <c r="C1870" s="248">
        <v>133.01691453106091</v>
      </c>
    </row>
    <row r="1871" spans="2:3" x14ac:dyDescent="0.75">
      <c r="B1871" s="249">
        <v>1808</v>
      </c>
      <c r="C1871" s="248">
        <v>103.75415996078188</v>
      </c>
    </row>
    <row r="1872" spans="2:3" x14ac:dyDescent="0.75">
      <c r="B1872" s="249">
        <v>1809</v>
      </c>
      <c r="C1872" s="248">
        <v>137.04171561015733</v>
      </c>
    </row>
    <row r="1873" spans="2:3" x14ac:dyDescent="0.75">
      <c r="B1873" s="249">
        <v>1810</v>
      </c>
      <c r="C1873" s="248">
        <v>132.54780468530953</v>
      </c>
    </row>
    <row r="1874" spans="2:3" x14ac:dyDescent="0.75">
      <c r="B1874" s="249">
        <v>1811</v>
      </c>
      <c r="C1874" s="248">
        <v>141.57342200856436</v>
      </c>
    </row>
    <row r="1875" spans="2:3" x14ac:dyDescent="0.75">
      <c r="B1875" s="249">
        <v>1812</v>
      </c>
      <c r="C1875" s="248">
        <v>121.98912685151704</v>
      </c>
    </row>
    <row r="1876" spans="2:3" x14ac:dyDescent="0.75">
      <c r="B1876" s="249">
        <v>1813</v>
      </c>
      <c r="C1876" s="248">
        <v>136.35790678984736</v>
      </c>
    </row>
    <row r="1877" spans="2:3" x14ac:dyDescent="0.75">
      <c r="B1877" s="249">
        <v>1814</v>
      </c>
      <c r="C1877" s="248">
        <v>120.38577787489996</v>
      </c>
    </row>
    <row r="1878" spans="2:3" x14ac:dyDescent="0.75">
      <c r="B1878" s="249">
        <v>1815</v>
      </c>
      <c r="C1878" s="248">
        <v>120.88944951219442</v>
      </c>
    </row>
    <row r="1879" spans="2:3" x14ac:dyDescent="0.75">
      <c r="B1879" s="249">
        <v>1816</v>
      </c>
      <c r="C1879" s="248">
        <v>121.99673599172776</v>
      </c>
    </row>
    <row r="1880" spans="2:3" x14ac:dyDescent="0.75">
      <c r="B1880" s="249">
        <v>1817</v>
      </c>
      <c r="C1880" s="248">
        <v>125.19298412285747</v>
      </c>
    </row>
    <row r="1881" spans="2:3" x14ac:dyDescent="0.75">
      <c r="B1881" s="249">
        <v>1818</v>
      </c>
      <c r="C1881" s="248">
        <v>86.182470010822428</v>
      </c>
    </row>
    <row r="1882" spans="2:3" x14ac:dyDescent="0.75">
      <c r="B1882" s="249">
        <v>1819</v>
      </c>
      <c r="C1882" s="248">
        <v>101.54036018570176</v>
      </c>
    </row>
    <row r="1883" spans="2:3" x14ac:dyDescent="0.75">
      <c r="B1883" s="249">
        <v>1820</v>
      </c>
      <c r="C1883" s="248">
        <v>148.10341019401164</v>
      </c>
    </row>
    <row r="1884" spans="2:3" x14ac:dyDescent="0.75">
      <c r="B1884" s="249">
        <v>1821</v>
      </c>
      <c r="C1884" s="248">
        <v>138.17662386099954</v>
      </c>
    </row>
    <row r="1885" spans="2:3" x14ac:dyDescent="0.75">
      <c r="B1885" s="249">
        <v>1822</v>
      </c>
      <c r="C1885" s="248">
        <v>111.54250331287574</v>
      </c>
    </row>
    <row r="1886" spans="2:3" x14ac:dyDescent="0.75">
      <c r="B1886" s="249">
        <v>1823</v>
      </c>
      <c r="C1886" s="248">
        <v>103.12885125454736</v>
      </c>
    </row>
    <row r="1887" spans="2:3" x14ac:dyDescent="0.75">
      <c r="B1887" s="249">
        <v>1824</v>
      </c>
      <c r="C1887" s="248">
        <v>144.67945124174912</v>
      </c>
    </row>
    <row r="1888" spans="2:3" x14ac:dyDescent="0.75">
      <c r="B1888" s="249">
        <v>1825</v>
      </c>
      <c r="C1888" s="248">
        <v>134.65551369343936</v>
      </c>
    </row>
    <row r="1889" spans="2:3" x14ac:dyDescent="0.75">
      <c r="B1889" s="249">
        <v>1826</v>
      </c>
      <c r="C1889" s="248">
        <v>97.205720442818361</v>
      </c>
    </row>
    <row r="1890" spans="2:3" x14ac:dyDescent="0.75">
      <c r="B1890" s="249">
        <v>1827</v>
      </c>
      <c r="C1890" s="248">
        <v>142.63736657467467</v>
      </c>
    </row>
    <row r="1891" spans="2:3" x14ac:dyDescent="0.75">
      <c r="B1891" s="249">
        <v>1828</v>
      </c>
      <c r="C1891" s="248">
        <v>133.62960376815926</v>
      </c>
    </row>
    <row r="1892" spans="2:3" x14ac:dyDescent="0.75">
      <c r="B1892" s="249">
        <v>1829</v>
      </c>
      <c r="C1892" s="248">
        <v>113.44818445068506</v>
      </c>
    </row>
    <row r="1893" spans="2:3" x14ac:dyDescent="0.75">
      <c r="B1893" s="249">
        <v>1830</v>
      </c>
      <c r="C1893" s="248">
        <v>111.23467821636962</v>
      </c>
    </row>
    <row r="1894" spans="2:3" x14ac:dyDescent="0.75">
      <c r="B1894" s="249">
        <v>1831</v>
      </c>
      <c r="C1894" s="248">
        <v>123.44174830712684</v>
      </c>
    </row>
    <row r="1895" spans="2:3" x14ac:dyDescent="0.75">
      <c r="B1895" s="249">
        <v>1832</v>
      </c>
      <c r="C1895" s="248">
        <v>154.74995089120677</v>
      </c>
    </row>
    <row r="1896" spans="2:3" x14ac:dyDescent="0.75">
      <c r="B1896" s="249">
        <v>1833</v>
      </c>
      <c r="C1896" s="248">
        <v>124.71589932045605</v>
      </c>
    </row>
    <row r="1897" spans="2:3" x14ac:dyDescent="0.75">
      <c r="B1897" s="249">
        <v>1834</v>
      </c>
      <c r="C1897" s="248">
        <v>131.60285447558238</v>
      </c>
    </row>
    <row r="1898" spans="2:3" x14ac:dyDescent="0.75">
      <c r="B1898" s="249">
        <v>1835</v>
      </c>
      <c r="C1898" s="248">
        <v>161.22407716610974</v>
      </c>
    </row>
    <row r="1899" spans="2:3" x14ac:dyDescent="0.75">
      <c r="B1899" s="249">
        <v>1836</v>
      </c>
      <c r="C1899" s="248">
        <v>140.99987748740955</v>
      </c>
    </row>
    <row r="1900" spans="2:3" x14ac:dyDescent="0.75">
      <c r="B1900" s="249">
        <v>1837</v>
      </c>
      <c r="C1900" s="248">
        <v>158.65858289977257</v>
      </c>
    </row>
    <row r="1901" spans="2:3" x14ac:dyDescent="0.75">
      <c r="B1901" s="249">
        <v>1838</v>
      </c>
      <c r="C1901" s="248">
        <v>158.22286672692718</v>
      </c>
    </row>
    <row r="1902" spans="2:3" x14ac:dyDescent="0.75">
      <c r="B1902" s="249">
        <v>1839</v>
      </c>
      <c r="C1902" s="248">
        <v>135.66977748813872</v>
      </c>
    </row>
    <row r="1903" spans="2:3" x14ac:dyDescent="0.75">
      <c r="B1903" s="249">
        <v>1840</v>
      </c>
      <c r="C1903" s="248">
        <v>124.01620275232098</v>
      </c>
    </row>
    <row r="1904" spans="2:3" x14ac:dyDescent="0.75">
      <c r="B1904" s="249">
        <v>1841</v>
      </c>
      <c r="C1904" s="248">
        <v>113.78021894541591</v>
      </c>
    </row>
    <row r="1905" spans="2:3" x14ac:dyDescent="0.75">
      <c r="B1905" s="249">
        <v>1842</v>
      </c>
      <c r="C1905" s="248">
        <v>81.890045497977582</v>
      </c>
    </row>
    <row r="1906" spans="2:3" x14ac:dyDescent="0.75">
      <c r="B1906" s="249">
        <v>1843</v>
      </c>
      <c r="C1906" s="248">
        <v>129.73505097708309</v>
      </c>
    </row>
    <row r="1907" spans="2:3" x14ac:dyDescent="0.75">
      <c r="B1907" s="249">
        <v>1844</v>
      </c>
      <c r="C1907" s="248">
        <v>112.39444297287403</v>
      </c>
    </row>
    <row r="1908" spans="2:3" x14ac:dyDescent="0.75">
      <c r="B1908" s="249">
        <v>1845</v>
      </c>
      <c r="C1908" s="248">
        <v>142.51993535549744</v>
      </c>
    </row>
    <row r="1909" spans="2:3" x14ac:dyDescent="0.75">
      <c r="B1909" s="249">
        <v>1846</v>
      </c>
      <c r="C1909" s="248">
        <v>133.5454023381493</v>
      </c>
    </row>
    <row r="1910" spans="2:3" x14ac:dyDescent="0.75">
      <c r="B1910" s="249">
        <v>1847</v>
      </c>
      <c r="C1910" s="248">
        <v>147.16378129528385</v>
      </c>
    </row>
    <row r="1911" spans="2:3" x14ac:dyDescent="0.75">
      <c r="B1911" s="249">
        <v>1848</v>
      </c>
      <c r="C1911" s="248">
        <v>161.2054961644719</v>
      </c>
    </row>
    <row r="1912" spans="2:3" x14ac:dyDescent="0.75">
      <c r="B1912" s="249">
        <v>1849</v>
      </c>
      <c r="C1912" s="248">
        <v>127.63773822870438</v>
      </c>
    </row>
    <row r="1913" spans="2:3" x14ac:dyDescent="0.75">
      <c r="B1913" s="249">
        <v>1850</v>
      </c>
      <c r="C1913" s="248">
        <v>98.7795345234682</v>
      </c>
    </row>
    <row r="1914" spans="2:3" x14ac:dyDescent="0.75">
      <c r="B1914" s="249">
        <v>1851</v>
      </c>
      <c r="C1914" s="248">
        <v>118.60938374134534</v>
      </c>
    </row>
    <row r="1915" spans="2:3" x14ac:dyDescent="0.75">
      <c r="B1915" s="249">
        <v>1852</v>
      </c>
      <c r="C1915" s="248">
        <v>145.4281086270754</v>
      </c>
    </row>
    <row r="1916" spans="2:3" x14ac:dyDescent="0.75">
      <c r="B1916" s="249">
        <v>1853</v>
      </c>
      <c r="C1916" s="248">
        <v>137.61040008860144</v>
      </c>
    </row>
    <row r="1917" spans="2:3" x14ac:dyDescent="0.75">
      <c r="B1917" s="249">
        <v>1854</v>
      </c>
      <c r="C1917" s="248">
        <v>118.03561630305724</v>
      </c>
    </row>
    <row r="1918" spans="2:3" x14ac:dyDescent="0.75">
      <c r="B1918" s="249">
        <v>1855</v>
      </c>
      <c r="C1918" s="248">
        <v>159.58503353630283</v>
      </c>
    </row>
    <row r="1919" spans="2:3" x14ac:dyDescent="0.75">
      <c r="B1919" s="249">
        <v>1856</v>
      </c>
      <c r="C1919" s="248">
        <v>121.52512417749175</v>
      </c>
    </row>
    <row r="1920" spans="2:3" x14ac:dyDescent="0.75">
      <c r="B1920" s="249">
        <v>1857</v>
      </c>
      <c r="C1920" s="248">
        <v>96.765694118037104</v>
      </c>
    </row>
    <row r="1921" spans="2:3" x14ac:dyDescent="0.75">
      <c r="B1921" s="249">
        <v>1858</v>
      </c>
      <c r="C1921" s="248">
        <v>79.316176697774168</v>
      </c>
    </row>
    <row r="1922" spans="2:3" x14ac:dyDescent="0.75">
      <c r="B1922" s="249">
        <v>1859</v>
      </c>
      <c r="C1922" s="248">
        <v>100.14594099962734</v>
      </c>
    </row>
    <row r="1923" spans="2:3" x14ac:dyDescent="0.75">
      <c r="B1923" s="249">
        <v>1860</v>
      </c>
      <c r="C1923" s="248">
        <v>130.08376930960424</v>
      </c>
    </row>
    <row r="1924" spans="2:3" x14ac:dyDescent="0.75">
      <c r="B1924" s="249">
        <v>1861</v>
      </c>
      <c r="C1924" s="248">
        <v>150.38378048900148</v>
      </c>
    </row>
    <row r="1925" spans="2:3" x14ac:dyDescent="0.75">
      <c r="B1925" s="249">
        <v>1862</v>
      </c>
      <c r="C1925" s="248">
        <v>106.25098988670663</v>
      </c>
    </row>
    <row r="1926" spans="2:3" x14ac:dyDescent="0.75">
      <c r="B1926" s="249">
        <v>1863</v>
      </c>
      <c r="C1926" s="248">
        <v>127.56987416576476</v>
      </c>
    </row>
    <row r="1927" spans="2:3" x14ac:dyDescent="0.75">
      <c r="B1927" s="249">
        <v>1864</v>
      </c>
      <c r="C1927" s="248">
        <v>122.48885116988005</v>
      </c>
    </row>
    <row r="1928" spans="2:3" x14ac:dyDescent="0.75">
      <c r="B1928" s="249">
        <v>1865</v>
      </c>
      <c r="C1928" s="248">
        <v>135.48088304865226</v>
      </c>
    </row>
    <row r="1929" spans="2:3" x14ac:dyDescent="0.75">
      <c r="B1929" s="249">
        <v>1866</v>
      </c>
      <c r="C1929" s="248">
        <v>131.29792320768601</v>
      </c>
    </row>
    <row r="1930" spans="2:3" x14ac:dyDescent="0.75">
      <c r="B1930" s="249">
        <v>1867</v>
      </c>
      <c r="C1930" s="248">
        <v>131.34915200366882</v>
      </c>
    </row>
    <row r="1931" spans="2:3" x14ac:dyDescent="0.75">
      <c r="B1931" s="249">
        <v>1868</v>
      </c>
      <c r="C1931" s="248">
        <v>123.98292113664971</v>
      </c>
    </row>
    <row r="1932" spans="2:3" x14ac:dyDescent="0.75">
      <c r="B1932" s="249">
        <v>1869</v>
      </c>
      <c r="C1932" s="248">
        <v>126.11423366771139</v>
      </c>
    </row>
    <row r="1933" spans="2:3" x14ac:dyDescent="0.75">
      <c r="B1933" s="249">
        <v>1870</v>
      </c>
      <c r="C1933" s="248">
        <v>138.12390525947814</v>
      </c>
    </row>
    <row r="1934" spans="2:3" x14ac:dyDescent="0.75">
      <c r="B1934" s="249">
        <v>1871</v>
      </c>
      <c r="C1934" s="248">
        <v>118.92080530134379</v>
      </c>
    </row>
    <row r="1935" spans="2:3" x14ac:dyDescent="0.75">
      <c r="B1935" s="249">
        <v>1872</v>
      </c>
      <c r="C1935" s="248">
        <v>132.31661678473964</v>
      </c>
    </row>
    <row r="1936" spans="2:3" x14ac:dyDescent="0.75">
      <c r="B1936" s="249">
        <v>1873</v>
      </c>
      <c r="C1936" s="248">
        <v>115.08060309906335</v>
      </c>
    </row>
    <row r="1937" spans="2:3" x14ac:dyDescent="0.75">
      <c r="B1937" s="249">
        <v>1874</v>
      </c>
      <c r="C1937" s="248">
        <v>180.465542066296</v>
      </c>
    </row>
    <row r="1938" spans="2:3" x14ac:dyDescent="0.75">
      <c r="B1938" s="249">
        <v>1875</v>
      </c>
      <c r="C1938" s="248">
        <v>108.30856600642944</v>
      </c>
    </row>
    <row r="1939" spans="2:3" x14ac:dyDescent="0.75">
      <c r="B1939" s="249">
        <v>1876</v>
      </c>
      <c r="C1939" s="248">
        <v>112.19620439265996</v>
      </c>
    </row>
    <row r="1940" spans="2:3" x14ac:dyDescent="0.75">
      <c r="B1940" s="249">
        <v>1877</v>
      </c>
      <c r="C1940" s="248">
        <v>109.20346964108559</v>
      </c>
    </row>
    <row r="1941" spans="2:3" x14ac:dyDescent="0.75">
      <c r="B1941" s="249">
        <v>1878</v>
      </c>
      <c r="C1941" s="248">
        <v>92.806194598271716</v>
      </c>
    </row>
    <row r="1942" spans="2:3" x14ac:dyDescent="0.75">
      <c r="B1942" s="249">
        <v>1879</v>
      </c>
      <c r="C1942" s="248">
        <v>112.5165972826664</v>
      </c>
    </row>
    <row r="1943" spans="2:3" x14ac:dyDescent="0.75">
      <c r="B1943" s="249">
        <v>1880</v>
      </c>
      <c r="C1943" s="248">
        <v>131.77899836718024</v>
      </c>
    </row>
    <row r="1944" spans="2:3" x14ac:dyDescent="0.75">
      <c r="B1944" s="249">
        <v>1881</v>
      </c>
      <c r="C1944" s="248">
        <v>93.493627511470123</v>
      </c>
    </row>
    <row r="1945" spans="2:3" x14ac:dyDescent="0.75">
      <c r="B1945" s="249">
        <v>1882</v>
      </c>
      <c r="C1945" s="248">
        <v>129.65916087650072</v>
      </c>
    </row>
    <row r="1946" spans="2:3" x14ac:dyDescent="0.75">
      <c r="B1946" s="249">
        <v>1883</v>
      </c>
      <c r="C1946" s="248">
        <v>99.432047159681488</v>
      </c>
    </row>
    <row r="1947" spans="2:3" x14ac:dyDescent="0.75">
      <c r="B1947" s="249">
        <v>1884</v>
      </c>
      <c r="C1947" s="248">
        <v>73.515674679025835</v>
      </c>
    </row>
    <row r="1948" spans="2:3" x14ac:dyDescent="0.75">
      <c r="B1948" s="249">
        <v>1885</v>
      </c>
      <c r="C1948" s="248">
        <v>114.66725450657886</v>
      </c>
    </row>
    <row r="1949" spans="2:3" x14ac:dyDescent="0.75">
      <c r="B1949" s="249">
        <v>1886</v>
      </c>
      <c r="C1949" s="248">
        <v>100.81022374160267</v>
      </c>
    </row>
    <row r="1950" spans="2:3" x14ac:dyDescent="0.75">
      <c r="B1950" s="249">
        <v>1887</v>
      </c>
      <c r="C1950" s="248">
        <v>143.27416170999481</v>
      </c>
    </row>
    <row r="1951" spans="2:3" x14ac:dyDescent="0.75">
      <c r="B1951" s="249">
        <v>1888</v>
      </c>
      <c r="C1951" s="248">
        <v>113.35521154511967</v>
      </c>
    </row>
    <row r="1952" spans="2:3" x14ac:dyDescent="0.75">
      <c r="B1952" s="249">
        <v>1889</v>
      </c>
      <c r="C1952" s="248">
        <v>123.48085756173735</v>
      </c>
    </row>
    <row r="1953" spans="2:3" x14ac:dyDescent="0.75">
      <c r="B1953" s="249">
        <v>1890</v>
      </c>
      <c r="C1953" s="248">
        <v>129.71681943764921</v>
      </c>
    </row>
    <row r="1954" spans="2:3" x14ac:dyDescent="0.75">
      <c r="B1954" s="249">
        <v>1891</v>
      </c>
      <c r="C1954" s="248">
        <v>133.94934184863897</v>
      </c>
    </row>
    <row r="1955" spans="2:3" x14ac:dyDescent="0.75">
      <c r="B1955" s="249">
        <v>1892</v>
      </c>
      <c r="C1955" s="248">
        <v>132.93100808567576</v>
      </c>
    </row>
    <row r="1956" spans="2:3" x14ac:dyDescent="0.75">
      <c r="B1956" s="249">
        <v>1893</v>
      </c>
      <c r="C1956" s="248">
        <v>80.440924403922423</v>
      </c>
    </row>
    <row r="1957" spans="2:3" x14ac:dyDescent="0.75">
      <c r="B1957" s="249">
        <v>1894</v>
      </c>
      <c r="C1957" s="248">
        <v>102.93642259793342</v>
      </c>
    </row>
    <row r="1958" spans="2:3" x14ac:dyDescent="0.75">
      <c r="B1958" s="249">
        <v>1895</v>
      </c>
      <c r="C1958" s="248">
        <v>96.326784491193365</v>
      </c>
    </row>
    <row r="1959" spans="2:3" x14ac:dyDescent="0.75">
      <c r="B1959" s="249">
        <v>1896</v>
      </c>
      <c r="C1959" s="248">
        <v>130.8278544367808</v>
      </c>
    </row>
    <row r="1960" spans="2:3" x14ac:dyDescent="0.75">
      <c r="B1960" s="249">
        <v>1897</v>
      </c>
      <c r="C1960" s="248">
        <v>143.89087270168878</v>
      </c>
    </row>
    <row r="1961" spans="2:3" x14ac:dyDescent="0.75">
      <c r="B1961" s="249">
        <v>1898</v>
      </c>
      <c r="C1961" s="248">
        <v>163.26577081392628</v>
      </c>
    </row>
    <row r="1962" spans="2:3" x14ac:dyDescent="0.75">
      <c r="B1962" s="249">
        <v>1899</v>
      </c>
      <c r="C1962" s="248">
        <v>153.34152121769679</v>
      </c>
    </row>
    <row r="1963" spans="2:3" x14ac:dyDescent="0.75">
      <c r="B1963" s="249">
        <v>1900</v>
      </c>
      <c r="C1963" s="248">
        <v>138.61533443124924</v>
      </c>
    </row>
    <row r="1964" spans="2:3" x14ac:dyDescent="0.75">
      <c r="B1964" s="249">
        <v>1901</v>
      </c>
      <c r="C1964" s="248">
        <v>115.17329916513316</v>
      </c>
    </row>
    <row r="1965" spans="2:3" x14ac:dyDescent="0.75">
      <c r="B1965" s="249">
        <v>1902</v>
      </c>
      <c r="C1965" s="248">
        <v>84.004818272966602</v>
      </c>
    </row>
    <row r="1966" spans="2:3" x14ac:dyDescent="0.75">
      <c r="B1966" s="249">
        <v>1903</v>
      </c>
      <c r="C1966" s="248">
        <v>157.68946613448603</v>
      </c>
    </row>
    <row r="1967" spans="2:3" x14ac:dyDescent="0.75">
      <c r="B1967" s="249">
        <v>1904</v>
      </c>
      <c r="C1967" s="248">
        <v>91.394199191859911</v>
      </c>
    </row>
    <row r="1968" spans="2:3" x14ac:dyDescent="0.75">
      <c r="B1968" s="249">
        <v>1905</v>
      </c>
      <c r="C1968" s="248">
        <v>97.147554573059267</v>
      </c>
    </row>
    <row r="1969" spans="2:3" x14ac:dyDescent="0.75">
      <c r="B1969" s="249">
        <v>1906</v>
      </c>
      <c r="C1969" s="248">
        <v>140.50575944917045</v>
      </c>
    </row>
    <row r="1970" spans="2:3" x14ac:dyDescent="0.75">
      <c r="B1970" s="249">
        <v>1907</v>
      </c>
      <c r="C1970" s="248">
        <v>123.27795669978374</v>
      </c>
    </row>
    <row r="1971" spans="2:3" x14ac:dyDescent="0.75">
      <c r="B1971" s="249">
        <v>1908</v>
      </c>
      <c r="C1971" s="248">
        <v>77.283619739506761</v>
      </c>
    </row>
    <row r="1972" spans="2:3" x14ac:dyDescent="0.75">
      <c r="B1972" s="249">
        <v>1909</v>
      </c>
      <c r="C1972" s="248">
        <v>108.95322449424233</v>
      </c>
    </row>
    <row r="1973" spans="2:3" x14ac:dyDescent="0.75">
      <c r="B1973" s="249">
        <v>1910</v>
      </c>
      <c r="C1973" s="248">
        <v>89.017693010918407</v>
      </c>
    </row>
    <row r="1974" spans="2:3" x14ac:dyDescent="0.75">
      <c r="B1974" s="249">
        <v>1911</v>
      </c>
      <c r="C1974" s="248">
        <v>145.43348332647136</v>
      </c>
    </row>
    <row r="1975" spans="2:3" x14ac:dyDescent="0.75">
      <c r="B1975" s="249">
        <v>1912</v>
      </c>
      <c r="C1975" s="248">
        <v>115.29255704883694</v>
      </c>
    </row>
    <row r="1976" spans="2:3" x14ac:dyDescent="0.75">
      <c r="B1976" s="249">
        <v>1913</v>
      </c>
      <c r="C1976" s="248">
        <v>121.63999834613192</v>
      </c>
    </row>
    <row r="1977" spans="2:3" x14ac:dyDescent="0.75">
      <c r="B1977" s="249">
        <v>1914</v>
      </c>
      <c r="C1977" s="248">
        <v>112.49166681805806</v>
      </c>
    </row>
    <row r="1978" spans="2:3" x14ac:dyDescent="0.75">
      <c r="B1978" s="249">
        <v>1915</v>
      </c>
      <c r="C1978" s="248">
        <v>132.14924984900031</v>
      </c>
    </row>
    <row r="1979" spans="2:3" x14ac:dyDescent="0.75">
      <c r="B1979" s="249">
        <v>1916</v>
      </c>
      <c r="C1979" s="248">
        <v>147.47093336441458</v>
      </c>
    </row>
    <row r="1980" spans="2:3" x14ac:dyDescent="0.75">
      <c r="B1980" s="249">
        <v>1917</v>
      </c>
      <c r="C1980" s="248">
        <v>120.78570238855929</v>
      </c>
    </row>
    <row r="1981" spans="2:3" x14ac:dyDescent="0.75">
      <c r="B1981" s="249">
        <v>1918</v>
      </c>
      <c r="C1981" s="248">
        <v>100.40261769115621</v>
      </c>
    </row>
    <row r="1982" spans="2:3" x14ac:dyDescent="0.75">
      <c r="B1982" s="249">
        <v>1919</v>
      </c>
      <c r="C1982" s="248">
        <v>160.56616273526973</v>
      </c>
    </row>
    <row r="1983" spans="2:3" x14ac:dyDescent="0.75">
      <c r="B1983" s="249">
        <v>1920</v>
      </c>
      <c r="C1983" s="248">
        <v>138.64131574100534</v>
      </c>
    </row>
    <row r="1984" spans="2:3" x14ac:dyDescent="0.75">
      <c r="B1984" s="249">
        <v>1921</v>
      </c>
      <c r="C1984" s="248">
        <v>113.27881602046028</v>
      </c>
    </row>
    <row r="1985" spans="2:3" x14ac:dyDescent="0.75">
      <c r="B1985" s="249">
        <v>1922</v>
      </c>
      <c r="C1985" s="248">
        <v>59.505988609685204</v>
      </c>
    </row>
    <row r="1986" spans="2:3" x14ac:dyDescent="0.75">
      <c r="B1986" s="249">
        <v>1923</v>
      </c>
      <c r="C1986" s="248">
        <v>111.7677603284848</v>
      </c>
    </row>
    <row r="1987" spans="2:3" x14ac:dyDescent="0.75">
      <c r="B1987" s="249">
        <v>1924</v>
      </c>
      <c r="C1987" s="248">
        <v>152.84863993155059</v>
      </c>
    </row>
    <row r="1988" spans="2:3" x14ac:dyDescent="0.75">
      <c r="B1988" s="249">
        <v>1925</v>
      </c>
      <c r="C1988" s="248">
        <v>112.51052259574762</v>
      </c>
    </row>
    <row r="1989" spans="2:3" x14ac:dyDescent="0.75">
      <c r="B1989" s="249">
        <v>1926</v>
      </c>
      <c r="C1989" s="248">
        <v>109.38404769360289</v>
      </c>
    </row>
    <row r="1990" spans="2:3" x14ac:dyDescent="0.75">
      <c r="B1990" s="249">
        <v>1927</v>
      </c>
      <c r="C1990" s="248">
        <v>92.499748706112996</v>
      </c>
    </row>
    <row r="1991" spans="2:3" x14ac:dyDescent="0.75">
      <c r="B1991" s="249">
        <v>1928</v>
      </c>
      <c r="C1991" s="248">
        <v>112.85055820620101</v>
      </c>
    </row>
    <row r="1992" spans="2:3" x14ac:dyDescent="0.75">
      <c r="B1992" s="249">
        <v>1929</v>
      </c>
      <c r="C1992" s="248">
        <v>130.11785072278883</v>
      </c>
    </row>
    <row r="1993" spans="2:3" x14ac:dyDescent="0.75">
      <c r="B1993" s="249">
        <v>1930</v>
      </c>
      <c r="C1993" s="248">
        <v>146.48033627981238</v>
      </c>
    </row>
    <row r="1994" spans="2:3" x14ac:dyDescent="0.75">
      <c r="B1994" s="249">
        <v>1931</v>
      </c>
      <c r="C1994" s="248">
        <v>128.816024193375</v>
      </c>
    </row>
    <row r="1995" spans="2:3" x14ac:dyDescent="0.75">
      <c r="B1995" s="249">
        <v>1932</v>
      </c>
      <c r="C1995" s="248">
        <v>158.34962792871897</v>
      </c>
    </row>
    <row r="1996" spans="2:3" x14ac:dyDescent="0.75">
      <c r="B1996" s="249">
        <v>1933</v>
      </c>
      <c r="C1996" s="248">
        <v>98.415248958988798</v>
      </c>
    </row>
    <row r="1997" spans="2:3" x14ac:dyDescent="0.75">
      <c r="B1997" s="249">
        <v>1934</v>
      </c>
      <c r="C1997" s="248">
        <v>83.624607784300537</v>
      </c>
    </row>
    <row r="1998" spans="2:3" x14ac:dyDescent="0.75">
      <c r="B1998" s="249">
        <v>1935</v>
      </c>
      <c r="C1998" s="248">
        <v>123.89656480732478</v>
      </c>
    </row>
    <row r="1999" spans="2:3" x14ac:dyDescent="0.75">
      <c r="B1999" s="249">
        <v>1936</v>
      </c>
      <c r="C1999" s="248">
        <v>112.31931073023111</v>
      </c>
    </row>
    <row r="2000" spans="2:3" x14ac:dyDescent="0.75">
      <c r="B2000" s="249">
        <v>1937</v>
      </c>
      <c r="C2000" s="248">
        <v>182.8456987852212</v>
      </c>
    </row>
    <row r="2001" spans="2:3" x14ac:dyDescent="0.75">
      <c r="B2001" s="249">
        <v>1938</v>
      </c>
      <c r="C2001" s="248">
        <v>100.65384913674467</v>
      </c>
    </row>
    <row r="2002" spans="2:3" x14ac:dyDescent="0.75">
      <c r="B2002" s="249">
        <v>1939</v>
      </c>
      <c r="C2002" s="248">
        <v>148.44259127718223</v>
      </c>
    </row>
    <row r="2003" spans="2:3" x14ac:dyDescent="0.75">
      <c r="B2003" s="249">
        <v>1940</v>
      </c>
      <c r="C2003" s="248">
        <v>122.90717263953857</v>
      </c>
    </row>
    <row r="2004" spans="2:3" x14ac:dyDescent="0.75">
      <c r="B2004" s="249">
        <v>1941</v>
      </c>
      <c r="C2004" s="248">
        <v>141.42280048004423</v>
      </c>
    </row>
    <row r="2005" spans="2:3" x14ac:dyDescent="0.75">
      <c r="B2005" s="249">
        <v>1942</v>
      </c>
      <c r="C2005" s="248">
        <v>149.66184008526744</v>
      </c>
    </row>
    <row r="2006" spans="2:3" x14ac:dyDescent="0.75">
      <c r="B2006" s="249">
        <v>1943</v>
      </c>
      <c r="C2006" s="248">
        <v>125.07636772673567</v>
      </c>
    </row>
    <row r="2007" spans="2:3" x14ac:dyDescent="0.75">
      <c r="B2007" s="249">
        <v>1944</v>
      </c>
      <c r="C2007" s="248">
        <v>135.63724968079831</v>
      </c>
    </row>
    <row r="2008" spans="2:3" x14ac:dyDescent="0.75">
      <c r="B2008" s="249">
        <v>1945</v>
      </c>
      <c r="C2008" s="248">
        <v>170.50934729205321</v>
      </c>
    </row>
    <row r="2009" spans="2:3" x14ac:dyDescent="0.75">
      <c r="B2009" s="249">
        <v>1946</v>
      </c>
      <c r="C2009" s="248">
        <v>122.0821519376268</v>
      </c>
    </row>
    <row r="2010" spans="2:3" x14ac:dyDescent="0.75">
      <c r="B2010" s="249">
        <v>1947</v>
      </c>
      <c r="C2010" s="248">
        <v>54.556359966070914</v>
      </c>
    </row>
    <row r="2011" spans="2:3" x14ac:dyDescent="0.75">
      <c r="B2011" s="249">
        <v>1948</v>
      </c>
      <c r="C2011" s="248">
        <v>123.31687531165046</v>
      </c>
    </row>
    <row r="2012" spans="2:3" x14ac:dyDescent="0.75">
      <c r="B2012" s="249">
        <v>1949</v>
      </c>
      <c r="C2012" s="248">
        <v>119.69278321204639</v>
      </c>
    </row>
    <row r="2013" spans="2:3" x14ac:dyDescent="0.75">
      <c r="B2013" s="249">
        <v>1950</v>
      </c>
      <c r="C2013" s="248">
        <v>138.91932373293488</v>
      </c>
    </row>
    <row r="2014" spans="2:3" x14ac:dyDescent="0.75">
      <c r="B2014" s="249">
        <v>1951</v>
      </c>
      <c r="C2014" s="248">
        <v>117.70641772358465</v>
      </c>
    </row>
    <row r="2015" spans="2:3" x14ac:dyDescent="0.75">
      <c r="B2015" s="249">
        <v>1952</v>
      </c>
      <c r="C2015" s="248">
        <v>90.39338996572981</v>
      </c>
    </row>
    <row r="2016" spans="2:3" x14ac:dyDescent="0.75">
      <c r="B2016" s="249">
        <v>1953</v>
      </c>
      <c r="C2016" s="248">
        <v>107.62664417924368</v>
      </c>
    </row>
    <row r="2017" spans="2:3" x14ac:dyDescent="0.75">
      <c r="B2017" s="249">
        <v>1954</v>
      </c>
      <c r="C2017" s="248">
        <v>128.81914000020117</v>
      </c>
    </row>
    <row r="2018" spans="2:3" x14ac:dyDescent="0.75">
      <c r="B2018" s="249">
        <v>1955</v>
      </c>
      <c r="C2018" s="248">
        <v>115.37088028644845</v>
      </c>
    </row>
    <row r="2019" spans="2:3" x14ac:dyDescent="0.75">
      <c r="B2019" s="249">
        <v>1956</v>
      </c>
      <c r="C2019" s="248">
        <v>129.46534688893126</v>
      </c>
    </row>
    <row r="2020" spans="2:3" x14ac:dyDescent="0.75">
      <c r="B2020" s="249">
        <v>1957</v>
      </c>
      <c r="C2020" s="248">
        <v>98.441194476146933</v>
      </c>
    </row>
    <row r="2021" spans="2:3" x14ac:dyDescent="0.75">
      <c r="B2021" s="249">
        <v>1958</v>
      </c>
      <c r="C2021" s="248">
        <v>151.82252914397856</v>
      </c>
    </row>
    <row r="2022" spans="2:3" x14ac:dyDescent="0.75">
      <c r="B2022" s="249">
        <v>1959</v>
      </c>
      <c r="C2022" s="248">
        <v>115.25578233319808</v>
      </c>
    </row>
    <row r="2023" spans="2:3" x14ac:dyDescent="0.75">
      <c r="B2023" s="249">
        <v>1960</v>
      </c>
      <c r="C2023" s="248">
        <v>135.64488253226003</v>
      </c>
    </row>
    <row r="2024" spans="2:3" x14ac:dyDescent="0.75">
      <c r="B2024" s="249">
        <v>1961</v>
      </c>
      <c r="C2024" s="248">
        <v>138.22705721458817</v>
      </c>
    </row>
    <row r="2025" spans="2:3" x14ac:dyDescent="0.75">
      <c r="B2025" s="249">
        <v>1962</v>
      </c>
      <c r="C2025" s="248">
        <v>122.77186907714619</v>
      </c>
    </row>
    <row r="2026" spans="2:3" x14ac:dyDescent="0.75">
      <c r="B2026" s="249">
        <v>1963</v>
      </c>
      <c r="C2026" s="248">
        <v>92.49635048568669</v>
      </c>
    </row>
    <row r="2027" spans="2:3" x14ac:dyDescent="0.75">
      <c r="B2027" s="249">
        <v>1964</v>
      </c>
      <c r="C2027" s="248">
        <v>131.61533385787396</v>
      </c>
    </row>
    <row r="2028" spans="2:3" x14ac:dyDescent="0.75">
      <c r="B2028" s="249">
        <v>1965</v>
      </c>
      <c r="C2028" s="248">
        <v>151.33275872235365</v>
      </c>
    </row>
    <row r="2029" spans="2:3" x14ac:dyDescent="0.75">
      <c r="B2029" s="249">
        <v>1966</v>
      </c>
      <c r="C2029" s="248">
        <v>107.26920455553923</v>
      </c>
    </row>
    <row r="2030" spans="2:3" x14ac:dyDescent="0.75">
      <c r="B2030" s="249">
        <v>1967</v>
      </c>
      <c r="C2030" s="248">
        <v>112.4898928465507</v>
      </c>
    </row>
    <row r="2031" spans="2:3" x14ac:dyDescent="0.75">
      <c r="B2031" s="249">
        <v>1968</v>
      </c>
      <c r="C2031" s="248">
        <v>126.83726896463135</v>
      </c>
    </row>
    <row r="2032" spans="2:3" x14ac:dyDescent="0.75">
      <c r="B2032" s="249">
        <v>1969</v>
      </c>
      <c r="C2032" s="248">
        <v>102.28868148778535</v>
      </c>
    </row>
    <row r="2033" spans="2:3" x14ac:dyDescent="0.75">
      <c r="B2033" s="249">
        <v>1970</v>
      </c>
      <c r="C2033" s="248">
        <v>143.40742102433438</v>
      </c>
    </row>
    <row r="2034" spans="2:3" x14ac:dyDescent="0.75">
      <c r="B2034" s="249">
        <v>1971</v>
      </c>
      <c r="C2034" s="248">
        <v>147.08835135400528</v>
      </c>
    </row>
    <row r="2035" spans="2:3" x14ac:dyDescent="0.75">
      <c r="B2035" s="249">
        <v>1972</v>
      </c>
      <c r="C2035" s="248">
        <v>149.52374240536878</v>
      </c>
    </row>
    <row r="2036" spans="2:3" x14ac:dyDescent="0.75">
      <c r="B2036" s="249">
        <v>1973</v>
      </c>
      <c r="C2036" s="248">
        <v>107.10944200480019</v>
      </c>
    </row>
    <row r="2037" spans="2:3" x14ac:dyDescent="0.75">
      <c r="B2037" s="249">
        <v>1974</v>
      </c>
      <c r="C2037" s="248">
        <v>152.38345363500343</v>
      </c>
    </row>
    <row r="2038" spans="2:3" x14ac:dyDescent="0.75">
      <c r="B2038" s="249">
        <v>1975</v>
      </c>
      <c r="C2038" s="248">
        <v>136.20618737200357</v>
      </c>
    </row>
    <row r="2039" spans="2:3" x14ac:dyDescent="0.75">
      <c r="B2039" s="249">
        <v>1976</v>
      </c>
      <c r="C2039" s="248">
        <v>100.80127574814733</v>
      </c>
    </row>
    <row r="2040" spans="2:3" x14ac:dyDescent="0.75">
      <c r="B2040" s="249">
        <v>1977</v>
      </c>
      <c r="C2040" s="248">
        <v>119.9678726838716</v>
      </c>
    </row>
    <row r="2041" spans="2:3" x14ac:dyDescent="0.75">
      <c r="B2041" s="249">
        <v>1978</v>
      </c>
      <c r="C2041" s="248">
        <v>123.93417586903182</v>
      </c>
    </row>
    <row r="2042" spans="2:3" x14ac:dyDescent="0.75">
      <c r="B2042" s="249">
        <v>1979</v>
      </c>
      <c r="C2042" s="248">
        <v>128.49484537558715</v>
      </c>
    </row>
    <row r="2043" spans="2:3" x14ac:dyDescent="0.75">
      <c r="B2043" s="249">
        <v>1980</v>
      </c>
      <c r="C2043" s="248">
        <v>148.77520165720694</v>
      </c>
    </row>
    <row r="2044" spans="2:3" x14ac:dyDescent="0.75">
      <c r="B2044" s="249">
        <v>1981</v>
      </c>
      <c r="C2044" s="248">
        <v>134.65133051188707</v>
      </c>
    </row>
    <row r="2045" spans="2:3" x14ac:dyDescent="0.75">
      <c r="B2045" s="249">
        <v>1982</v>
      </c>
      <c r="C2045" s="248">
        <v>115.75237169076512</v>
      </c>
    </row>
    <row r="2046" spans="2:3" x14ac:dyDescent="0.75">
      <c r="B2046" s="249">
        <v>1983</v>
      </c>
      <c r="C2046" s="248">
        <v>104.00219471917194</v>
      </c>
    </row>
    <row r="2047" spans="2:3" x14ac:dyDescent="0.75">
      <c r="B2047" s="249">
        <v>1984</v>
      </c>
      <c r="C2047" s="248">
        <v>107.43460588866009</v>
      </c>
    </row>
    <row r="2048" spans="2:3" x14ac:dyDescent="0.75">
      <c r="B2048" s="249">
        <v>1985</v>
      </c>
      <c r="C2048" s="248">
        <v>142.30487445044528</v>
      </c>
    </row>
    <row r="2049" spans="2:3" x14ac:dyDescent="0.75">
      <c r="B2049" s="249">
        <v>1986</v>
      </c>
      <c r="C2049" s="248">
        <v>115.92105364318397</v>
      </c>
    </row>
    <row r="2050" spans="2:3" x14ac:dyDescent="0.75">
      <c r="B2050" s="249">
        <v>1987</v>
      </c>
      <c r="C2050" s="248">
        <v>81.660820777516037</v>
      </c>
    </row>
    <row r="2051" spans="2:3" x14ac:dyDescent="0.75">
      <c r="B2051" s="249">
        <v>1988</v>
      </c>
      <c r="C2051" s="248">
        <v>99.111448274998949</v>
      </c>
    </row>
    <row r="2052" spans="2:3" x14ac:dyDescent="0.75">
      <c r="B2052" s="249">
        <v>1989</v>
      </c>
      <c r="C2052" s="248">
        <v>171.47187773837453</v>
      </c>
    </row>
    <row r="2053" spans="2:3" x14ac:dyDescent="0.75">
      <c r="B2053" s="249">
        <v>1990</v>
      </c>
      <c r="C2053" s="248">
        <v>122.46942881307864</v>
      </c>
    </row>
    <row r="2054" spans="2:3" x14ac:dyDescent="0.75">
      <c r="B2054" s="249">
        <v>1991</v>
      </c>
      <c r="C2054" s="248">
        <v>146.96178600860685</v>
      </c>
    </row>
    <row r="2055" spans="2:3" x14ac:dyDescent="0.75">
      <c r="B2055" s="249">
        <v>1992</v>
      </c>
      <c r="C2055" s="248">
        <v>104.18686764579046</v>
      </c>
    </row>
    <row r="2056" spans="2:3" x14ac:dyDescent="0.75">
      <c r="B2056" s="249">
        <v>1993</v>
      </c>
      <c r="C2056" s="248">
        <v>107.99387848955611</v>
      </c>
    </row>
    <row r="2057" spans="2:3" x14ac:dyDescent="0.75">
      <c r="B2057" s="249">
        <v>1994</v>
      </c>
      <c r="C2057" s="248">
        <v>115.47376005293745</v>
      </c>
    </row>
    <row r="2058" spans="2:3" x14ac:dyDescent="0.75">
      <c r="B2058" s="249">
        <v>1995</v>
      </c>
      <c r="C2058" s="248">
        <v>100.52809476005291</v>
      </c>
    </row>
    <row r="2059" spans="2:3" x14ac:dyDescent="0.75">
      <c r="B2059" s="249">
        <v>1996</v>
      </c>
      <c r="C2059" s="248">
        <v>124.98011969555118</v>
      </c>
    </row>
    <row r="2060" spans="2:3" x14ac:dyDescent="0.75">
      <c r="B2060" s="249">
        <v>1997</v>
      </c>
      <c r="C2060" s="248">
        <v>120.83068010417308</v>
      </c>
    </row>
    <row r="2061" spans="2:3" x14ac:dyDescent="0.75">
      <c r="B2061" s="249">
        <v>1998</v>
      </c>
      <c r="C2061" s="248">
        <v>137.12497133836359</v>
      </c>
    </row>
    <row r="2062" spans="2:3" x14ac:dyDescent="0.75">
      <c r="B2062" s="249">
        <v>1999</v>
      </c>
      <c r="C2062" s="248">
        <v>148.44997009527083</v>
      </c>
    </row>
    <row r="2063" spans="2:3" x14ac:dyDescent="0.75">
      <c r="B2063" s="249">
        <v>2000</v>
      </c>
      <c r="C2063" s="248">
        <v>141.00545866795156</v>
      </c>
    </row>
    <row r="2064" spans="2:3" x14ac:dyDescent="0.75">
      <c r="B2064" s="249">
        <v>2001</v>
      </c>
      <c r="C2064" s="248">
        <v>104.80279300948845</v>
      </c>
    </row>
    <row r="2065" spans="2:3" x14ac:dyDescent="0.75">
      <c r="B2065" s="249">
        <v>2002</v>
      </c>
      <c r="C2065" s="248">
        <v>119.20919412206774</v>
      </c>
    </row>
    <row r="2066" spans="2:3" x14ac:dyDescent="0.75">
      <c r="B2066" s="249">
        <v>2003</v>
      </c>
      <c r="C2066" s="248">
        <v>97.997324140881361</v>
      </c>
    </row>
    <row r="2067" spans="2:3" x14ac:dyDescent="0.75">
      <c r="B2067" s="249">
        <v>2004</v>
      </c>
      <c r="C2067" s="248">
        <v>156.22248310423103</v>
      </c>
    </row>
    <row r="2068" spans="2:3" x14ac:dyDescent="0.75">
      <c r="B2068" s="249">
        <v>2005</v>
      </c>
      <c r="C2068" s="248">
        <v>93.553052238749416</v>
      </c>
    </row>
    <row r="2069" spans="2:3" x14ac:dyDescent="0.75">
      <c r="B2069" s="249">
        <v>2006</v>
      </c>
      <c r="C2069" s="248">
        <v>121.85602992397273</v>
      </c>
    </row>
    <row r="2070" spans="2:3" x14ac:dyDescent="0.75">
      <c r="B2070" s="249">
        <v>2007</v>
      </c>
      <c r="C2070" s="248">
        <v>131.60434075337076</v>
      </c>
    </row>
    <row r="2071" spans="2:3" x14ac:dyDescent="0.75">
      <c r="B2071" s="249">
        <v>2008</v>
      </c>
      <c r="C2071" s="248">
        <v>75.125297250082951</v>
      </c>
    </row>
    <row r="2072" spans="2:3" x14ac:dyDescent="0.75">
      <c r="B2072" s="249">
        <v>2009</v>
      </c>
      <c r="C2072" s="248">
        <v>125.71611765013732</v>
      </c>
    </row>
    <row r="2073" spans="2:3" x14ac:dyDescent="0.75">
      <c r="B2073" s="249">
        <v>2010</v>
      </c>
      <c r="C2073" s="248">
        <v>83.13532473142493</v>
      </c>
    </row>
    <row r="2074" spans="2:3" x14ac:dyDescent="0.75">
      <c r="B2074" s="249">
        <v>2011</v>
      </c>
      <c r="C2074" s="248">
        <v>126.68763789848725</v>
      </c>
    </row>
    <row r="2075" spans="2:3" x14ac:dyDescent="0.75">
      <c r="B2075" s="249">
        <v>2012</v>
      </c>
      <c r="C2075" s="248">
        <v>90.876919670521545</v>
      </c>
    </row>
    <row r="2076" spans="2:3" x14ac:dyDescent="0.75">
      <c r="B2076" s="249">
        <v>2013</v>
      </c>
      <c r="C2076" s="248">
        <v>86.777318908975772</v>
      </c>
    </row>
    <row r="2077" spans="2:3" x14ac:dyDescent="0.75">
      <c r="B2077" s="249">
        <v>2014</v>
      </c>
      <c r="C2077" s="248">
        <v>121.07632788596312</v>
      </c>
    </row>
    <row r="2078" spans="2:3" x14ac:dyDescent="0.75">
      <c r="B2078" s="249">
        <v>2015</v>
      </c>
      <c r="C2078" s="248">
        <v>142.46694808401438</v>
      </c>
    </row>
    <row r="2079" spans="2:3" x14ac:dyDescent="0.75">
      <c r="B2079" s="249">
        <v>2016</v>
      </c>
      <c r="C2079" s="248">
        <v>131.23465649828944</v>
      </c>
    </row>
    <row r="2080" spans="2:3" x14ac:dyDescent="0.75">
      <c r="B2080" s="249">
        <v>2017</v>
      </c>
      <c r="C2080" s="248">
        <v>121.17234478751848</v>
      </c>
    </row>
    <row r="2081" spans="2:3" x14ac:dyDescent="0.75">
      <c r="B2081" s="249">
        <v>2018</v>
      </c>
      <c r="C2081" s="248">
        <v>106.19174070991909</v>
      </c>
    </row>
    <row r="2082" spans="2:3" x14ac:dyDescent="0.75">
      <c r="B2082" s="249">
        <v>2019</v>
      </c>
      <c r="C2082" s="248">
        <v>133.93509233368053</v>
      </c>
    </row>
    <row r="2083" spans="2:3" x14ac:dyDescent="0.75">
      <c r="B2083" s="249">
        <v>2020</v>
      </c>
      <c r="C2083" s="248">
        <v>93.404494482230433</v>
      </c>
    </row>
    <row r="2084" spans="2:3" x14ac:dyDescent="0.75">
      <c r="B2084" s="249">
        <v>2021</v>
      </c>
      <c r="C2084" s="248">
        <v>66.687303921810383</v>
      </c>
    </row>
    <row r="2085" spans="2:3" x14ac:dyDescent="0.75">
      <c r="B2085" s="249">
        <v>2022</v>
      </c>
      <c r="C2085" s="248">
        <v>168.4575889888286</v>
      </c>
    </row>
    <row r="2086" spans="2:3" x14ac:dyDescent="0.75">
      <c r="B2086" s="249">
        <v>2023</v>
      </c>
      <c r="C2086" s="248">
        <v>139.61051717803389</v>
      </c>
    </row>
    <row r="2087" spans="2:3" x14ac:dyDescent="0.75">
      <c r="B2087" s="249">
        <v>2024</v>
      </c>
      <c r="C2087" s="248">
        <v>107.37146319488583</v>
      </c>
    </row>
    <row r="2088" spans="2:3" x14ac:dyDescent="0.75">
      <c r="B2088" s="249">
        <v>2025</v>
      </c>
      <c r="C2088" s="248">
        <v>107.84711183089398</v>
      </c>
    </row>
    <row r="2089" spans="2:3" x14ac:dyDescent="0.75">
      <c r="B2089" s="249">
        <v>2026</v>
      </c>
      <c r="C2089" s="248">
        <v>142.17930523080761</v>
      </c>
    </row>
    <row r="2090" spans="2:3" x14ac:dyDescent="0.75">
      <c r="B2090" s="249">
        <v>2027</v>
      </c>
      <c r="C2090" s="248">
        <v>102.69573146273696</v>
      </c>
    </row>
    <row r="2091" spans="2:3" x14ac:dyDescent="0.75">
      <c r="B2091" s="249">
        <v>2028</v>
      </c>
      <c r="C2091" s="248">
        <v>105.08516725648064</v>
      </c>
    </row>
    <row r="2092" spans="2:3" x14ac:dyDescent="0.75">
      <c r="B2092" s="249">
        <v>2029</v>
      </c>
      <c r="C2092" s="248">
        <v>105.42185004555739</v>
      </c>
    </row>
    <row r="2093" spans="2:3" x14ac:dyDescent="0.75">
      <c r="B2093" s="249">
        <v>2030</v>
      </c>
      <c r="C2093" s="248">
        <v>82.019743270826126</v>
      </c>
    </row>
    <row r="2094" spans="2:3" x14ac:dyDescent="0.75">
      <c r="B2094" s="249">
        <v>2031</v>
      </c>
      <c r="C2094" s="248">
        <v>118.82569507446121</v>
      </c>
    </row>
    <row r="2095" spans="2:3" x14ac:dyDescent="0.75">
      <c r="B2095" s="249">
        <v>2032</v>
      </c>
      <c r="C2095" s="248">
        <v>92.650067654356377</v>
      </c>
    </row>
    <row r="2096" spans="2:3" x14ac:dyDescent="0.75">
      <c r="B2096" s="249">
        <v>2033</v>
      </c>
      <c r="C2096" s="248">
        <v>76.153811609122485</v>
      </c>
    </row>
    <row r="2097" spans="2:3" x14ac:dyDescent="0.75">
      <c r="B2097" s="249">
        <v>2034</v>
      </c>
      <c r="C2097" s="248">
        <v>152.19656878258314</v>
      </c>
    </row>
    <row r="2098" spans="2:3" x14ac:dyDescent="0.75">
      <c r="B2098" s="249">
        <v>2035</v>
      </c>
      <c r="C2098" s="248">
        <v>117.90781257668176</v>
      </c>
    </row>
    <row r="2099" spans="2:3" x14ac:dyDescent="0.75">
      <c r="B2099" s="249">
        <v>2036</v>
      </c>
      <c r="C2099" s="248">
        <v>106.88456156346498</v>
      </c>
    </row>
    <row r="2100" spans="2:3" x14ac:dyDescent="0.75">
      <c r="B2100" s="249">
        <v>2037</v>
      </c>
      <c r="C2100" s="248">
        <v>128.31097897512549</v>
      </c>
    </row>
    <row r="2101" spans="2:3" x14ac:dyDescent="0.75">
      <c r="B2101" s="249">
        <v>2038</v>
      </c>
      <c r="C2101" s="248">
        <v>96.366483455640747</v>
      </c>
    </row>
    <row r="2102" spans="2:3" x14ac:dyDescent="0.75">
      <c r="B2102" s="249">
        <v>2039</v>
      </c>
      <c r="C2102" s="248">
        <v>102.63552701726212</v>
      </c>
    </row>
    <row r="2103" spans="2:3" x14ac:dyDescent="0.75">
      <c r="B2103" s="249">
        <v>2040</v>
      </c>
      <c r="C2103" s="248">
        <v>140.61095792339361</v>
      </c>
    </row>
    <row r="2104" spans="2:3" x14ac:dyDescent="0.75">
      <c r="B2104" s="249">
        <v>2041</v>
      </c>
      <c r="C2104" s="248">
        <v>121.98101551886333</v>
      </c>
    </row>
    <row r="2105" spans="2:3" x14ac:dyDescent="0.75">
      <c r="B2105" s="249">
        <v>2042</v>
      </c>
      <c r="C2105" s="248">
        <v>138.23026374732046</v>
      </c>
    </row>
    <row r="2106" spans="2:3" x14ac:dyDescent="0.75">
      <c r="B2106" s="249">
        <v>2043</v>
      </c>
      <c r="C2106" s="248">
        <v>114.9544329958774</v>
      </c>
    </row>
    <row r="2107" spans="2:3" x14ac:dyDescent="0.75">
      <c r="B2107" s="249">
        <v>2044</v>
      </c>
      <c r="C2107" s="248">
        <v>135.87701597372609</v>
      </c>
    </row>
    <row r="2108" spans="2:3" x14ac:dyDescent="0.75">
      <c r="B2108" s="249">
        <v>2045</v>
      </c>
      <c r="C2108" s="248">
        <v>113.56880160223604</v>
      </c>
    </row>
    <row r="2109" spans="2:3" x14ac:dyDescent="0.75">
      <c r="B2109" s="249">
        <v>2046</v>
      </c>
      <c r="C2109" s="248">
        <v>93.533226310962647</v>
      </c>
    </row>
    <row r="2110" spans="2:3" x14ac:dyDescent="0.75">
      <c r="B2110" s="249">
        <v>2047</v>
      </c>
      <c r="C2110" s="248">
        <v>127.07509290470345</v>
      </c>
    </row>
    <row r="2111" spans="2:3" x14ac:dyDescent="0.75">
      <c r="B2111" s="249">
        <v>2048</v>
      </c>
      <c r="C2111" s="248">
        <v>127.24671540089483</v>
      </c>
    </row>
    <row r="2112" spans="2:3" x14ac:dyDescent="0.75">
      <c r="B2112" s="249">
        <v>2049</v>
      </c>
      <c r="C2112" s="248">
        <v>80.770780756025403</v>
      </c>
    </row>
    <row r="2113" spans="2:3" x14ac:dyDescent="0.75">
      <c r="B2113" s="249">
        <v>2050</v>
      </c>
      <c r="C2113" s="248">
        <v>128.26907466904694</v>
      </c>
    </row>
    <row r="2114" spans="2:3" x14ac:dyDescent="0.75">
      <c r="B2114" s="249">
        <v>2051</v>
      </c>
      <c r="C2114" s="248">
        <v>97.080599900110059</v>
      </c>
    </row>
    <row r="2115" spans="2:3" x14ac:dyDescent="0.75">
      <c r="B2115" s="249">
        <v>2052</v>
      </c>
      <c r="C2115" s="248">
        <v>119.74761247569421</v>
      </c>
    </row>
    <row r="2116" spans="2:3" x14ac:dyDescent="0.75">
      <c r="B2116" s="249">
        <v>2053</v>
      </c>
      <c r="C2116" s="248">
        <v>142.84467897201282</v>
      </c>
    </row>
    <row r="2117" spans="2:3" x14ac:dyDescent="0.75">
      <c r="B2117" s="249">
        <v>2054</v>
      </c>
      <c r="C2117" s="248">
        <v>161.1459858573678</v>
      </c>
    </row>
    <row r="2118" spans="2:3" x14ac:dyDescent="0.75">
      <c r="B2118" s="249">
        <v>2055</v>
      </c>
      <c r="C2118" s="248">
        <v>112.89425301756414</v>
      </c>
    </row>
    <row r="2119" spans="2:3" x14ac:dyDescent="0.75">
      <c r="B2119" s="249">
        <v>2056</v>
      </c>
      <c r="C2119" s="248">
        <v>123.10671538350756</v>
      </c>
    </row>
    <row r="2120" spans="2:3" x14ac:dyDescent="0.75">
      <c r="B2120" s="249">
        <v>2057</v>
      </c>
      <c r="C2120" s="248">
        <v>128.52255365700339</v>
      </c>
    </row>
    <row r="2121" spans="2:3" x14ac:dyDescent="0.75">
      <c r="B2121" s="249">
        <v>2058</v>
      </c>
      <c r="C2121" s="248">
        <v>108.46359047236066</v>
      </c>
    </row>
    <row r="2122" spans="2:3" x14ac:dyDescent="0.75">
      <c r="B2122" s="249">
        <v>2059</v>
      </c>
      <c r="C2122" s="248">
        <v>144.67760276105551</v>
      </c>
    </row>
    <row r="2123" spans="2:3" x14ac:dyDescent="0.75">
      <c r="B2123" s="249">
        <v>2060</v>
      </c>
      <c r="C2123" s="248">
        <v>116.87297330990127</v>
      </c>
    </row>
    <row r="2124" spans="2:3" x14ac:dyDescent="0.75">
      <c r="B2124" s="249">
        <v>2061</v>
      </c>
      <c r="C2124" s="248">
        <v>144.84482462708459</v>
      </c>
    </row>
    <row r="2125" spans="2:3" x14ac:dyDescent="0.75">
      <c r="B2125" s="249">
        <v>2062</v>
      </c>
      <c r="C2125" s="248">
        <v>118.11276655860692</v>
      </c>
    </row>
    <row r="2126" spans="2:3" x14ac:dyDescent="0.75">
      <c r="B2126" s="249">
        <v>2063</v>
      </c>
      <c r="C2126" s="248">
        <v>144.63539013976097</v>
      </c>
    </row>
    <row r="2127" spans="2:3" x14ac:dyDescent="0.75">
      <c r="B2127" s="249">
        <v>2064</v>
      </c>
      <c r="C2127" s="248">
        <v>130.63628579654974</v>
      </c>
    </row>
    <row r="2128" spans="2:3" x14ac:dyDescent="0.75">
      <c r="B2128" s="249">
        <v>2065</v>
      </c>
      <c r="C2128" s="248">
        <v>122.01340991296664</v>
      </c>
    </row>
    <row r="2129" spans="2:3" x14ac:dyDescent="0.75">
      <c r="B2129" s="249">
        <v>2066</v>
      </c>
      <c r="C2129" s="248">
        <v>136.09900675558407</v>
      </c>
    </row>
    <row r="2130" spans="2:3" x14ac:dyDescent="0.75">
      <c r="B2130" s="249">
        <v>2067</v>
      </c>
      <c r="C2130" s="248">
        <v>100.3693866460556</v>
      </c>
    </row>
    <row r="2131" spans="2:3" x14ac:dyDescent="0.75">
      <c r="B2131" s="249">
        <v>2068</v>
      </c>
      <c r="C2131" s="248">
        <v>134.84629007616647</v>
      </c>
    </row>
    <row r="2132" spans="2:3" x14ac:dyDescent="0.75">
      <c r="B2132" s="249">
        <v>2069</v>
      </c>
      <c r="C2132" s="248">
        <v>156.88872658653648</v>
      </c>
    </row>
    <row r="2133" spans="2:3" x14ac:dyDescent="0.75">
      <c r="B2133" s="249">
        <v>2070</v>
      </c>
      <c r="C2133" s="248">
        <v>121.2976937896602</v>
      </c>
    </row>
    <row r="2134" spans="2:3" x14ac:dyDescent="0.75">
      <c r="B2134" s="249">
        <v>2071</v>
      </c>
      <c r="C2134" s="248">
        <v>143.0574085373791</v>
      </c>
    </row>
    <row r="2135" spans="2:3" x14ac:dyDescent="0.75">
      <c r="B2135" s="249">
        <v>2072</v>
      </c>
      <c r="C2135" s="248">
        <v>101.81333528518435</v>
      </c>
    </row>
    <row r="2136" spans="2:3" x14ac:dyDescent="0.75">
      <c r="B2136" s="249">
        <v>2073</v>
      </c>
      <c r="C2136" s="248">
        <v>115.72712975540459</v>
      </c>
    </row>
    <row r="2137" spans="2:3" x14ac:dyDescent="0.75">
      <c r="B2137" s="249">
        <v>2074</v>
      </c>
      <c r="C2137" s="248">
        <v>115.78560979382081</v>
      </c>
    </row>
    <row r="2138" spans="2:3" x14ac:dyDescent="0.75">
      <c r="B2138" s="249">
        <v>2075</v>
      </c>
      <c r="C2138" s="248">
        <v>129.36056473426251</v>
      </c>
    </row>
    <row r="2139" spans="2:3" x14ac:dyDescent="0.75">
      <c r="B2139" s="249">
        <v>2076</v>
      </c>
      <c r="C2139" s="248">
        <v>92.202574318051262</v>
      </c>
    </row>
    <row r="2140" spans="2:3" x14ac:dyDescent="0.75">
      <c r="B2140" s="249">
        <v>2077</v>
      </c>
      <c r="C2140" s="248">
        <v>119.37394773156812</v>
      </c>
    </row>
    <row r="2141" spans="2:3" x14ac:dyDescent="0.75">
      <c r="B2141" s="249">
        <v>2078</v>
      </c>
      <c r="C2141" s="248">
        <v>173.01187090928903</v>
      </c>
    </row>
    <row r="2142" spans="2:3" x14ac:dyDescent="0.75">
      <c r="B2142" s="249">
        <v>2079</v>
      </c>
      <c r="C2142" s="248">
        <v>149.46460094382317</v>
      </c>
    </row>
    <row r="2143" spans="2:3" x14ac:dyDescent="0.75">
      <c r="B2143" s="249">
        <v>2080</v>
      </c>
      <c r="C2143" s="248">
        <v>111.75127251936432</v>
      </c>
    </row>
    <row r="2144" spans="2:3" x14ac:dyDescent="0.75">
      <c r="B2144" s="249">
        <v>2081</v>
      </c>
      <c r="C2144" s="248">
        <v>141.73055925620511</v>
      </c>
    </row>
    <row r="2145" spans="2:3" x14ac:dyDescent="0.75">
      <c r="B2145" s="249">
        <v>2082</v>
      </c>
      <c r="C2145" s="248">
        <v>81.285711001173127</v>
      </c>
    </row>
    <row r="2146" spans="2:3" x14ac:dyDescent="0.75">
      <c r="B2146" s="249">
        <v>2083</v>
      </c>
      <c r="C2146" s="248">
        <v>129.55160361574065</v>
      </c>
    </row>
    <row r="2147" spans="2:3" x14ac:dyDescent="0.75">
      <c r="B2147" s="249">
        <v>2084</v>
      </c>
      <c r="C2147" s="248">
        <v>139.57495835064128</v>
      </c>
    </row>
    <row r="2148" spans="2:3" x14ac:dyDescent="0.75">
      <c r="B2148" s="249">
        <v>2085</v>
      </c>
      <c r="C2148" s="248">
        <v>112.31601456969037</v>
      </c>
    </row>
    <row r="2149" spans="2:3" x14ac:dyDescent="0.75">
      <c r="B2149" s="249">
        <v>2086</v>
      </c>
      <c r="C2149" s="248">
        <v>75.160856948754002</v>
      </c>
    </row>
    <row r="2150" spans="2:3" x14ac:dyDescent="0.75">
      <c r="B2150" s="249">
        <v>2087</v>
      </c>
      <c r="C2150" s="248">
        <v>139.1166762960095</v>
      </c>
    </row>
    <row r="2151" spans="2:3" x14ac:dyDescent="0.75">
      <c r="B2151" s="249">
        <v>2088</v>
      </c>
      <c r="C2151" s="248">
        <v>103.97327078034945</v>
      </c>
    </row>
    <row r="2152" spans="2:3" x14ac:dyDescent="0.75">
      <c r="B2152" s="249">
        <v>2089</v>
      </c>
      <c r="C2152" s="248">
        <v>138.68870082811935</v>
      </c>
    </row>
    <row r="2153" spans="2:3" x14ac:dyDescent="0.75">
      <c r="B2153" s="249">
        <v>2090</v>
      </c>
      <c r="C2153" s="248">
        <v>131.64488052090346</v>
      </c>
    </row>
    <row r="2154" spans="2:3" x14ac:dyDescent="0.75">
      <c r="B2154" s="249">
        <v>2091</v>
      </c>
      <c r="C2154" s="248">
        <v>114.85683466617721</v>
      </c>
    </row>
    <row r="2155" spans="2:3" x14ac:dyDescent="0.75">
      <c r="B2155" s="249">
        <v>2092</v>
      </c>
      <c r="C2155" s="248">
        <v>130.06382650984614</v>
      </c>
    </row>
    <row r="2156" spans="2:3" x14ac:dyDescent="0.75">
      <c r="B2156" s="249">
        <v>2093</v>
      </c>
      <c r="C2156" s="248">
        <v>109.81793555795683</v>
      </c>
    </row>
    <row r="2157" spans="2:3" x14ac:dyDescent="0.75">
      <c r="B2157" s="249">
        <v>2094</v>
      </c>
      <c r="C2157" s="248">
        <v>98.378138890175791</v>
      </c>
    </row>
    <row r="2158" spans="2:3" x14ac:dyDescent="0.75">
      <c r="B2158" s="249">
        <v>2095</v>
      </c>
      <c r="C2158" s="248">
        <v>108.73387870108967</v>
      </c>
    </row>
    <row r="2159" spans="2:3" x14ac:dyDescent="0.75">
      <c r="B2159" s="249">
        <v>2096</v>
      </c>
      <c r="C2159" s="248">
        <v>153.02525949589975</v>
      </c>
    </row>
    <row r="2160" spans="2:3" x14ac:dyDescent="0.75">
      <c r="B2160" s="249">
        <v>2097</v>
      </c>
      <c r="C2160" s="248">
        <v>141.43688957634367</v>
      </c>
    </row>
    <row r="2161" spans="2:3" x14ac:dyDescent="0.75">
      <c r="B2161" s="249">
        <v>2098</v>
      </c>
      <c r="C2161" s="248">
        <v>147.73420132813749</v>
      </c>
    </row>
    <row r="2162" spans="2:3" x14ac:dyDescent="0.75">
      <c r="B2162" s="249">
        <v>2099</v>
      </c>
      <c r="C2162" s="248">
        <v>128.77415818623183</v>
      </c>
    </row>
    <row r="2163" spans="2:3" x14ac:dyDescent="0.75">
      <c r="B2163" s="249">
        <v>2100</v>
      </c>
      <c r="C2163" s="248">
        <v>135.44399609979732</v>
      </c>
    </row>
    <row r="2164" spans="2:3" x14ac:dyDescent="0.75">
      <c r="B2164" s="249">
        <v>2101</v>
      </c>
      <c r="C2164" s="248">
        <v>133.33570442905884</v>
      </c>
    </row>
    <row r="2165" spans="2:3" x14ac:dyDescent="0.75">
      <c r="B2165" s="249">
        <v>2102</v>
      </c>
      <c r="C2165" s="248">
        <v>122.3437155943971</v>
      </c>
    </row>
    <row r="2166" spans="2:3" x14ac:dyDescent="0.75">
      <c r="B2166" s="249">
        <v>2103</v>
      </c>
      <c r="C2166" s="248">
        <v>127.47084846508497</v>
      </c>
    </row>
    <row r="2167" spans="2:3" x14ac:dyDescent="0.75">
      <c r="B2167" s="249">
        <v>2104</v>
      </c>
      <c r="C2167" s="248">
        <v>98.083173228046917</v>
      </c>
    </row>
    <row r="2168" spans="2:3" x14ac:dyDescent="0.75">
      <c r="B2168" s="249">
        <v>2105</v>
      </c>
      <c r="C2168" s="248">
        <v>84.716549770146429</v>
      </c>
    </row>
    <row r="2169" spans="2:3" x14ac:dyDescent="0.75">
      <c r="B2169" s="249">
        <v>2106</v>
      </c>
      <c r="C2169" s="248">
        <v>115.5712801237692</v>
      </c>
    </row>
    <row r="2170" spans="2:3" x14ac:dyDescent="0.75">
      <c r="B2170" s="249">
        <v>2107</v>
      </c>
      <c r="C2170" s="248">
        <v>98.133701821204781</v>
      </c>
    </row>
    <row r="2171" spans="2:3" x14ac:dyDescent="0.75">
      <c r="B2171" s="249">
        <v>2108</v>
      </c>
      <c r="C2171" s="248">
        <v>109.75667209551779</v>
      </c>
    </row>
    <row r="2172" spans="2:3" x14ac:dyDescent="0.75">
      <c r="B2172" s="249">
        <v>2109</v>
      </c>
      <c r="C2172" s="248">
        <v>84.786670262767643</v>
      </c>
    </row>
    <row r="2173" spans="2:3" x14ac:dyDescent="0.75">
      <c r="B2173" s="249">
        <v>2110</v>
      </c>
      <c r="C2173" s="248">
        <v>79.143245528551134</v>
      </c>
    </row>
    <row r="2174" spans="2:3" x14ac:dyDescent="0.75">
      <c r="B2174" s="249">
        <v>2111</v>
      </c>
      <c r="C2174" s="248">
        <v>117.08919516517685</v>
      </c>
    </row>
    <row r="2175" spans="2:3" x14ac:dyDescent="0.75">
      <c r="B2175" s="249">
        <v>2112</v>
      </c>
      <c r="C2175" s="248">
        <v>114.80105684639669</v>
      </c>
    </row>
    <row r="2176" spans="2:3" x14ac:dyDescent="0.75">
      <c r="B2176" s="249">
        <v>2113</v>
      </c>
      <c r="C2176" s="248">
        <v>118.05462563497336</v>
      </c>
    </row>
    <row r="2177" spans="2:3" x14ac:dyDescent="0.75">
      <c r="B2177" s="249">
        <v>2114</v>
      </c>
      <c r="C2177" s="248">
        <v>134.6385829987195</v>
      </c>
    </row>
    <row r="2178" spans="2:3" x14ac:dyDescent="0.75">
      <c r="B2178" s="249">
        <v>2115</v>
      </c>
      <c r="C2178" s="248">
        <v>117.31458948524879</v>
      </c>
    </row>
    <row r="2179" spans="2:3" x14ac:dyDescent="0.75">
      <c r="B2179" s="249">
        <v>2116</v>
      </c>
      <c r="C2179" s="248">
        <v>108.15060609269474</v>
      </c>
    </row>
    <row r="2180" spans="2:3" x14ac:dyDescent="0.75">
      <c r="B2180" s="249">
        <v>2117</v>
      </c>
      <c r="C2180" s="248">
        <v>111.01083598985676</v>
      </c>
    </row>
    <row r="2181" spans="2:3" x14ac:dyDescent="0.75">
      <c r="B2181" s="249">
        <v>2118</v>
      </c>
      <c r="C2181" s="248">
        <v>165.86158593455045</v>
      </c>
    </row>
    <row r="2182" spans="2:3" x14ac:dyDescent="0.75">
      <c r="B2182" s="249">
        <v>2119</v>
      </c>
      <c r="C2182" s="248">
        <v>112.19146267540114</v>
      </c>
    </row>
    <row r="2183" spans="2:3" x14ac:dyDescent="0.75">
      <c r="B2183" s="249">
        <v>2120</v>
      </c>
      <c r="C2183" s="248">
        <v>117.57136634615239</v>
      </c>
    </row>
    <row r="2184" spans="2:3" x14ac:dyDescent="0.75">
      <c r="B2184" s="249">
        <v>2121</v>
      </c>
      <c r="C2184" s="248">
        <v>110.25360064442967</v>
      </c>
    </row>
    <row r="2185" spans="2:3" x14ac:dyDescent="0.75">
      <c r="B2185" s="249">
        <v>2122</v>
      </c>
      <c r="C2185" s="248">
        <v>115.24870596912241</v>
      </c>
    </row>
    <row r="2186" spans="2:3" x14ac:dyDescent="0.75">
      <c r="B2186" s="249">
        <v>2123</v>
      </c>
      <c r="C2186" s="248">
        <v>121.35649085055316</v>
      </c>
    </row>
    <row r="2187" spans="2:3" x14ac:dyDescent="0.75">
      <c r="B2187" s="249">
        <v>2124</v>
      </c>
      <c r="C2187" s="248">
        <v>68.504476516117393</v>
      </c>
    </row>
    <row r="2188" spans="2:3" x14ac:dyDescent="0.75">
      <c r="B2188" s="249">
        <v>2125</v>
      </c>
      <c r="C2188" s="248">
        <v>102.51663444280948</v>
      </c>
    </row>
    <row r="2189" spans="2:3" x14ac:dyDescent="0.75">
      <c r="B2189" s="249">
        <v>2126</v>
      </c>
      <c r="C2189" s="248">
        <v>141.1301816789713</v>
      </c>
    </row>
    <row r="2190" spans="2:3" x14ac:dyDescent="0.75">
      <c r="B2190" s="249">
        <v>2127</v>
      </c>
      <c r="C2190" s="248">
        <v>148.10692411873555</v>
      </c>
    </row>
    <row r="2191" spans="2:3" x14ac:dyDescent="0.75">
      <c r="B2191" s="249">
        <v>2128</v>
      </c>
      <c r="C2191" s="248">
        <v>97.148322930833501</v>
      </c>
    </row>
    <row r="2192" spans="2:3" x14ac:dyDescent="0.75">
      <c r="B2192" s="249">
        <v>2129</v>
      </c>
      <c r="C2192" s="248">
        <v>102.06168695725407</v>
      </c>
    </row>
    <row r="2193" spans="2:3" x14ac:dyDescent="0.75">
      <c r="B2193" s="249">
        <v>2130</v>
      </c>
      <c r="C2193" s="248">
        <v>148.38688853794369</v>
      </c>
    </row>
    <row r="2194" spans="2:3" x14ac:dyDescent="0.75">
      <c r="B2194" s="249">
        <v>2131</v>
      </c>
      <c r="C2194" s="248">
        <v>143.40687741578833</v>
      </c>
    </row>
    <row r="2195" spans="2:3" x14ac:dyDescent="0.75">
      <c r="B2195" s="249">
        <v>2132</v>
      </c>
      <c r="C2195" s="248">
        <v>140.95365696770841</v>
      </c>
    </row>
    <row r="2196" spans="2:3" x14ac:dyDescent="0.75">
      <c r="B2196" s="249">
        <v>2133</v>
      </c>
      <c r="C2196" s="248">
        <v>140.6519795403278</v>
      </c>
    </row>
    <row r="2197" spans="2:3" x14ac:dyDescent="0.75">
      <c r="B2197" s="249">
        <v>2134</v>
      </c>
      <c r="C2197" s="248">
        <v>111.42361113241938</v>
      </c>
    </row>
    <row r="2198" spans="2:3" x14ac:dyDescent="0.75">
      <c r="B2198" s="249">
        <v>2135</v>
      </c>
      <c r="C2198" s="248">
        <v>140.37345361358726</v>
      </c>
    </row>
    <row r="2199" spans="2:3" x14ac:dyDescent="0.75">
      <c r="B2199" s="249">
        <v>2136</v>
      </c>
      <c r="C2199" s="248">
        <v>99.22724930555782</v>
      </c>
    </row>
    <row r="2200" spans="2:3" x14ac:dyDescent="0.75">
      <c r="B2200" s="249">
        <v>2137</v>
      </c>
      <c r="C2200" s="248">
        <v>112.89105802094726</v>
      </c>
    </row>
    <row r="2201" spans="2:3" x14ac:dyDescent="0.75">
      <c r="B2201" s="249">
        <v>2138</v>
      </c>
      <c r="C2201" s="248">
        <v>92.816085484665678</v>
      </c>
    </row>
    <row r="2202" spans="2:3" x14ac:dyDescent="0.75">
      <c r="B2202" s="249">
        <v>2139</v>
      </c>
      <c r="C2202" s="248">
        <v>145.14170821330958</v>
      </c>
    </row>
    <row r="2203" spans="2:3" x14ac:dyDescent="0.75">
      <c r="B2203" s="249">
        <v>2140</v>
      </c>
      <c r="C2203" s="248">
        <v>128.70294653341116</v>
      </c>
    </row>
    <row r="2204" spans="2:3" x14ac:dyDescent="0.75">
      <c r="B2204" s="249">
        <v>2141</v>
      </c>
      <c r="C2204" s="248">
        <v>107.91839316802597</v>
      </c>
    </row>
    <row r="2205" spans="2:3" x14ac:dyDescent="0.75">
      <c r="B2205" s="249">
        <v>2142</v>
      </c>
      <c r="C2205" s="248">
        <v>63.523269569215643</v>
      </c>
    </row>
    <row r="2206" spans="2:3" x14ac:dyDescent="0.75">
      <c r="B2206" s="249">
        <v>2143</v>
      </c>
      <c r="C2206" s="248">
        <v>153.24007878562372</v>
      </c>
    </row>
    <row r="2207" spans="2:3" x14ac:dyDescent="0.75">
      <c r="B2207" s="249">
        <v>2144</v>
      </c>
      <c r="C2207" s="248">
        <v>117.19471948432734</v>
      </c>
    </row>
    <row r="2208" spans="2:3" x14ac:dyDescent="0.75">
      <c r="B2208" s="249">
        <v>2145</v>
      </c>
      <c r="C2208" s="248">
        <v>81.859483673656285</v>
      </c>
    </row>
    <row r="2209" spans="2:3" x14ac:dyDescent="0.75">
      <c r="B2209" s="249">
        <v>2146</v>
      </c>
      <c r="C2209" s="248">
        <v>102.22512187231935</v>
      </c>
    </row>
    <row r="2210" spans="2:3" x14ac:dyDescent="0.75">
      <c r="B2210" s="249">
        <v>2147</v>
      </c>
      <c r="C2210" s="248">
        <v>135.15423296140827</v>
      </c>
    </row>
    <row r="2211" spans="2:3" x14ac:dyDescent="0.75">
      <c r="B2211" s="249">
        <v>2148</v>
      </c>
      <c r="C2211" s="248">
        <v>104.18979126273604</v>
      </c>
    </row>
    <row r="2212" spans="2:3" x14ac:dyDescent="0.75">
      <c r="B2212" s="249">
        <v>2149</v>
      </c>
      <c r="C2212" s="248">
        <v>139.06722632901148</v>
      </c>
    </row>
    <row r="2213" spans="2:3" x14ac:dyDescent="0.75">
      <c r="B2213" s="249">
        <v>2150</v>
      </c>
      <c r="C2213" s="248">
        <v>176.95274696214989</v>
      </c>
    </row>
    <row r="2214" spans="2:3" x14ac:dyDescent="0.75">
      <c r="B2214" s="249">
        <v>2151</v>
      </c>
      <c r="C2214" s="248">
        <v>139.35710902988785</v>
      </c>
    </row>
    <row r="2215" spans="2:3" x14ac:dyDescent="0.75">
      <c r="B2215" s="249">
        <v>2152</v>
      </c>
      <c r="C2215" s="248">
        <v>113.17058272591716</v>
      </c>
    </row>
    <row r="2216" spans="2:3" x14ac:dyDescent="0.75">
      <c r="B2216" s="249">
        <v>2153</v>
      </c>
      <c r="C2216" s="248">
        <v>149.34335921705633</v>
      </c>
    </row>
    <row r="2217" spans="2:3" x14ac:dyDescent="0.75">
      <c r="B2217" s="249">
        <v>2154</v>
      </c>
      <c r="C2217" s="248">
        <v>155.03162891475054</v>
      </c>
    </row>
    <row r="2218" spans="2:3" x14ac:dyDescent="0.75">
      <c r="B2218" s="249">
        <v>2155</v>
      </c>
      <c r="C2218" s="248">
        <v>111.79312686585074</v>
      </c>
    </row>
    <row r="2219" spans="2:3" x14ac:dyDescent="0.75">
      <c r="B2219" s="249">
        <v>2156</v>
      </c>
      <c r="C2219" s="248">
        <v>121.24634488730493</v>
      </c>
    </row>
    <row r="2220" spans="2:3" x14ac:dyDescent="0.75">
      <c r="B2220" s="249">
        <v>2157</v>
      </c>
      <c r="C2220" s="248">
        <v>130.62924982551857</v>
      </c>
    </row>
    <row r="2221" spans="2:3" x14ac:dyDescent="0.75">
      <c r="B2221" s="249">
        <v>2158</v>
      </c>
      <c r="C2221" s="248">
        <v>91.756910288930584</v>
      </c>
    </row>
    <row r="2222" spans="2:3" x14ac:dyDescent="0.75">
      <c r="B2222" s="249">
        <v>2159</v>
      </c>
      <c r="C2222" s="248">
        <v>144.76139835685993</v>
      </c>
    </row>
    <row r="2223" spans="2:3" x14ac:dyDescent="0.75">
      <c r="B2223" s="249">
        <v>2160</v>
      </c>
      <c r="C2223" s="248">
        <v>101.46928859624725</v>
      </c>
    </row>
    <row r="2224" spans="2:3" x14ac:dyDescent="0.75">
      <c r="B2224" s="249">
        <v>2161</v>
      </c>
      <c r="C2224" s="248">
        <v>126.64818082031736</v>
      </c>
    </row>
    <row r="2225" spans="2:3" x14ac:dyDescent="0.75">
      <c r="B2225" s="249">
        <v>2162</v>
      </c>
      <c r="C2225" s="248">
        <v>95.984838329031504</v>
      </c>
    </row>
    <row r="2226" spans="2:3" x14ac:dyDescent="0.75">
      <c r="B2226" s="249">
        <v>2163</v>
      </c>
      <c r="C2226" s="248">
        <v>81.914975073571924</v>
      </c>
    </row>
    <row r="2227" spans="2:3" x14ac:dyDescent="0.75">
      <c r="B2227" s="249">
        <v>2164</v>
      </c>
      <c r="C2227" s="248">
        <v>180.31084277404867</v>
      </c>
    </row>
    <row r="2228" spans="2:3" x14ac:dyDescent="0.75">
      <c r="B2228" s="249">
        <v>2165</v>
      </c>
      <c r="C2228" s="248">
        <v>148.27823877343673</v>
      </c>
    </row>
    <row r="2229" spans="2:3" x14ac:dyDescent="0.75">
      <c r="B2229" s="249">
        <v>2166</v>
      </c>
      <c r="C2229" s="248">
        <v>107.6703107541172</v>
      </c>
    </row>
    <row r="2230" spans="2:3" x14ac:dyDescent="0.75">
      <c r="B2230" s="249">
        <v>2167</v>
      </c>
      <c r="C2230" s="248">
        <v>144.90577572905934</v>
      </c>
    </row>
    <row r="2231" spans="2:3" x14ac:dyDescent="0.75">
      <c r="B2231" s="249">
        <v>2168</v>
      </c>
      <c r="C2231" s="248">
        <v>89.517277500992762</v>
      </c>
    </row>
    <row r="2232" spans="2:3" x14ac:dyDescent="0.75">
      <c r="B2232" s="249">
        <v>2169</v>
      </c>
      <c r="C2232" s="248">
        <v>126.44282719928675</v>
      </c>
    </row>
    <row r="2233" spans="2:3" x14ac:dyDescent="0.75">
      <c r="B2233" s="249">
        <v>2170</v>
      </c>
      <c r="C2233" s="248">
        <v>138.14670604091341</v>
      </c>
    </row>
    <row r="2234" spans="2:3" x14ac:dyDescent="0.75">
      <c r="B2234" s="249">
        <v>2171</v>
      </c>
      <c r="C2234" s="248">
        <v>108.59446424344685</v>
      </c>
    </row>
    <row r="2235" spans="2:3" x14ac:dyDescent="0.75">
      <c r="B2235" s="249">
        <v>2172</v>
      </c>
      <c r="C2235" s="248">
        <v>144.48548385442334</v>
      </c>
    </row>
    <row r="2236" spans="2:3" x14ac:dyDescent="0.75">
      <c r="B2236" s="249">
        <v>2173</v>
      </c>
      <c r="C2236" s="248">
        <v>93.889740566422901</v>
      </c>
    </row>
    <row r="2237" spans="2:3" x14ac:dyDescent="0.75">
      <c r="B2237" s="249">
        <v>2174</v>
      </c>
      <c r="C2237" s="248">
        <v>94.256438828421011</v>
      </c>
    </row>
    <row r="2238" spans="2:3" x14ac:dyDescent="0.75">
      <c r="B2238" s="249">
        <v>2175</v>
      </c>
      <c r="C2238" s="248">
        <v>148.54028166572974</v>
      </c>
    </row>
    <row r="2239" spans="2:3" x14ac:dyDescent="0.75">
      <c r="B2239" s="249">
        <v>2176</v>
      </c>
      <c r="C2239" s="248">
        <v>92.715468647043949</v>
      </c>
    </row>
    <row r="2240" spans="2:3" x14ac:dyDescent="0.75">
      <c r="B2240" s="249">
        <v>2177</v>
      </c>
      <c r="C2240" s="248">
        <v>102.45831188137974</v>
      </c>
    </row>
    <row r="2241" spans="2:3" x14ac:dyDescent="0.75">
      <c r="B2241" s="249">
        <v>2178</v>
      </c>
      <c r="C2241" s="248">
        <v>128.04331564695462</v>
      </c>
    </row>
    <row r="2242" spans="2:3" x14ac:dyDescent="0.75">
      <c r="B2242" s="249">
        <v>2179</v>
      </c>
      <c r="C2242" s="248">
        <v>106.61918210888214</v>
      </c>
    </row>
    <row r="2243" spans="2:3" x14ac:dyDescent="0.75">
      <c r="B2243" s="249">
        <v>2180</v>
      </c>
      <c r="C2243" s="248">
        <v>109.88715905138014</v>
      </c>
    </row>
    <row r="2244" spans="2:3" x14ac:dyDescent="0.75">
      <c r="B2244" s="249">
        <v>2181</v>
      </c>
      <c r="C2244" s="248">
        <v>118.34031267505391</v>
      </c>
    </row>
    <row r="2245" spans="2:3" x14ac:dyDescent="0.75">
      <c r="B2245" s="249">
        <v>2182</v>
      </c>
      <c r="C2245" s="248">
        <v>113.17608003692011</v>
      </c>
    </row>
    <row r="2246" spans="2:3" x14ac:dyDescent="0.75">
      <c r="B2246" s="249">
        <v>2183</v>
      </c>
      <c r="C2246" s="248">
        <v>159.7310852889467</v>
      </c>
    </row>
    <row r="2247" spans="2:3" x14ac:dyDescent="0.75">
      <c r="B2247" s="249">
        <v>2184</v>
      </c>
      <c r="C2247" s="248">
        <v>88.326201598043383</v>
      </c>
    </row>
    <row r="2248" spans="2:3" x14ac:dyDescent="0.75">
      <c r="B2248" s="249">
        <v>2185</v>
      </c>
      <c r="C2248" s="248">
        <v>155.23740539561385</v>
      </c>
    </row>
    <row r="2249" spans="2:3" x14ac:dyDescent="0.75">
      <c r="B2249" s="249">
        <v>2186</v>
      </c>
      <c r="C2249" s="248">
        <v>137.97033350895231</v>
      </c>
    </row>
    <row r="2250" spans="2:3" x14ac:dyDescent="0.75">
      <c r="B2250" s="249">
        <v>2187</v>
      </c>
      <c r="C2250" s="248">
        <v>75.630126863853761</v>
      </c>
    </row>
    <row r="2251" spans="2:3" x14ac:dyDescent="0.75">
      <c r="B2251" s="249">
        <v>2188</v>
      </c>
      <c r="C2251" s="248">
        <v>93.047434043742086</v>
      </c>
    </row>
    <row r="2252" spans="2:3" x14ac:dyDescent="0.75">
      <c r="B2252" s="249">
        <v>2189</v>
      </c>
      <c r="C2252" s="248">
        <v>95.363905530197698</v>
      </c>
    </row>
    <row r="2253" spans="2:3" x14ac:dyDescent="0.75">
      <c r="B2253" s="249">
        <v>2190</v>
      </c>
      <c r="C2253" s="248">
        <v>175.49237815503218</v>
      </c>
    </row>
    <row r="2254" spans="2:3" x14ac:dyDescent="0.75">
      <c r="B2254" s="249">
        <v>2191</v>
      </c>
      <c r="C2254" s="248">
        <v>113.79998352756272</v>
      </c>
    </row>
    <row r="2255" spans="2:3" x14ac:dyDescent="0.75">
      <c r="B2255" s="249">
        <v>2192</v>
      </c>
      <c r="C2255" s="248">
        <v>86.064393961122164</v>
      </c>
    </row>
    <row r="2256" spans="2:3" x14ac:dyDescent="0.75">
      <c r="B2256" s="249">
        <v>2193</v>
      </c>
      <c r="C2256" s="248">
        <v>147.67285995250259</v>
      </c>
    </row>
    <row r="2257" spans="2:3" x14ac:dyDescent="0.75">
      <c r="B2257" s="249">
        <v>2194</v>
      </c>
      <c r="C2257" s="248">
        <v>125.45478159802636</v>
      </c>
    </row>
    <row r="2258" spans="2:3" x14ac:dyDescent="0.75">
      <c r="B2258" s="249">
        <v>2195</v>
      </c>
      <c r="C2258" s="248">
        <v>134.77224978150383</v>
      </c>
    </row>
    <row r="2259" spans="2:3" x14ac:dyDescent="0.75">
      <c r="B2259" s="249">
        <v>2196</v>
      </c>
      <c r="C2259" s="248">
        <v>146.61160243599997</v>
      </c>
    </row>
    <row r="2260" spans="2:3" x14ac:dyDescent="0.75">
      <c r="B2260" s="249">
        <v>2197</v>
      </c>
      <c r="C2260" s="248">
        <v>160.08702502342047</v>
      </c>
    </row>
    <row r="2261" spans="2:3" x14ac:dyDescent="0.75">
      <c r="B2261" s="249">
        <v>2198</v>
      </c>
      <c r="C2261" s="248">
        <v>139.84343140539295</v>
      </c>
    </row>
    <row r="2262" spans="2:3" x14ac:dyDescent="0.75">
      <c r="B2262" s="249">
        <v>2199</v>
      </c>
      <c r="C2262" s="248">
        <v>116.65255567674691</v>
      </c>
    </row>
    <row r="2263" spans="2:3" x14ac:dyDescent="0.75">
      <c r="B2263" s="249">
        <v>2200</v>
      </c>
      <c r="C2263" s="248">
        <v>97.636513364296505</v>
      </c>
    </row>
    <row r="2264" spans="2:3" x14ac:dyDescent="0.75">
      <c r="B2264" s="249">
        <v>2201</v>
      </c>
      <c r="C2264" s="248">
        <v>139.88037906404682</v>
      </c>
    </row>
    <row r="2265" spans="2:3" x14ac:dyDescent="0.75">
      <c r="B2265" s="249">
        <v>2202</v>
      </c>
      <c r="C2265" s="248">
        <v>97.284762792167598</v>
      </c>
    </row>
    <row r="2266" spans="2:3" x14ac:dyDescent="0.75">
      <c r="B2266" s="249">
        <v>2203</v>
      </c>
      <c r="C2266" s="248">
        <v>122.47885424645237</v>
      </c>
    </row>
    <row r="2267" spans="2:3" x14ac:dyDescent="0.75">
      <c r="B2267" s="249">
        <v>2204</v>
      </c>
      <c r="C2267" s="248">
        <v>153.14486906700301</v>
      </c>
    </row>
    <row r="2268" spans="2:3" x14ac:dyDescent="0.75">
      <c r="B2268" s="249">
        <v>2205</v>
      </c>
      <c r="C2268" s="248">
        <v>137.19027434617692</v>
      </c>
    </row>
    <row r="2269" spans="2:3" x14ac:dyDescent="0.75">
      <c r="B2269" s="249">
        <v>2206</v>
      </c>
      <c r="C2269" s="248">
        <v>62.246113847916924</v>
      </c>
    </row>
    <row r="2270" spans="2:3" x14ac:dyDescent="0.75">
      <c r="B2270" s="249">
        <v>2207</v>
      </c>
      <c r="C2270" s="248">
        <v>114.05724259654761</v>
      </c>
    </row>
    <row r="2271" spans="2:3" x14ac:dyDescent="0.75">
      <c r="B2271" s="249">
        <v>2208</v>
      </c>
      <c r="C2271" s="248">
        <v>137.1292740154326</v>
      </c>
    </row>
    <row r="2272" spans="2:3" x14ac:dyDescent="0.75">
      <c r="B2272" s="249">
        <v>2209</v>
      </c>
      <c r="C2272" s="248">
        <v>115.89542208067616</v>
      </c>
    </row>
    <row r="2273" spans="2:3" x14ac:dyDescent="0.75">
      <c r="B2273" s="249">
        <v>2210</v>
      </c>
      <c r="C2273" s="248">
        <v>128.63748262068066</v>
      </c>
    </row>
    <row r="2274" spans="2:3" x14ac:dyDescent="0.75">
      <c r="B2274" s="249">
        <v>2211</v>
      </c>
      <c r="C2274" s="248">
        <v>113.73826863329128</v>
      </c>
    </row>
    <row r="2275" spans="2:3" x14ac:dyDescent="0.75">
      <c r="B2275" s="249">
        <v>2212</v>
      </c>
      <c r="C2275" s="248">
        <v>102.28310290289394</v>
      </c>
    </row>
    <row r="2276" spans="2:3" x14ac:dyDescent="0.75">
      <c r="B2276" s="249">
        <v>2213</v>
      </c>
      <c r="C2276" s="248">
        <v>117.0673833130469</v>
      </c>
    </row>
    <row r="2277" spans="2:3" x14ac:dyDescent="0.75">
      <c r="B2277" s="249">
        <v>2214</v>
      </c>
      <c r="C2277" s="248">
        <v>113.04576281834674</v>
      </c>
    </row>
    <row r="2278" spans="2:3" x14ac:dyDescent="0.75">
      <c r="B2278" s="249">
        <v>2215</v>
      </c>
      <c r="C2278" s="248">
        <v>109.59760255666052</v>
      </c>
    </row>
    <row r="2279" spans="2:3" x14ac:dyDescent="0.75">
      <c r="B2279" s="249">
        <v>2216</v>
      </c>
      <c r="C2279" s="248">
        <v>106.25468032321879</v>
      </c>
    </row>
    <row r="2280" spans="2:3" x14ac:dyDescent="0.75">
      <c r="B2280" s="249">
        <v>2217</v>
      </c>
      <c r="C2280" s="248">
        <v>126.93942281037292</v>
      </c>
    </row>
    <row r="2281" spans="2:3" x14ac:dyDescent="0.75">
      <c r="B2281" s="249">
        <v>2218</v>
      </c>
      <c r="C2281" s="248">
        <v>115.9921373056184</v>
      </c>
    </row>
    <row r="2282" spans="2:3" x14ac:dyDescent="0.75">
      <c r="B2282" s="249">
        <v>2219</v>
      </c>
      <c r="C2282" s="248">
        <v>117.75537625695002</v>
      </c>
    </row>
    <row r="2283" spans="2:3" x14ac:dyDescent="0.75">
      <c r="B2283" s="249">
        <v>2220</v>
      </c>
      <c r="C2283" s="248">
        <v>99.658034202658598</v>
      </c>
    </row>
    <row r="2284" spans="2:3" x14ac:dyDescent="0.75">
      <c r="B2284" s="249">
        <v>2221</v>
      </c>
      <c r="C2284" s="248">
        <v>113.60213727488004</v>
      </c>
    </row>
    <row r="2285" spans="2:3" x14ac:dyDescent="0.75">
      <c r="B2285" s="249">
        <v>2222</v>
      </c>
      <c r="C2285" s="248">
        <v>162.90618048855825</v>
      </c>
    </row>
    <row r="2286" spans="2:3" x14ac:dyDescent="0.75">
      <c r="B2286" s="249">
        <v>2223</v>
      </c>
      <c r="C2286" s="248">
        <v>114.60096419404186</v>
      </c>
    </row>
    <row r="2287" spans="2:3" x14ac:dyDescent="0.75">
      <c r="B2287" s="249">
        <v>2224</v>
      </c>
      <c r="C2287" s="248">
        <v>120.97462918702794</v>
      </c>
    </row>
    <row r="2288" spans="2:3" x14ac:dyDescent="0.75">
      <c r="B2288" s="249">
        <v>2225</v>
      </c>
      <c r="C2288" s="248">
        <v>107.84828620916099</v>
      </c>
    </row>
    <row r="2289" spans="2:3" x14ac:dyDescent="0.75">
      <c r="B2289" s="249">
        <v>2226</v>
      </c>
      <c r="C2289" s="248">
        <v>113.59745660912692</v>
      </c>
    </row>
    <row r="2290" spans="2:3" x14ac:dyDescent="0.75">
      <c r="B2290" s="249">
        <v>2227</v>
      </c>
      <c r="C2290" s="248">
        <v>113.01458764811206</v>
      </c>
    </row>
    <row r="2291" spans="2:3" x14ac:dyDescent="0.75">
      <c r="B2291" s="249">
        <v>2228</v>
      </c>
      <c r="C2291" s="248">
        <v>138.63577786545957</v>
      </c>
    </row>
    <row r="2292" spans="2:3" x14ac:dyDescent="0.75">
      <c r="B2292" s="249">
        <v>2229</v>
      </c>
      <c r="C2292" s="248">
        <v>142.28017815785421</v>
      </c>
    </row>
    <row r="2293" spans="2:3" x14ac:dyDescent="0.75">
      <c r="B2293" s="249">
        <v>2230</v>
      </c>
      <c r="C2293" s="248">
        <v>132.46655988129675</v>
      </c>
    </row>
    <row r="2294" spans="2:3" x14ac:dyDescent="0.75">
      <c r="B2294" s="249">
        <v>2231</v>
      </c>
      <c r="C2294" s="248">
        <v>133.26535923748108</v>
      </c>
    </row>
    <row r="2295" spans="2:3" x14ac:dyDescent="0.75">
      <c r="B2295" s="249">
        <v>2232</v>
      </c>
      <c r="C2295" s="248">
        <v>116.7737582805476</v>
      </c>
    </row>
    <row r="2296" spans="2:3" x14ac:dyDescent="0.75">
      <c r="B2296" s="249">
        <v>2233</v>
      </c>
      <c r="C2296" s="248">
        <v>134.24062537583109</v>
      </c>
    </row>
    <row r="2297" spans="2:3" x14ac:dyDescent="0.75">
      <c r="B2297" s="249">
        <v>2234</v>
      </c>
      <c r="C2297" s="248">
        <v>98.10724502747432</v>
      </c>
    </row>
    <row r="2298" spans="2:3" x14ac:dyDescent="0.75">
      <c r="B2298" s="249">
        <v>2235</v>
      </c>
      <c r="C2298" s="248">
        <v>140.14074509945638</v>
      </c>
    </row>
    <row r="2299" spans="2:3" x14ac:dyDescent="0.75">
      <c r="B2299" s="249">
        <v>2236</v>
      </c>
      <c r="C2299" s="248">
        <v>129.63512826363339</v>
      </c>
    </row>
    <row r="2300" spans="2:3" x14ac:dyDescent="0.75">
      <c r="B2300" s="249">
        <v>2237</v>
      </c>
      <c r="C2300" s="248">
        <v>150.22034642759346</v>
      </c>
    </row>
    <row r="2301" spans="2:3" x14ac:dyDescent="0.75">
      <c r="B2301" s="249">
        <v>2238</v>
      </c>
      <c r="C2301" s="248">
        <v>130.47851773347904</v>
      </c>
    </row>
    <row r="2302" spans="2:3" x14ac:dyDescent="0.75">
      <c r="B2302" s="249">
        <v>2239</v>
      </c>
      <c r="C2302" s="248">
        <v>139.17121942407314</v>
      </c>
    </row>
    <row r="2303" spans="2:3" x14ac:dyDescent="0.75">
      <c r="B2303" s="249">
        <v>2240</v>
      </c>
      <c r="C2303" s="248">
        <v>118.6940565270735</v>
      </c>
    </row>
    <row r="2304" spans="2:3" x14ac:dyDescent="0.75">
      <c r="B2304" s="249">
        <v>2241</v>
      </c>
      <c r="C2304" s="248">
        <v>117.3335630428404</v>
      </c>
    </row>
    <row r="2305" spans="2:3" x14ac:dyDescent="0.75">
      <c r="B2305" s="249">
        <v>2242</v>
      </c>
      <c r="C2305" s="248">
        <v>118.04141747431551</v>
      </c>
    </row>
    <row r="2306" spans="2:3" x14ac:dyDescent="0.75">
      <c r="B2306" s="249">
        <v>2243</v>
      </c>
      <c r="C2306" s="248">
        <v>147.00638406270446</v>
      </c>
    </row>
    <row r="2307" spans="2:3" x14ac:dyDescent="0.75">
      <c r="B2307" s="249">
        <v>2244</v>
      </c>
      <c r="C2307" s="248">
        <v>100.90781355548791</v>
      </c>
    </row>
    <row r="2308" spans="2:3" x14ac:dyDescent="0.75">
      <c r="B2308" s="249">
        <v>2245</v>
      </c>
      <c r="C2308" s="248">
        <v>131.11733907754552</v>
      </c>
    </row>
    <row r="2309" spans="2:3" x14ac:dyDescent="0.75">
      <c r="B2309" s="249">
        <v>2246</v>
      </c>
      <c r="C2309" s="248">
        <v>100.5293992616518</v>
      </c>
    </row>
    <row r="2310" spans="2:3" x14ac:dyDescent="0.75">
      <c r="B2310" s="249">
        <v>2247</v>
      </c>
      <c r="C2310" s="248">
        <v>109.90497474758813</v>
      </c>
    </row>
    <row r="2311" spans="2:3" x14ac:dyDescent="0.75">
      <c r="B2311" s="249">
        <v>2248</v>
      </c>
      <c r="C2311" s="248">
        <v>147.57245135326752</v>
      </c>
    </row>
    <row r="2312" spans="2:3" x14ac:dyDescent="0.75">
      <c r="B2312" s="249">
        <v>2249</v>
      </c>
      <c r="C2312" s="248">
        <v>117.5286515350129</v>
      </c>
    </row>
    <row r="2313" spans="2:3" x14ac:dyDescent="0.75">
      <c r="B2313" s="249">
        <v>2250</v>
      </c>
      <c r="C2313" s="248">
        <v>106.48964547886951</v>
      </c>
    </row>
    <row r="2314" spans="2:3" x14ac:dyDescent="0.75">
      <c r="B2314" s="249">
        <v>2251</v>
      </c>
      <c r="C2314" s="248">
        <v>129.28693211008195</v>
      </c>
    </row>
    <row r="2315" spans="2:3" x14ac:dyDescent="0.75">
      <c r="B2315" s="249">
        <v>2252</v>
      </c>
      <c r="C2315" s="248">
        <v>132.1834942775989</v>
      </c>
    </row>
    <row r="2316" spans="2:3" x14ac:dyDescent="0.75">
      <c r="B2316" s="249">
        <v>2253</v>
      </c>
      <c r="C2316" s="248">
        <v>104.82734213949199</v>
      </c>
    </row>
    <row r="2317" spans="2:3" x14ac:dyDescent="0.75">
      <c r="B2317" s="249">
        <v>2254</v>
      </c>
      <c r="C2317" s="248">
        <v>141.34246796527935</v>
      </c>
    </row>
    <row r="2318" spans="2:3" x14ac:dyDescent="0.75">
      <c r="B2318" s="249">
        <v>2255</v>
      </c>
      <c r="C2318" s="248">
        <v>174.73906061864923</v>
      </c>
    </row>
    <row r="2319" spans="2:3" x14ac:dyDescent="0.75">
      <c r="B2319" s="249">
        <v>2256</v>
      </c>
      <c r="C2319" s="248">
        <v>117.60543526553613</v>
      </c>
    </row>
    <row r="2320" spans="2:3" x14ac:dyDescent="0.75">
      <c r="B2320" s="249">
        <v>2257</v>
      </c>
      <c r="C2320" s="248">
        <v>121.7842101606266</v>
      </c>
    </row>
    <row r="2321" spans="2:3" x14ac:dyDescent="0.75">
      <c r="B2321" s="249">
        <v>2258</v>
      </c>
      <c r="C2321" s="248">
        <v>143.08044013511733</v>
      </c>
    </row>
    <row r="2322" spans="2:3" x14ac:dyDescent="0.75">
      <c r="B2322" s="249">
        <v>2259</v>
      </c>
      <c r="C2322" s="248">
        <v>130.45040753824711</v>
      </c>
    </row>
    <row r="2323" spans="2:3" x14ac:dyDescent="0.75">
      <c r="B2323" s="249">
        <v>2260</v>
      </c>
      <c r="C2323" s="248">
        <v>110.85520831372719</v>
      </c>
    </row>
    <row r="2324" spans="2:3" x14ac:dyDescent="0.75">
      <c r="B2324" s="249">
        <v>2261</v>
      </c>
      <c r="C2324" s="248">
        <v>106.79053757600734</v>
      </c>
    </row>
    <row r="2325" spans="2:3" x14ac:dyDescent="0.75">
      <c r="B2325" s="249">
        <v>2262</v>
      </c>
      <c r="C2325" s="248">
        <v>157.87414015095931</v>
      </c>
    </row>
    <row r="2326" spans="2:3" x14ac:dyDescent="0.75">
      <c r="B2326" s="249">
        <v>2263</v>
      </c>
      <c r="C2326" s="248">
        <v>144.51556439742015</v>
      </c>
    </row>
    <row r="2327" spans="2:3" x14ac:dyDescent="0.75">
      <c r="B2327" s="249">
        <v>2264</v>
      </c>
      <c r="C2327" s="248">
        <v>56.668281270681497</v>
      </c>
    </row>
    <row r="2328" spans="2:3" x14ac:dyDescent="0.75">
      <c r="B2328" s="249">
        <v>2265</v>
      </c>
      <c r="C2328" s="248">
        <v>111.23116018615046</v>
      </c>
    </row>
    <row r="2329" spans="2:3" x14ac:dyDescent="0.75">
      <c r="B2329" s="249">
        <v>2266</v>
      </c>
      <c r="C2329" s="248">
        <v>168.17706654412154</v>
      </c>
    </row>
    <row r="2330" spans="2:3" x14ac:dyDescent="0.75">
      <c r="B2330" s="249">
        <v>2267</v>
      </c>
      <c r="C2330" s="248">
        <v>74.576074953035743</v>
      </c>
    </row>
    <row r="2331" spans="2:3" x14ac:dyDescent="0.75">
      <c r="B2331" s="249">
        <v>2268</v>
      </c>
      <c r="C2331" s="248">
        <v>109.17666130847624</v>
      </c>
    </row>
    <row r="2332" spans="2:3" x14ac:dyDescent="0.75">
      <c r="B2332" s="249">
        <v>2269</v>
      </c>
      <c r="C2332" s="248">
        <v>126.38237468076956</v>
      </c>
    </row>
    <row r="2333" spans="2:3" x14ac:dyDescent="0.75">
      <c r="B2333" s="249">
        <v>2270</v>
      </c>
      <c r="C2333" s="248">
        <v>155.18593254752761</v>
      </c>
    </row>
    <row r="2334" spans="2:3" x14ac:dyDescent="0.75">
      <c r="B2334" s="249">
        <v>2271</v>
      </c>
      <c r="C2334" s="248">
        <v>95.456492758803961</v>
      </c>
    </row>
    <row r="2335" spans="2:3" x14ac:dyDescent="0.75">
      <c r="B2335" s="249">
        <v>2272</v>
      </c>
      <c r="C2335" s="248">
        <v>167.5863117683856</v>
      </c>
    </row>
    <row r="2336" spans="2:3" x14ac:dyDescent="0.75">
      <c r="B2336" s="249">
        <v>2273</v>
      </c>
      <c r="C2336" s="248">
        <v>132.70557918147063</v>
      </c>
    </row>
    <row r="2337" spans="2:3" x14ac:dyDescent="0.75">
      <c r="B2337" s="249">
        <v>2274</v>
      </c>
      <c r="C2337" s="248">
        <v>154.82359763776549</v>
      </c>
    </row>
    <row r="2338" spans="2:3" x14ac:dyDescent="0.75">
      <c r="B2338" s="249">
        <v>2275</v>
      </c>
      <c r="C2338" s="248">
        <v>97.417559818106525</v>
      </c>
    </row>
    <row r="2339" spans="2:3" x14ac:dyDescent="0.75">
      <c r="B2339" s="249">
        <v>2276</v>
      </c>
      <c r="C2339" s="248">
        <v>155.53008982335598</v>
      </c>
    </row>
    <row r="2340" spans="2:3" x14ac:dyDescent="0.75">
      <c r="B2340" s="249">
        <v>2277</v>
      </c>
      <c r="C2340" s="248">
        <v>150.31128907549319</v>
      </c>
    </row>
    <row r="2341" spans="2:3" x14ac:dyDescent="0.75">
      <c r="B2341" s="249">
        <v>2278</v>
      </c>
      <c r="C2341" s="248">
        <v>115.0348231885683</v>
      </c>
    </row>
    <row r="2342" spans="2:3" x14ac:dyDescent="0.75">
      <c r="B2342" s="249">
        <v>2279</v>
      </c>
      <c r="C2342" s="248">
        <v>101.38752483327033</v>
      </c>
    </row>
    <row r="2343" spans="2:3" x14ac:dyDescent="0.75">
      <c r="B2343" s="249">
        <v>2280</v>
      </c>
      <c r="C2343" s="248">
        <v>125.68677055080693</v>
      </c>
    </row>
    <row r="2344" spans="2:3" x14ac:dyDescent="0.75">
      <c r="B2344" s="249">
        <v>2281</v>
      </c>
      <c r="C2344" s="248">
        <v>144.44678710853449</v>
      </c>
    </row>
    <row r="2345" spans="2:3" x14ac:dyDescent="0.75">
      <c r="B2345" s="249">
        <v>2282</v>
      </c>
      <c r="C2345" s="248">
        <v>96.827035634026657</v>
      </c>
    </row>
    <row r="2346" spans="2:3" x14ac:dyDescent="0.75">
      <c r="B2346" s="249">
        <v>2283</v>
      </c>
      <c r="C2346" s="248">
        <v>160.363115478108</v>
      </c>
    </row>
    <row r="2347" spans="2:3" x14ac:dyDescent="0.75">
      <c r="B2347" s="249">
        <v>2284</v>
      </c>
      <c r="C2347" s="248">
        <v>110.74489240088337</v>
      </c>
    </row>
    <row r="2348" spans="2:3" x14ac:dyDescent="0.75">
      <c r="B2348" s="249">
        <v>2285</v>
      </c>
      <c r="C2348" s="248">
        <v>97.82995083888359</v>
      </c>
    </row>
    <row r="2349" spans="2:3" x14ac:dyDescent="0.75">
      <c r="B2349" s="249">
        <v>2286</v>
      </c>
      <c r="C2349" s="248">
        <v>136.65659306780043</v>
      </c>
    </row>
    <row r="2350" spans="2:3" x14ac:dyDescent="0.75">
      <c r="B2350" s="249">
        <v>2287</v>
      </c>
      <c r="C2350" s="248">
        <v>103.39204079601804</v>
      </c>
    </row>
    <row r="2351" spans="2:3" x14ac:dyDescent="0.75">
      <c r="B2351" s="249">
        <v>2288</v>
      </c>
      <c r="C2351" s="248">
        <v>153.85212159604924</v>
      </c>
    </row>
    <row r="2352" spans="2:3" x14ac:dyDescent="0.75">
      <c r="B2352" s="249">
        <v>2289</v>
      </c>
      <c r="C2352" s="248">
        <v>113.00564337934</v>
      </c>
    </row>
    <row r="2353" spans="2:3" x14ac:dyDescent="0.75">
      <c r="B2353" s="249">
        <v>2290</v>
      </c>
      <c r="C2353" s="248">
        <v>92.278389252691241</v>
      </c>
    </row>
    <row r="2354" spans="2:3" x14ac:dyDescent="0.75">
      <c r="B2354" s="249">
        <v>2291</v>
      </c>
      <c r="C2354" s="248">
        <v>158.62412328366412</v>
      </c>
    </row>
    <row r="2355" spans="2:3" x14ac:dyDescent="0.75">
      <c r="B2355" s="249">
        <v>2292</v>
      </c>
      <c r="C2355" s="248">
        <v>98.634079886057393</v>
      </c>
    </row>
    <row r="2356" spans="2:3" x14ac:dyDescent="0.75">
      <c r="B2356" s="249">
        <v>2293</v>
      </c>
      <c r="C2356" s="248">
        <v>109.10423432590309</v>
      </c>
    </row>
    <row r="2357" spans="2:3" x14ac:dyDescent="0.75">
      <c r="B2357" s="249">
        <v>2294</v>
      </c>
      <c r="C2357" s="248">
        <v>132.84896102261072</v>
      </c>
    </row>
    <row r="2358" spans="2:3" x14ac:dyDescent="0.75">
      <c r="B2358" s="249">
        <v>2295</v>
      </c>
      <c r="C2358" s="248">
        <v>203.34030242102506</v>
      </c>
    </row>
    <row r="2359" spans="2:3" x14ac:dyDescent="0.75">
      <c r="B2359" s="249">
        <v>2296</v>
      </c>
      <c r="C2359" s="248">
        <v>120.42331011292069</v>
      </c>
    </row>
    <row r="2360" spans="2:3" x14ac:dyDescent="0.75">
      <c r="B2360" s="249">
        <v>2297</v>
      </c>
      <c r="C2360" s="248">
        <v>125.46811952441854</v>
      </c>
    </row>
    <row r="2361" spans="2:3" x14ac:dyDescent="0.75">
      <c r="B2361" s="249">
        <v>2298</v>
      </c>
      <c r="C2361" s="248">
        <v>117.63333383135803</v>
      </c>
    </row>
    <row r="2362" spans="2:3" x14ac:dyDescent="0.75">
      <c r="B2362" s="249">
        <v>2299</v>
      </c>
      <c r="C2362" s="248">
        <v>91.170459785382178</v>
      </c>
    </row>
    <row r="2363" spans="2:3" x14ac:dyDescent="0.75">
      <c r="B2363" s="249">
        <v>2300</v>
      </c>
      <c r="C2363" s="248">
        <v>119.08324586034014</v>
      </c>
    </row>
    <row r="2364" spans="2:3" x14ac:dyDescent="0.75">
      <c r="B2364" s="249">
        <v>2301</v>
      </c>
      <c r="C2364" s="248">
        <v>131.51349461827124</v>
      </c>
    </row>
    <row r="2365" spans="2:3" x14ac:dyDescent="0.75">
      <c r="B2365" s="249">
        <v>2302</v>
      </c>
      <c r="C2365" s="248">
        <v>124.87757001002869</v>
      </c>
    </row>
    <row r="2366" spans="2:3" x14ac:dyDescent="0.75">
      <c r="B2366" s="249">
        <v>2303</v>
      </c>
      <c r="C2366" s="248">
        <v>104.31742765422952</v>
      </c>
    </row>
    <row r="2367" spans="2:3" x14ac:dyDescent="0.75">
      <c r="B2367" s="249">
        <v>2304</v>
      </c>
      <c r="C2367" s="248">
        <v>87.448256332271114</v>
      </c>
    </row>
    <row r="2368" spans="2:3" x14ac:dyDescent="0.75">
      <c r="B2368" s="249">
        <v>2305</v>
      </c>
      <c r="C2368" s="248">
        <v>97.01563476354147</v>
      </c>
    </row>
    <row r="2369" spans="2:3" x14ac:dyDescent="0.75">
      <c r="B2369" s="249">
        <v>2306</v>
      </c>
      <c r="C2369" s="248">
        <v>154.38605008414751</v>
      </c>
    </row>
    <row r="2370" spans="2:3" x14ac:dyDescent="0.75">
      <c r="B2370" s="249">
        <v>2307</v>
      </c>
      <c r="C2370" s="248">
        <v>121.36463955911923</v>
      </c>
    </row>
    <row r="2371" spans="2:3" x14ac:dyDescent="0.75">
      <c r="B2371" s="249">
        <v>2308</v>
      </c>
      <c r="C2371" s="248">
        <v>106.79157091735138</v>
      </c>
    </row>
    <row r="2372" spans="2:3" x14ac:dyDescent="0.75">
      <c r="B2372" s="249">
        <v>2309</v>
      </c>
      <c r="C2372" s="248">
        <v>149.94770400319405</v>
      </c>
    </row>
    <row r="2373" spans="2:3" x14ac:dyDescent="0.75">
      <c r="B2373" s="249">
        <v>2310</v>
      </c>
      <c r="C2373" s="248">
        <v>92.425736680207052</v>
      </c>
    </row>
    <row r="2374" spans="2:3" x14ac:dyDescent="0.75">
      <c r="B2374" s="249">
        <v>2311</v>
      </c>
      <c r="C2374" s="248">
        <v>78.618853705357083</v>
      </c>
    </row>
    <row r="2375" spans="2:3" x14ac:dyDescent="0.75">
      <c r="B2375" s="249">
        <v>2312</v>
      </c>
      <c r="C2375" s="248">
        <v>49.437224132751595</v>
      </c>
    </row>
    <row r="2376" spans="2:3" x14ac:dyDescent="0.75">
      <c r="B2376" s="249">
        <v>2313</v>
      </c>
      <c r="C2376" s="248">
        <v>174.34761315630004</v>
      </c>
    </row>
    <row r="2377" spans="2:3" x14ac:dyDescent="0.75">
      <c r="B2377" s="249">
        <v>2314</v>
      </c>
      <c r="C2377" s="248">
        <v>118.79144824254099</v>
      </c>
    </row>
    <row r="2378" spans="2:3" x14ac:dyDescent="0.75">
      <c r="B2378" s="249">
        <v>2315</v>
      </c>
      <c r="C2378" s="248">
        <v>114.4079588996763</v>
      </c>
    </row>
    <row r="2379" spans="2:3" x14ac:dyDescent="0.75">
      <c r="B2379" s="249">
        <v>2316</v>
      </c>
      <c r="C2379" s="248">
        <v>127.44096878386836</v>
      </c>
    </row>
    <row r="2380" spans="2:3" x14ac:dyDescent="0.75">
      <c r="B2380" s="249">
        <v>2317</v>
      </c>
      <c r="C2380" s="248">
        <v>99.774067247712125</v>
      </c>
    </row>
    <row r="2381" spans="2:3" x14ac:dyDescent="0.75">
      <c r="B2381" s="249">
        <v>2318</v>
      </c>
      <c r="C2381" s="248">
        <v>94.322837699346707</v>
      </c>
    </row>
    <row r="2382" spans="2:3" x14ac:dyDescent="0.75">
      <c r="B2382" s="249">
        <v>2319</v>
      </c>
      <c r="C2382" s="248">
        <v>111.25751190650227</v>
      </c>
    </row>
    <row r="2383" spans="2:3" x14ac:dyDescent="0.75">
      <c r="B2383" s="249">
        <v>2320</v>
      </c>
      <c r="C2383" s="248">
        <v>106.70477192096732</v>
      </c>
    </row>
    <row r="2384" spans="2:3" x14ac:dyDescent="0.75">
      <c r="B2384" s="249">
        <v>2321</v>
      </c>
      <c r="C2384" s="248">
        <v>86.425165614695402</v>
      </c>
    </row>
    <row r="2385" spans="2:3" x14ac:dyDescent="0.75">
      <c r="B2385" s="249">
        <v>2322</v>
      </c>
      <c r="C2385" s="248">
        <v>139.34584856706437</v>
      </c>
    </row>
    <row r="2386" spans="2:3" x14ac:dyDescent="0.75">
      <c r="B2386" s="249">
        <v>2323</v>
      </c>
      <c r="C2386" s="248">
        <v>172.50722377465166</v>
      </c>
    </row>
    <row r="2387" spans="2:3" x14ac:dyDescent="0.75">
      <c r="B2387" s="249">
        <v>2324</v>
      </c>
      <c r="C2387" s="248">
        <v>160.05063719737794</v>
      </c>
    </row>
    <row r="2388" spans="2:3" x14ac:dyDescent="0.75">
      <c r="B2388" s="249">
        <v>2325</v>
      </c>
      <c r="C2388" s="248">
        <v>129.64875301745417</v>
      </c>
    </row>
    <row r="2389" spans="2:3" x14ac:dyDescent="0.75">
      <c r="B2389" s="249">
        <v>2326</v>
      </c>
      <c r="C2389" s="248">
        <v>134.7242887379501</v>
      </c>
    </row>
    <row r="2390" spans="2:3" x14ac:dyDescent="0.75">
      <c r="B2390" s="249">
        <v>2327</v>
      </c>
      <c r="C2390" s="248">
        <v>161.38238141954076</v>
      </c>
    </row>
    <row r="2391" spans="2:3" x14ac:dyDescent="0.75">
      <c r="B2391" s="249">
        <v>2328</v>
      </c>
      <c r="C2391" s="248">
        <v>115.64907543229333</v>
      </c>
    </row>
    <row r="2392" spans="2:3" x14ac:dyDescent="0.75">
      <c r="B2392" s="249">
        <v>2329</v>
      </c>
      <c r="C2392" s="248">
        <v>136.60595879476989</v>
      </c>
    </row>
    <row r="2393" spans="2:3" x14ac:dyDescent="0.75">
      <c r="B2393" s="249">
        <v>2330</v>
      </c>
      <c r="C2393" s="248">
        <v>119.49060104234512</v>
      </c>
    </row>
    <row r="2394" spans="2:3" x14ac:dyDescent="0.75">
      <c r="B2394" s="249">
        <v>2331</v>
      </c>
      <c r="C2394" s="248">
        <v>119.9064055159743</v>
      </c>
    </row>
    <row r="2395" spans="2:3" x14ac:dyDescent="0.75">
      <c r="B2395" s="249">
        <v>2332</v>
      </c>
      <c r="C2395" s="248">
        <v>101.87791982415597</v>
      </c>
    </row>
    <row r="2396" spans="2:3" x14ac:dyDescent="0.75">
      <c r="B2396" s="249">
        <v>2333</v>
      </c>
      <c r="C2396" s="248">
        <v>125.67895629373737</v>
      </c>
    </row>
    <row r="2397" spans="2:3" x14ac:dyDescent="0.75">
      <c r="B2397" s="249">
        <v>2334</v>
      </c>
      <c r="C2397" s="248">
        <v>88.700161423866632</v>
      </c>
    </row>
    <row r="2398" spans="2:3" x14ac:dyDescent="0.75">
      <c r="B2398" s="249">
        <v>2335</v>
      </c>
      <c r="C2398" s="248">
        <v>141.55436882423248</v>
      </c>
    </row>
    <row r="2399" spans="2:3" x14ac:dyDescent="0.75">
      <c r="B2399" s="249">
        <v>2336</v>
      </c>
      <c r="C2399" s="248">
        <v>138.25243709056687</v>
      </c>
    </row>
    <row r="2400" spans="2:3" x14ac:dyDescent="0.75">
      <c r="B2400" s="249">
        <v>2337</v>
      </c>
      <c r="C2400" s="248">
        <v>143.31455529901388</v>
      </c>
    </row>
    <row r="2401" spans="2:3" x14ac:dyDescent="0.75">
      <c r="B2401" s="249">
        <v>2338</v>
      </c>
      <c r="C2401" s="248">
        <v>139.99622725991662</v>
      </c>
    </row>
    <row r="2402" spans="2:3" x14ac:dyDescent="0.75">
      <c r="B2402" s="249">
        <v>2339</v>
      </c>
      <c r="C2402" s="248">
        <v>103.12661301291027</v>
      </c>
    </row>
    <row r="2403" spans="2:3" x14ac:dyDescent="0.75">
      <c r="B2403" s="249">
        <v>2340</v>
      </c>
      <c r="C2403" s="248">
        <v>110.09427389945057</v>
      </c>
    </row>
    <row r="2404" spans="2:3" x14ac:dyDescent="0.75">
      <c r="B2404" s="249">
        <v>2341</v>
      </c>
      <c r="C2404" s="248">
        <v>108.98575947861605</v>
      </c>
    </row>
    <row r="2405" spans="2:3" x14ac:dyDescent="0.75">
      <c r="B2405" s="249">
        <v>2342</v>
      </c>
      <c r="C2405" s="248">
        <v>108.8311025034568</v>
      </c>
    </row>
    <row r="2406" spans="2:3" x14ac:dyDescent="0.75">
      <c r="B2406" s="249">
        <v>2343</v>
      </c>
      <c r="C2406" s="248">
        <v>89.712038048130353</v>
      </c>
    </row>
    <row r="2407" spans="2:3" x14ac:dyDescent="0.75">
      <c r="B2407" s="249">
        <v>2344</v>
      </c>
      <c r="C2407" s="248">
        <v>126.42965780220558</v>
      </c>
    </row>
    <row r="2408" spans="2:3" x14ac:dyDescent="0.75">
      <c r="B2408" s="249">
        <v>2345</v>
      </c>
      <c r="C2408" s="248">
        <v>160.20251098008396</v>
      </c>
    </row>
    <row r="2409" spans="2:3" x14ac:dyDescent="0.75">
      <c r="B2409" s="249">
        <v>2346</v>
      </c>
      <c r="C2409" s="248">
        <v>106.92358790296488</v>
      </c>
    </row>
    <row r="2410" spans="2:3" x14ac:dyDescent="0.75">
      <c r="B2410" s="249">
        <v>2347</v>
      </c>
      <c r="C2410" s="248">
        <v>130.69290423861534</v>
      </c>
    </row>
    <row r="2411" spans="2:3" x14ac:dyDescent="0.75">
      <c r="B2411" s="249">
        <v>2348</v>
      </c>
      <c r="C2411" s="248">
        <v>99.662862943009657</v>
      </c>
    </row>
    <row r="2412" spans="2:3" x14ac:dyDescent="0.75">
      <c r="B2412" s="249">
        <v>2349</v>
      </c>
      <c r="C2412" s="248">
        <v>126.51057233166411</v>
      </c>
    </row>
    <row r="2413" spans="2:3" x14ac:dyDescent="0.75">
      <c r="B2413" s="249">
        <v>2350</v>
      </c>
      <c r="C2413" s="248">
        <v>84.249489121535618</v>
      </c>
    </row>
    <row r="2414" spans="2:3" x14ac:dyDescent="0.75">
      <c r="B2414" s="249">
        <v>2351</v>
      </c>
      <c r="C2414" s="248">
        <v>91.418242558613187</v>
      </c>
    </row>
    <row r="2415" spans="2:3" x14ac:dyDescent="0.75">
      <c r="B2415" s="249">
        <v>2352</v>
      </c>
      <c r="C2415" s="248">
        <v>163.64165495567005</v>
      </c>
    </row>
    <row r="2416" spans="2:3" x14ac:dyDescent="0.75">
      <c r="B2416" s="249">
        <v>2353</v>
      </c>
      <c r="C2416" s="248">
        <v>98.291778348486901</v>
      </c>
    </row>
    <row r="2417" spans="2:3" x14ac:dyDescent="0.75">
      <c r="B2417" s="249">
        <v>2354</v>
      </c>
      <c r="C2417" s="248">
        <v>96.677174333457288</v>
      </c>
    </row>
    <row r="2418" spans="2:3" x14ac:dyDescent="0.75">
      <c r="B2418" s="249">
        <v>2355</v>
      </c>
      <c r="C2418" s="248">
        <v>86.219790643317495</v>
      </c>
    </row>
    <row r="2419" spans="2:3" x14ac:dyDescent="0.75">
      <c r="B2419" s="249">
        <v>2356</v>
      </c>
      <c r="C2419" s="248">
        <v>88.688853259137119</v>
      </c>
    </row>
    <row r="2420" spans="2:3" x14ac:dyDescent="0.75">
      <c r="B2420" s="249">
        <v>2357</v>
      </c>
      <c r="C2420" s="248">
        <v>90.020745696197338</v>
      </c>
    </row>
    <row r="2421" spans="2:3" x14ac:dyDescent="0.75">
      <c r="B2421" s="249">
        <v>2358</v>
      </c>
      <c r="C2421" s="248">
        <v>150.37187184564641</v>
      </c>
    </row>
    <row r="2422" spans="2:3" x14ac:dyDescent="0.75">
      <c r="B2422" s="249">
        <v>2359</v>
      </c>
      <c r="C2422" s="248">
        <v>87.883918245433378</v>
      </c>
    </row>
    <row r="2423" spans="2:3" x14ac:dyDescent="0.75">
      <c r="B2423" s="249">
        <v>2360</v>
      </c>
      <c r="C2423" s="248">
        <v>120.50333271484426</v>
      </c>
    </row>
    <row r="2424" spans="2:3" x14ac:dyDescent="0.75">
      <c r="B2424" s="249">
        <v>2361</v>
      </c>
      <c r="C2424" s="248">
        <v>152.70491803569504</v>
      </c>
    </row>
    <row r="2425" spans="2:3" x14ac:dyDescent="0.75">
      <c r="B2425" s="249">
        <v>2362</v>
      </c>
      <c r="C2425" s="248">
        <v>96.791999067484099</v>
      </c>
    </row>
    <row r="2426" spans="2:3" x14ac:dyDescent="0.75">
      <c r="B2426" s="249">
        <v>2363</v>
      </c>
      <c r="C2426" s="248">
        <v>119.59693117341139</v>
      </c>
    </row>
    <row r="2427" spans="2:3" x14ac:dyDescent="0.75">
      <c r="B2427" s="249">
        <v>2364</v>
      </c>
      <c r="C2427" s="248">
        <v>148.58321554963473</v>
      </c>
    </row>
    <row r="2428" spans="2:3" x14ac:dyDescent="0.75">
      <c r="B2428" s="249">
        <v>2365</v>
      </c>
      <c r="C2428" s="248">
        <v>114.76960540743805</v>
      </c>
    </row>
    <row r="2429" spans="2:3" x14ac:dyDescent="0.75">
      <c r="B2429" s="249">
        <v>2366</v>
      </c>
      <c r="C2429" s="248">
        <v>139.23758519850645</v>
      </c>
    </row>
    <row r="2430" spans="2:3" x14ac:dyDescent="0.75">
      <c r="B2430" s="249">
        <v>2367</v>
      </c>
      <c r="C2430" s="248">
        <v>117.39959790902866</v>
      </c>
    </row>
    <row r="2431" spans="2:3" x14ac:dyDescent="0.75">
      <c r="B2431" s="249">
        <v>2368</v>
      </c>
      <c r="C2431" s="248">
        <v>148.02274026515158</v>
      </c>
    </row>
    <row r="2432" spans="2:3" x14ac:dyDescent="0.75">
      <c r="B2432" s="249">
        <v>2369</v>
      </c>
      <c r="C2432" s="248">
        <v>131.00985793337776</v>
      </c>
    </row>
    <row r="2433" spans="2:3" x14ac:dyDescent="0.75">
      <c r="B2433" s="249">
        <v>2370</v>
      </c>
      <c r="C2433" s="248">
        <v>130.31892013965293</v>
      </c>
    </row>
    <row r="2434" spans="2:3" x14ac:dyDescent="0.75">
      <c r="B2434" s="249">
        <v>2371</v>
      </c>
      <c r="C2434" s="248">
        <v>71.882605656569837</v>
      </c>
    </row>
    <row r="2435" spans="2:3" x14ac:dyDescent="0.75">
      <c r="B2435" s="249">
        <v>2372</v>
      </c>
      <c r="C2435" s="248">
        <v>116.79125744059681</v>
      </c>
    </row>
    <row r="2436" spans="2:3" x14ac:dyDescent="0.75">
      <c r="B2436" s="249">
        <v>2373</v>
      </c>
      <c r="C2436" s="248">
        <v>102.59503174989781</v>
      </c>
    </row>
    <row r="2437" spans="2:3" x14ac:dyDescent="0.75">
      <c r="B2437" s="249">
        <v>2374</v>
      </c>
      <c r="C2437" s="248">
        <v>104.61335925382087</v>
      </c>
    </row>
    <row r="2438" spans="2:3" x14ac:dyDescent="0.75">
      <c r="B2438" s="249">
        <v>2375</v>
      </c>
      <c r="C2438" s="248">
        <v>139.07826612624959</v>
      </c>
    </row>
    <row r="2439" spans="2:3" x14ac:dyDescent="0.75">
      <c r="B2439" s="249">
        <v>2376</v>
      </c>
      <c r="C2439" s="248">
        <v>79.354651375379888</v>
      </c>
    </row>
    <row r="2440" spans="2:3" x14ac:dyDescent="0.75">
      <c r="B2440" s="249">
        <v>2377</v>
      </c>
      <c r="C2440" s="248">
        <v>161.52562645088318</v>
      </c>
    </row>
    <row r="2441" spans="2:3" x14ac:dyDescent="0.75">
      <c r="B2441" s="249">
        <v>2378</v>
      </c>
      <c r="C2441" s="248">
        <v>90.475810733551171</v>
      </c>
    </row>
    <row r="2442" spans="2:3" x14ac:dyDescent="0.75">
      <c r="B2442" s="249">
        <v>2379</v>
      </c>
      <c r="C2442" s="248">
        <v>132.83482453346244</v>
      </c>
    </row>
    <row r="2443" spans="2:3" x14ac:dyDescent="0.75">
      <c r="B2443" s="249">
        <v>2380</v>
      </c>
      <c r="C2443" s="248">
        <v>69.917940220142583</v>
      </c>
    </row>
    <row r="2444" spans="2:3" x14ac:dyDescent="0.75">
      <c r="B2444" s="249">
        <v>2381</v>
      </c>
      <c r="C2444" s="248">
        <v>161.71179128138317</v>
      </c>
    </row>
    <row r="2445" spans="2:3" x14ac:dyDescent="0.75">
      <c r="B2445" s="249">
        <v>2382</v>
      </c>
      <c r="C2445" s="248">
        <v>154.57628777862172</v>
      </c>
    </row>
    <row r="2446" spans="2:3" x14ac:dyDescent="0.75">
      <c r="B2446" s="249">
        <v>2383</v>
      </c>
      <c r="C2446" s="248">
        <v>130.55512382844299</v>
      </c>
    </row>
    <row r="2447" spans="2:3" x14ac:dyDescent="0.75">
      <c r="B2447" s="249">
        <v>2384</v>
      </c>
      <c r="C2447" s="248">
        <v>112.91037092282652</v>
      </c>
    </row>
    <row r="2448" spans="2:3" x14ac:dyDescent="0.75">
      <c r="B2448" s="249">
        <v>2385</v>
      </c>
      <c r="C2448" s="248">
        <v>124.36253375613575</v>
      </c>
    </row>
    <row r="2449" spans="2:3" x14ac:dyDescent="0.75">
      <c r="B2449" s="249">
        <v>2386</v>
      </c>
      <c r="C2449" s="248">
        <v>121.0269377299561</v>
      </c>
    </row>
    <row r="2450" spans="2:3" x14ac:dyDescent="0.75">
      <c r="B2450" s="249">
        <v>2387</v>
      </c>
      <c r="C2450" s="248">
        <v>117.54411907939642</v>
      </c>
    </row>
    <row r="2451" spans="2:3" x14ac:dyDescent="0.75">
      <c r="B2451" s="249">
        <v>2388</v>
      </c>
      <c r="C2451" s="248">
        <v>113.8153093352239</v>
      </c>
    </row>
    <row r="2452" spans="2:3" x14ac:dyDescent="0.75">
      <c r="B2452" s="249">
        <v>2389</v>
      </c>
      <c r="C2452" s="248">
        <v>97.377910920565341</v>
      </c>
    </row>
    <row r="2453" spans="2:3" x14ac:dyDescent="0.75">
      <c r="B2453" s="249">
        <v>2390</v>
      </c>
      <c r="C2453" s="248">
        <v>130.87884791252614</v>
      </c>
    </row>
    <row r="2454" spans="2:3" x14ac:dyDescent="0.75">
      <c r="B2454" s="249">
        <v>2391</v>
      </c>
      <c r="C2454" s="248">
        <v>78.723995508956975</v>
      </c>
    </row>
    <row r="2455" spans="2:3" x14ac:dyDescent="0.75">
      <c r="B2455" s="249">
        <v>2392</v>
      </c>
      <c r="C2455" s="248">
        <v>130.51515409204146</v>
      </c>
    </row>
    <row r="2456" spans="2:3" x14ac:dyDescent="0.75">
      <c r="B2456" s="249">
        <v>2393</v>
      </c>
      <c r="C2456" s="248">
        <v>156.84941530044395</v>
      </c>
    </row>
    <row r="2457" spans="2:3" x14ac:dyDescent="0.75">
      <c r="B2457" s="249">
        <v>2394</v>
      </c>
      <c r="C2457" s="248">
        <v>102.00246519504049</v>
      </c>
    </row>
    <row r="2458" spans="2:3" x14ac:dyDescent="0.75">
      <c r="B2458" s="249">
        <v>2395</v>
      </c>
      <c r="C2458" s="248">
        <v>123.29404213869054</v>
      </c>
    </row>
    <row r="2459" spans="2:3" x14ac:dyDescent="0.75">
      <c r="B2459" s="249">
        <v>2396</v>
      </c>
      <c r="C2459" s="248">
        <v>139.68264398610279</v>
      </c>
    </row>
    <row r="2460" spans="2:3" x14ac:dyDescent="0.75">
      <c r="B2460" s="249">
        <v>2397</v>
      </c>
      <c r="C2460" s="248">
        <v>107.33704794654749</v>
      </c>
    </row>
    <row r="2461" spans="2:3" x14ac:dyDescent="0.75">
      <c r="B2461" s="249">
        <v>2398</v>
      </c>
      <c r="C2461" s="248">
        <v>116.29926399626787</v>
      </c>
    </row>
    <row r="2462" spans="2:3" x14ac:dyDescent="0.75">
      <c r="B2462" s="249">
        <v>2399</v>
      </c>
      <c r="C2462" s="248">
        <v>119.54529938744156</v>
      </c>
    </row>
    <row r="2463" spans="2:3" x14ac:dyDescent="0.75">
      <c r="B2463" s="249">
        <v>2400</v>
      </c>
      <c r="C2463" s="248">
        <v>133.30462053935855</v>
      </c>
    </row>
    <row r="2464" spans="2:3" x14ac:dyDescent="0.75">
      <c r="B2464" s="249">
        <v>2401</v>
      </c>
      <c r="C2464" s="248">
        <v>100.97479604458451</v>
      </c>
    </row>
    <row r="2465" spans="2:3" x14ac:dyDescent="0.75">
      <c r="B2465" s="249">
        <v>2402</v>
      </c>
      <c r="C2465" s="248">
        <v>83.543980420536641</v>
      </c>
    </row>
    <row r="2466" spans="2:3" x14ac:dyDescent="0.75">
      <c r="B2466" s="249">
        <v>2403</v>
      </c>
      <c r="C2466" s="248">
        <v>105.07805742504101</v>
      </c>
    </row>
    <row r="2467" spans="2:3" x14ac:dyDescent="0.75">
      <c r="B2467" s="249">
        <v>2404</v>
      </c>
      <c r="C2467" s="248">
        <v>148.03147557066029</v>
      </c>
    </row>
    <row r="2468" spans="2:3" x14ac:dyDescent="0.75">
      <c r="B2468" s="249">
        <v>2405</v>
      </c>
      <c r="C2468" s="248">
        <v>126.89733653153492</v>
      </c>
    </row>
    <row r="2469" spans="2:3" x14ac:dyDescent="0.75">
      <c r="B2469" s="249">
        <v>2406</v>
      </c>
      <c r="C2469" s="248">
        <v>101.0895681759191</v>
      </c>
    </row>
    <row r="2470" spans="2:3" x14ac:dyDescent="0.75">
      <c r="B2470" s="249">
        <v>2407</v>
      </c>
      <c r="C2470" s="248">
        <v>127.97086682752848</v>
      </c>
    </row>
    <row r="2471" spans="2:3" x14ac:dyDescent="0.75">
      <c r="B2471" s="249">
        <v>2408</v>
      </c>
      <c r="C2471" s="248">
        <v>142.17293062559133</v>
      </c>
    </row>
    <row r="2472" spans="2:3" x14ac:dyDescent="0.75">
      <c r="B2472" s="249">
        <v>2409</v>
      </c>
      <c r="C2472" s="248">
        <v>118.2175218577425</v>
      </c>
    </row>
    <row r="2473" spans="2:3" x14ac:dyDescent="0.75">
      <c r="B2473" s="249">
        <v>2410</v>
      </c>
      <c r="C2473" s="248">
        <v>95.794029633091967</v>
      </c>
    </row>
    <row r="2474" spans="2:3" x14ac:dyDescent="0.75">
      <c r="B2474" s="249">
        <v>2411</v>
      </c>
      <c r="C2474" s="248">
        <v>103.46392054045594</v>
      </c>
    </row>
    <row r="2475" spans="2:3" x14ac:dyDescent="0.75">
      <c r="B2475" s="249">
        <v>2412</v>
      </c>
      <c r="C2475" s="248">
        <v>70.287470583240719</v>
      </c>
    </row>
    <row r="2476" spans="2:3" x14ac:dyDescent="0.75">
      <c r="B2476" s="249">
        <v>2413</v>
      </c>
      <c r="C2476" s="248">
        <v>121.85677550039081</v>
      </c>
    </row>
    <row r="2477" spans="2:3" x14ac:dyDescent="0.75">
      <c r="B2477" s="249">
        <v>2414</v>
      </c>
      <c r="C2477" s="248">
        <v>111.35647881142158</v>
      </c>
    </row>
    <row r="2478" spans="2:3" x14ac:dyDescent="0.75">
      <c r="B2478" s="249">
        <v>2415</v>
      </c>
      <c r="C2478" s="248">
        <v>146.92589998121295</v>
      </c>
    </row>
    <row r="2479" spans="2:3" x14ac:dyDescent="0.75">
      <c r="B2479" s="249">
        <v>2416</v>
      </c>
      <c r="C2479" s="248">
        <v>159.91273643808589</v>
      </c>
    </row>
    <row r="2480" spans="2:3" x14ac:dyDescent="0.75">
      <c r="B2480" s="249">
        <v>2417</v>
      </c>
      <c r="C2480" s="248">
        <v>76.984697316963093</v>
      </c>
    </row>
    <row r="2481" spans="2:3" x14ac:dyDescent="0.75">
      <c r="B2481" s="249">
        <v>2418</v>
      </c>
      <c r="C2481" s="248">
        <v>104.25282840241482</v>
      </c>
    </row>
    <row r="2482" spans="2:3" x14ac:dyDescent="0.75">
      <c r="B2482" s="249">
        <v>2419</v>
      </c>
      <c r="C2482" s="248">
        <v>96.344138965638422</v>
      </c>
    </row>
    <row r="2483" spans="2:3" x14ac:dyDescent="0.75">
      <c r="B2483" s="249">
        <v>2420</v>
      </c>
      <c r="C2483" s="248">
        <v>93.682809435794127</v>
      </c>
    </row>
    <row r="2484" spans="2:3" x14ac:dyDescent="0.75">
      <c r="B2484" s="249">
        <v>2421</v>
      </c>
      <c r="C2484" s="248">
        <v>106.4843683340183</v>
      </c>
    </row>
    <row r="2485" spans="2:3" x14ac:dyDescent="0.75">
      <c r="B2485" s="249">
        <v>2422</v>
      </c>
      <c r="C2485" s="248">
        <v>102.35734518168135</v>
      </c>
    </row>
    <row r="2486" spans="2:3" x14ac:dyDescent="0.75">
      <c r="B2486" s="249">
        <v>2423</v>
      </c>
      <c r="C2486" s="248">
        <v>109.56662124200393</v>
      </c>
    </row>
    <row r="2487" spans="2:3" x14ac:dyDescent="0.75">
      <c r="B2487" s="249">
        <v>2424</v>
      </c>
      <c r="C2487" s="248">
        <v>120.17728887398721</v>
      </c>
    </row>
    <row r="2488" spans="2:3" x14ac:dyDescent="0.75">
      <c r="B2488" s="249">
        <v>2425</v>
      </c>
      <c r="C2488" s="248">
        <v>160.82561444839561</v>
      </c>
    </row>
    <row r="2489" spans="2:3" x14ac:dyDescent="0.75">
      <c r="B2489" s="249">
        <v>2426</v>
      </c>
      <c r="C2489" s="248">
        <v>135.39289577320855</v>
      </c>
    </row>
    <row r="2490" spans="2:3" x14ac:dyDescent="0.75">
      <c r="B2490" s="249">
        <v>2427</v>
      </c>
      <c r="C2490" s="248">
        <v>101.56754196482818</v>
      </c>
    </row>
    <row r="2491" spans="2:3" x14ac:dyDescent="0.75">
      <c r="B2491" s="249">
        <v>2428</v>
      </c>
      <c r="C2491" s="248">
        <v>152.65784729209844</v>
      </c>
    </row>
    <row r="2492" spans="2:3" x14ac:dyDescent="0.75">
      <c r="B2492" s="249">
        <v>2429</v>
      </c>
      <c r="C2492" s="248">
        <v>155.61367584119918</v>
      </c>
    </row>
    <row r="2493" spans="2:3" x14ac:dyDescent="0.75">
      <c r="B2493" s="249">
        <v>2430</v>
      </c>
      <c r="C2493" s="248">
        <v>105.8580200973314</v>
      </c>
    </row>
    <row r="2494" spans="2:3" x14ac:dyDescent="0.75">
      <c r="B2494" s="249">
        <v>2431</v>
      </c>
      <c r="C2494" s="248">
        <v>92.798475804333606</v>
      </c>
    </row>
    <row r="2495" spans="2:3" x14ac:dyDescent="0.75">
      <c r="B2495" s="249">
        <v>2432</v>
      </c>
      <c r="C2495" s="248">
        <v>95.316708860968262</v>
      </c>
    </row>
    <row r="2496" spans="2:3" x14ac:dyDescent="0.75">
      <c r="B2496" s="249">
        <v>2433</v>
      </c>
      <c r="C2496" s="248">
        <v>155.69209519297189</v>
      </c>
    </row>
    <row r="2497" spans="2:3" x14ac:dyDescent="0.75">
      <c r="B2497" s="249">
        <v>2434</v>
      </c>
      <c r="C2497" s="248">
        <v>123.5228949560012</v>
      </c>
    </row>
    <row r="2498" spans="2:3" x14ac:dyDescent="0.75">
      <c r="B2498" s="249">
        <v>2435</v>
      </c>
      <c r="C2498" s="248">
        <v>124.37591064736614</v>
      </c>
    </row>
    <row r="2499" spans="2:3" x14ac:dyDescent="0.75">
      <c r="B2499" s="249">
        <v>2436</v>
      </c>
      <c r="C2499" s="248">
        <v>104.3306854808901</v>
      </c>
    </row>
    <row r="2500" spans="2:3" x14ac:dyDescent="0.75">
      <c r="B2500" s="249">
        <v>2437</v>
      </c>
      <c r="C2500" s="248">
        <v>132.27652813721511</v>
      </c>
    </row>
    <row r="2501" spans="2:3" x14ac:dyDescent="0.75">
      <c r="B2501" s="249">
        <v>2438</v>
      </c>
      <c r="C2501" s="248">
        <v>133.00577462965947</v>
      </c>
    </row>
    <row r="2502" spans="2:3" x14ac:dyDescent="0.75">
      <c r="B2502" s="249">
        <v>2439</v>
      </c>
      <c r="C2502" s="248">
        <v>99.843994481886156</v>
      </c>
    </row>
    <row r="2503" spans="2:3" x14ac:dyDescent="0.75">
      <c r="B2503" s="249">
        <v>2440</v>
      </c>
      <c r="C2503" s="248">
        <v>139.22567042701309</v>
      </c>
    </row>
    <row r="2504" spans="2:3" x14ac:dyDescent="0.75">
      <c r="B2504" s="249">
        <v>2441</v>
      </c>
      <c r="C2504" s="248">
        <v>86.425310061464728</v>
      </c>
    </row>
    <row r="2505" spans="2:3" x14ac:dyDescent="0.75">
      <c r="B2505" s="249">
        <v>2442</v>
      </c>
      <c r="C2505" s="248">
        <v>89.265560797163801</v>
      </c>
    </row>
    <row r="2506" spans="2:3" x14ac:dyDescent="0.75">
      <c r="B2506" s="249">
        <v>2443</v>
      </c>
      <c r="C2506" s="248">
        <v>140.4601009605548</v>
      </c>
    </row>
    <row r="2507" spans="2:3" x14ac:dyDescent="0.75">
      <c r="B2507" s="249">
        <v>2444</v>
      </c>
      <c r="C2507" s="248">
        <v>128.85327970021484</v>
      </c>
    </row>
    <row r="2508" spans="2:3" x14ac:dyDescent="0.75">
      <c r="B2508" s="249">
        <v>2445</v>
      </c>
      <c r="C2508" s="248">
        <v>111.65889992891566</v>
      </c>
    </row>
    <row r="2509" spans="2:3" x14ac:dyDescent="0.75">
      <c r="B2509" s="249">
        <v>2446</v>
      </c>
      <c r="C2509" s="248">
        <v>154.66488075365788</v>
      </c>
    </row>
    <row r="2510" spans="2:3" x14ac:dyDescent="0.75">
      <c r="B2510" s="249">
        <v>2447</v>
      </c>
      <c r="C2510" s="248">
        <v>102.42465036533532</v>
      </c>
    </row>
    <row r="2511" spans="2:3" x14ac:dyDescent="0.75">
      <c r="B2511" s="249">
        <v>2448</v>
      </c>
      <c r="C2511" s="248">
        <v>107.04573727729442</v>
      </c>
    </row>
    <row r="2512" spans="2:3" x14ac:dyDescent="0.75">
      <c r="B2512" s="249">
        <v>2449</v>
      </c>
      <c r="C2512" s="248">
        <v>124.17291523823334</v>
      </c>
    </row>
    <row r="2513" spans="2:3" x14ac:dyDescent="0.75">
      <c r="B2513" s="249">
        <v>2450</v>
      </c>
      <c r="C2513" s="248">
        <v>126.23591880745366</v>
      </c>
    </row>
    <row r="2514" spans="2:3" x14ac:dyDescent="0.75">
      <c r="B2514" s="249">
        <v>2451</v>
      </c>
      <c r="C2514" s="248">
        <v>144.91870646497955</v>
      </c>
    </row>
    <row r="2515" spans="2:3" x14ac:dyDescent="0.75">
      <c r="B2515" s="249">
        <v>2452</v>
      </c>
      <c r="C2515" s="248">
        <v>93.649017855574968</v>
      </c>
    </row>
    <row r="2516" spans="2:3" x14ac:dyDescent="0.75">
      <c r="B2516" s="249">
        <v>2453</v>
      </c>
      <c r="C2516" s="248">
        <v>109.05908170590368</v>
      </c>
    </row>
    <row r="2517" spans="2:3" x14ac:dyDescent="0.75">
      <c r="B2517" s="249">
        <v>2454</v>
      </c>
      <c r="C2517" s="248">
        <v>124.07179946361575</v>
      </c>
    </row>
    <row r="2518" spans="2:3" x14ac:dyDescent="0.75">
      <c r="B2518" s="249">
        <v>2455</v>
      </c>
      <c r="C2518" s="248">
        <v>116.76572978856436</v>
      </c>
    </row>
    <row r="2519" spans="2:3" x14ac:dyDescent="0.75">
      <c r="B2519" s="249">
        <v>2456</v>
      </c>
      <c r="C2519" s="248">
        <v>99.142747165488316</v>
      </c>
    </row>
    <row r="2520" spans="2:3" x14ac:dyDescent="0.75">
      <c r="B2520" s="249">
        <v>2457</v>
      </c>
      <c r="C2520" s="248">
        <v>126.54380998803695</v>
      </c>
    </row>
    <row r="2521" spans="2:3" x14ac:dyDescent="0.75">
      <c r="B2521" s="249">
        <v>2458</v>
      </c>
      <c r="C2521" s="248">
        <v>130.07353511193995</v>
      </c>
    </row>
    <row r="2522" spans="2:3" x14ac:dyDescent="0.75">
      <c r="B2522" s="249">
        <v>2459</v>
      </c>
      <c r="C2522" s="248">
        <v>130.68710159474693</v>
      </c>
    </row>
    <row r="2523" spans="2:3" x14ac:dyDescent="0.75">
      <c r="B2523" s="249">
        <v>2460</v>
      </c>
      <c r="C2523" s="248">
        <v>167.3198316016574</v>
      </c>
    </row>
    <row r="2524" spans="2:3" x14ac:dyDescent="0.75">
      <c r="B2524" s="249">
        <v>2461</v>
      </c>
      <c r="C2524" s="248">
        <v>105.49717283880094</v>
      </c>
    </row>
    <row r="2525" spans="2:3" x14ac:dyDescent="0.75">
      <c r="B2525" s="249">
        <v>2462</v>
      </c>
      <c r="C2525" s="248">
        <v>98.226011150908121</v>
      </c>
    </row>
    <row r="2526" spans="2:3" x14ac:dyDescent="0.75">
      <c r="B2526" s="249">
        <v>2463</v>
      </c>
      <c r="C2526" s="248">
        <v>150.98413028521247</v>
      </c>
    </row>
    <row r="2527" spans="2:3" x14ac:dyDescent="0.75">
      <c r="B2527" s="249">
        <v>2464</v>
      </c>
      <c r="C2527" s="248">
        <v>108.76212455226192</v>
      </c>
    </row>
    <row r="2528" spans="2:3" x14ac:dyDescent="0.75">
      <c r="B2528" s="249">
        <v>2465</v>
      </c>
      <c r="C2528" s="248">
        <v>110.1247122914906</v>
      </c>
    </row>
    <row r="2529" spans="2:3" x14ac:dyDescent="0.75">
      <c r="B2529" s="249">
        <v>2466</v>
      </c>
      <c r="C2529" s="248">
        <v>144.10625693087363</v>
      </c>
    </row>
    <row r="2530" spans="2:3" x14ac:dyDescent="0.75">
      <c r="B2530" s="249">
        <v>2467</v>
      </c>
      <c r="C2530" s="248">
        <v>152.66082317550354</v>
      </c>
    </row>
    <row r="2531" spans="2:3" x14ac:dyDescent="0.75">
      <c r="B2531" s="249">
        <v>2468</v>
      </c>
      <c r="C2531" s="248">
        <v>116.5095133158143</v>
      </c>
    </row>
    <row r="2532" spans="2:3" x14ac:dyDescent="0.75">
      <c r="B2532" s="249">
        <v>2469</v>
      </c>
      <c r="C2532" s="248">
        <v>132.29463201831521</v>
      </c>
    </row>
    <row r="2533" spans="2:3" x14ac:dyDescent="0.75">
      <c r="B2533" s="249">
        <v>2470</v>
      </c>
      <c r="C2533" s="248">
        <v>98.339643052569784</v>
      </c>
    </row>
    <row r="2534" spans="2:3" x14ac:dyDescent="0.75">
      <c r="B2534" s="249">
        <v>2471</v>
      </c>
      <c r="C2534" s="248">
        <v>157.44727228918765</v>
      </c>
    </row>
    <row r="2535" spans="2:3" x14ac:dyDescent="0.75">
      <c r="B2535" s="249">
        <v>2472</v>
      </c>
      <c r="C2535" s="248">
        <v>94.902321948097097</v>
      </c>
    </row>
    <row r="2536" spans="2:3" x14ac:dyDescent="0.75">
      <c r="B2536" s="249">
        <v>2473</v>
      </c>
      <c r="C2536" s="248">
        <v>145.87156727430883</v>
      </c>
    </row>
    <row r="2537" spans="2:3" x14ac:dyDescent="0.75">
      <c r="B2537" s="249">
        <v>2474</v>
      </c>
      <c r="C2537" s="248">
        <v>109.65244221534937</v>
      </c>
    </row>
    <row r="2538" spans="2:3" x14ac:dyDescent="0.75">
      <c r="B2538" s="249">
        <v>2475</v>
      </c>
      <c r="C2538" s="248">
        <v>120.59603780595583</v>
      </c>
    </row>
    <row r="2539" spans="2:3" x14ac:dyDescent="0.75">
      <c r="B2539" s="249">
        <v>2476</v>
      </c>
      <c r="C2539" s="248">
        <v>124.45079471791476</v>
      </c>
    </row>
    <row r="2540" spans="2:3" x14ac:dyDescent="0.75">
      <c r="B2540" s="249">
        <v>2477</v>
      </c>
      <c r="C2540" s="248">
        <v>108.91031885539081</v>
      </c>
    </row>
    <row r="2541" spans="2:3" x14ac:dyDescent="0.75">
      <c r="B2541" s="249">
        <v>2478</v>
      </c>
      <c r="C2541" s="248">
        <v>104.13035271104529</v>
      </c>
    </row>
    <row r="2542" spans="2:3" x14ac:dyDescent="0.75">
      <c r="B2542" s="249">
        <v>2479</v>
      </c>
      <c r="C2542" s="248">
        <v>87.532784154131775</v>
      </c>
    </row>
    <row r="2543" spans="2:3" x14ac:dyDescent="0.75">
      <c r="B2543" s="249">
        <v>2480</v>
      </c>
      <c r="C2543" s="248">
        <v>103.82138781754198</v>
      </c>
    </row>
    <row r="2544" spans="2:3" x14ac:dyDescent="0.75">
      <c r="B2544" s="249">
        <v>2481</v>
      </c>
      <c r="C2544" s="248">
        <v>107.56452800817145</v>
      </c>
    </row>
    <row r="2545" spans="2:3" x14ac:dyDescent="0.75">
      <c r="B2545" s="249">
        <v>2482</v>
      </c>
      <c r="C2545" s="248">
        <v>108.22818364890118</v>
      </c>
    </row>
    <row r="2546" spans="2:3" x14ac:dyDescent="0.75">
      <c r="B2546" s="249">
        <v>2483</v>
      </c>
      <c r="C2546" s="248">
        <v>104.13793155263623</v>
      </c>
    </row>
    <row r="2547" spans="2:3" x14ac:dyDescent="0.75">
      <c r="B2547" s="249">
        <v>2484</v>
      </c>
      <c r="C2547" s="248">
        <v>150.19464967981719</v>
      </c>
    </row>
    <row r="2548" spans="2:3" x14ac:dyDescent="0.75">
      <c r="B2548" s="249">
        <v>2485</v>
      </c>
      <c r="C2548" s="248">
        <v>115.2197731394736</v>
      </c>
    </row>
    <row r="2549" spans="2:3" x14ac:dyDescent="0.75">
      <c r="B2549" s="249">
        <v>2486</v>
      </c>
      <c r="C2549" s="248">
        <v>141.00773633382627</v>
      </c>
    </row>
    <row r="2550" spans="2:3" x14ac:dyDescent="0.75">
      <c r="B2550" s="249">
        <v>2487</v>
      </c>
      <c r="C2550" s="248">
        <v>149.23928147307973</v>
      </c>
    </row>
    <row r="2551" spans="2:3" x14ac:dyDescent="0.75">
      <c r="B2551" s="249">
        <v>2488</v>
      </c>
      <c r="C2551" s="248">
        <v>131.11080559733279</v>
      </c>
    </row>
    <row r="2552" spans="2:3" x14ac:dyDescent="0.75">
      <c r="B2552" s="249">
        <v>2489</v>
      </c>
      <c r="C2552" s="248">
        <v>143.99365499322067</v>
      </c>
    </row>
    <row r="2553" spans="2:3" x14ac:dyDescent="0.75">
      <c r="B2553" s="249">
        <v>2490</v>
      </c>
      <c r="C2553" s="248">
        <v>142.41450521105753</v>
      </c>
    </row>
    <row r="2554" spans="2:3" x14ac:dyDescent="0.75">
      <c r="B2554" s="249">
        <v>2491</v>
      </c>
      <c r="C2554" s="248">
        <v>153.36460495765991</v>
      </c>
    </row>
    <row r="2555" spans="2:3" x14ac:dyDescent="0.75">
      <c r="B2555" s="249">
        <v>2492</v>
      </c>
      <c r="C2555" s="248">
        <v>102.78547739716441</v>
      </c>
    </row>
    <row r="2556" spans="2:3" x14ac:dyDescent="0.75">
      <c r="B2556" s="249">
        <v>2493</v>
      </c>
      <c r="C2556" s="248">
        <v>88.183130799098464</v>
      </c>
    </row>
    <row r="2557" spans="2:3" x14ac:dyDescent="0.75">
      <c r="B2557" s="249">
        <v>2494</v>
      </c>
      <c r="C2557" s="248">
        <v>71.371997858129816</v>
      </c>
    </row>
    <row r="2558" spans="2:3" x14ac:dyDescent="0.75">
      <c r="B2558" s="249">
        <v>2495</v>
      </c>
      <c r="C2558" s="248">
        <v>160.97266035226926</v>
      </c>
    </row>
    <row r="2559" spans="2:3" x14ac:dyDescent="0.75">
      <c r="B2559" s="249">
        <v>2496</v>
      </c>
      <c r="C2559" s="248">
        <v>178.18994833631737</v>
      </c>
    </row>
    <row r="2560" spans="2:3" x14ac:dyDescent="0.75">
      <c r="B2560" s="249">
        <v>2497</v>
      </c>
      <c r="C2560" s="248">
        <v>137.29391134742471</v>
      </c>
    </row>
    <row r="2561" spans="2:3" x14ac:dyDescent="0.75">
      <c r="B2561" s="249">
        <v>2498</v>
      </c>
      <c r="C2561" s="248">
        <v>149.69101210367242</v>
      </c>
    </row>
    <row r="2562" spans="2:3" x14ac:dyDescent="0.75">
      <c r="B2562" s="249">
        <v>2499</v>
      </c>
      <c r="C2562" s="248">
        <v>130.81041830178771</v>
      </c>
    </row>
    <row r="2563" spans="2:3" x14ac:dyDescent="0.75">
      <c r="B2563" s="249">
        <v>2500</v>
      </c>
      <c r="C2563" s="248">
        <v>174.49954262305783</v>
      </c>
    </row>
    <row r="2564" spans="2:3" x14ac:dyDescent="0.75">
      <c r="B2564" s="249">
        <v>2501</v>
      </c>
      <c r="C2564" s="248">
        <v>103.91733538676787</v>
      </c>
    </row>
    <row r="2565" spans="2:3" x14ac:dyDescent="0.75">
      <c r="B2565" s="249">
        <v>2502</v>
      </c>
      <c r="C2565" s="248">
        <v>76.76146587373529</v>
      </c>
    </row>
    <row r="2566" spans="2:3" x14ac:dyDescent="0.75">
      <c r="B2566" s="249">
        <v>2503</v>
      </c>
      <c r="C2566" s="248">
        <v>129.48407959716414</v>
      </c>
    </row>
    <row r="2567" spans="2:3" x14ac:dyDescent="0.75">
      <c r="B2567" s="249">
        <v>2504</v>
      </c>
      <c r="C2567" s="248">
        <v>147.60703131192474</v>
      </c>
    </row>
    <row r="2568" spans="2:3" x14ac:dyDescent="0.75">
      <c r="B2568" s="249">
        <v>2505</v>
      </c>
      <c r="C2568" s="248">
        <v>146.48427395758239</v>
      </c>
    </row>
    <row r="2569" spans="2:3" x14ac:dyDescent="0.75">
      <c r="B2569" s="249">
        <v>2506</v>
      </c>
      <c r="C2569" s="248">
        <v>118.48346363074083</v>
      </c>
    </row>
    <row r="2570" spans="2:3" x14ac:dyDescent="0.75">
      <c r="B2570" s="249">
        <v>2507</v>
      </c>
      <c r="C2570" s="248">
        <v>102.21868599456245</v>
      </c>
    </row>
    <row r="2571" spans="2:3" x14ac:dyDescent="0.75">
      <c r="B2571" s="249">
        <v>2508</v>
      </c>
      <c r="C2571" s="248">
        <v>194.96507787142164</v>
      </c>
    </row>
    <row r="2572" spans="2:3" x14ac:dyDescent="0.75">
      <c r="B2572" s="249">
        <v>2509</v>
      </c>
      <c r="C2572" s="248">
        <v>119.07137692609822</v>
      </c>
    </row>
    <row r="2573" spans="2:3" x14ac:dyDescent="0.75">
      <c r="B2573" s="249">
        <v>2510</v>
      </c>
      <c r="C2573" s="248">
        <v>103.15130948746594</v>
      </c>
    </row>
    <row r="2574" spans="2:3" x14ac:dyDescent="0.75">
      <c r="B2574" s="249">
        <v>2511</v>
      </c>
      <c r="C2574" s="248">
        <v>150.3613733593653</v>
      </c>
    </row>
    <row r="2575" spans="2:3" x14ac:dyDescent="0.75">
      <c r="B2575" s="249">
        <v>2512</v>
      </c>
      <c r="C2575" s="248">
        <v>164.91357892103343</v>
      </c>
    </row>
    <row r="2576" spans="2:3" x14ac:dyDescent="0.75">
      <c r="B2576" s="249">
        <v>2513</v>
      </c>
      <c r="C2576" s="248">
        <v>132.41559520892693</v>
      </c>
    </row>
    <row r="2577" spans="2:3" x14ac:dyDescent="0.75">
      <c r="B2577" s="249">
        <v>2514</v>
      </c>
      <c r="C2577" s="248">
        <v>79.118443136666968</v>
      </c>
    </row>
    <row r="2578" spans="2:3" x14ac:dyDescent="0.75">
      <c r="B2578" s="249">
        <v>2515</v>
      </c>
      <c r="C2578" s="248">
        <v>129.54333637021517</v>
      </c>
    </row>
    <row r="2579" spans="2:3" x14ac:dyDescent="0.75">
      <c r="B2579" s="249">
        <v>2516</v>
      </c>
      <c r="C2579" s="248">
        <v>130.89820857583049</v>
      </c>
    </row>
    <row r="2580" spans="2:3" x14ac:dyDescent="0.75">
      <c r="B2580" s="249">
        <v>2517</v>
      </c>
      <c r="C2580" s="248">
        <v>120.75160949129926</v>
      </c>
    </row>
    <row r="2581" spans="2:3" x14ac:dyDescent="0.75">
      <c r="B2581" s="249">
        <v>2518</v>
      </c>
      <c r="C2581" s="248">
        <v>136.60630916266575</v>
      </c>
    </row>
    <row r="2582" spans="2:3" x14ac:dyDescent="0.75">
      <c r="B2582" s="249">
        <v>2519</v>
      </c>
      <c r="C2582" s="248">
        <v>94.412683793602184</v>
      </c>
    </row>
    <row r="2583" spans="2:3" x14ac:dyDescent="0.75">
      <c r="B2583" s="249">
        <v>2520</v>
      </c>
      <c r="C2583" s="248">
        <v>97.726167985569646</v>
      </c>
    </row>
    <row r="2584" spans="2:3" x14ac:dyDescent="0.75">
      <c r="B2584" s="249">
        <v>2521</v>
      </c>
      <c r="C2584" s="248">
        <v>115.26730165644291</v>
      </c>
    </row>
    <row r="2585" spans="2:3" x14ac:dyDescent="0.75">
      <c r="B2585" s="249">
        <v>2522</v>
      </c>
      <c r="C2585" s="248">
        <v>87.170204107141785</v>
      </c>
    </row>
    <row r="2586" spans="2:3" x14ac:dyDescent="0.75">
      <c r="B2586" s="249">
        <v>2523</v>
      </c>
      <c r="C2586" s="248">
        <v>137.15388938951534</v>
      </c>
    </row>
    <row r="2587" spans="2:3" x14ac:dyDescent="0.75">
      <c r="B2587" s="249">
        <v>2524</v>
      </c>
      <c r="C2587" s="248">
        <v>128.218990379476</v>
      </c>
    </row>
    <row r="2588" spans="2:3" x14ac:dyDescent="0.75">
      <c r="B2588" s="249">
        <v>2525</v>
      </c>
      <c r="C2588" s="248">
        <v>98.355689572412558</v>
      </c>
    </row>
    <row r="2589" spans="2:3" x14ac:dyDescent="0.75">
      <c r="B2589" s="249">
        <v>2526</v>
      </c>
      <c r="C2589" s="248">
        <v>135.98242375773199</v>
      </c>
    </row>
    <row r="2590" spans="2:3" x14ac:dyDescent="0.75">
      <c r="B2590" s="249">
        <v>2527</v>
      </c>
      <c r="C2590" s="248">
        <v>107.15125180555412</v>
      </c>
    </row>
    <row r="2591" spans="2:3" x14ac:dyDescent="0.75">
      <c r="B2591" s="249">
        <v>2528</v>
      </c>
      <c r="C2591" s="248">
        <v>97.272135197616393</v>
      </c>
    </row>
    <row r="2592" spans="2:3" x14ac:dyDescent="0.75">
      <c r="B2592" s="249">
        <v>2529</v>
      </c>
      <c r="C2592" s="248">
        <v>118.09791004495877</v>
      </c>
    </row>
    <row r="2593" spans="2:3" x14ac:dyDescent="0.75">
      <c r="B2593" s="249">
        <v>2530</v>
      </c>
      <c r="C2593" s="248">
        <v>120.7346182480849</v>
      </c>
    </row>
    <row r="2594" spans="2:3" x14ac:dyDescent="0.75">
      <c r="B2594" s="249">
        <v>2531</v>
      </c>
      <c r="C2594" s="248">
        <v>104.02622472445249</v>
      </c>
    </row>
    <row r="2595" spans="2:3" x14ac:dyDescent="0.75">
      <c r="B2595" s="249">
        <v>2532</v>
      </c>
      <c r="C2595" s="248">
        <v>101.13007790619126</v>
      </c>
    </row>
    <row r="2596" spans="2:3" x14ac:dyDescent="0.75">
      <c r="B2596" s="249">
        <v>2533</v>
      </c>
      <c r="C2596" s="248">
        <v>125.24734104638532</v>
      </c>
    </row>
    <row r="2597" spans="2:3" x14ac:dyDescent="0.75">
      <c r="B2597" s="249">
        <v>2534</v>
      </c>
      <c r="C2597" s="248">
        <v>113.50190943001435</v>
      </c>
    </row>
    <row r="2598" spans="2:3" x14ac:dyDescent="0.75">
      <c r="B2598" s="249">
        <v>2535</v>
      </c>
      <c r="C2598" s="248">
        <v>103.89290482881327</v>
      </c>
    </row>
    <row r="2599" spans="2:3" x14ac:dyDescent="0.75">
      <c r="B2599" s="249">
        <v>2536</v>
      </c>
      <c r="C2599" s="248">
        <v>118.12984185593895</v>
      </c>
    </row>
    <row r="2600" spans="2:3" x14ac:dyDescent="0.75">
      <c r="B2600" s="249">
        <v>2537</v>
      </c>
      <c r="C2600" s="248">
        <v>83.341739481860998</v>
      </c>
    </row>
    <row r="2601" spans="2:3" x14ac:dyDescent="0.75">
      <c r="B2601" s="249">
        <v>2538</v>
      </c>
      <c r="C2601" s="248">
        <v>98.862305962205653</v>
      </c>
    </row>
    <row r="2602" spans="2:3" x14ac:dyDescent="0.75">
      <c r="B2602" s="249">
        <v>2539</v>
      </c>
      <c r="C2602" s="248">
        <v>118.11108543000088</v>
      </c>
    </row>
    <row r="2603" spans="2:3" x14ac:dyDescent="0.75">
      <c r="B2603" s="249">
        <v>2540</v>
      </c>
      <c r="C2603" s="248">
        <v>117.18113146340941</v>
      </c>
    </row>
    <row r="2604" spans="2:3" x14ac:dyDescent="0.75">
      <c r="B2604" s="249">
        <v>2541</v>
      </c>
      <c r="C2604" s="248">
        <v>114.8744163402836</v>
      </c>
    </row>
    <row r="2605" spans="2:3" x14ac:dyDescent="0.75">
      <c r="B2605" s="249">
        <v>2542</v>
      </c>
      <c r="C2605" s="248">
        <v>121.61460664417697</v>
      </c>
    </row>
    <row r="2606" spans="2:3" x14ac:dyDescent="0.75">
      <c r="B2606" s="249">
        <v>2543</v>
      </c>
      <c r="C2606" s="248">
        <v>118.54214376263636</v>
      </c>
    </row>
    <row r="2607" spans="2:3" x14ac:dyDescent="0.75">
      <c r="B2607" s="249">
        <v>2544</v>
      </c>
      <c r="C2607" s="248">
        <v>129.20842401850581</v>
      </c>
    </row>
    <row r="2608" spans="2:3" x14ac:dyDescent="0.75">
      <c r="B2608" s="249">
        <v>2545</v>
      </c>
      <c r="C2608" s="248">
        <v>103.52689834456788</v>
      </c>
    </row>
    <row r="2609" spans="2:3" x14ac:dyDescent="0.75">
      <c r="B2609" s="249">
        <v>2546</v>
      </c>
      <c r="C2609" s="248">
        <v>64.910923508224329</v>
      </c>
    </row>
    <row r="2610" spans="2:3" x14ac:dyDescent="0.75">
      <c r="B2610" s="249">
        <v>2547</v>
      </c>
      <c r="C2610" s="248">
        <v>129.21216920284991</v>
      </c>
    </row>
    <row r="2611" spans="2:3" x14ac:dyDescent="0.75">
      <c r="B2611" s="249">
        <v>2548</v>
      </c>
      <c r="C2611" s="248">
        <v>119.30423629169128</v>
      </c>
    </row>
    <row r="2612" spans="2:3" x14ac:dyDescent="0.75">
      <c r="B2612" s="249">
        <v>2549</v>
      </c>
      <c r="C2612" s="248">
        <v>58.057896449277536</v>
      </c>
    </row>
    <row r="2613" spans="2:3" x14ac:dyDescent="0.75">
      <c r="B2613" s="249">
        <v>2550</v>
      </c>
      <c r="C2613" s="248">
        <v>50.913726409749074</v>
      </c>
    </row>
    <row r="2614" spans="2:3" x14ac:dyDescent="0.75">
      <c r="B2614" s="249">
        <v>2551</v>
      </c>
      <c r="C2614" s="248">
        <v>131.53634127947072</v>
      </c>
    </row>
    <row r="2615" spans="2:3" x14ac:dyDescent="0.75">
      <c r="B2615" s="249">
        <v>2552</v>
      </c>
      <c r="C2615" s="248">
        <v>145.35070266225554</v>
      </c>
    </row>
    <row r="2616" spans="2:3" x14ac:dyDescent="0.75">
      <c r="B2616" s="249">
        <v>2553</v>
      </c>
      <c r="C2616" s="248">
        <v>130.51739937122969</v>
      </c>
    </row>
    <row r="2617" spans="2:3" x14ac:dyDescent="0.75">
      <c r="B2617" s="249">
        <v>2554</v>
      </c>
      <c r="C2617" s="248">
        <v>118.30404978572764</v>
      </c>
    </row>
    <row r="2618" spans="2:3" x14ac:dyDescent="0.75">
      <c r="B2618" s="249">
        <v>2555</v>
      </c>
      <c r="C2618" s="248">
        <v>136.99166140984605</v>
      </c>
    </row>
    <row r="2619" spans="2:3" x14ac:dyDescent="0.75">
      <c r="B2619" s="249">
        <v>2556</v>
      </c>
      <c r="C2619" s="248">
        <v>109.76406928630898</v>
      </c>
    </row>
    <row r="2620" spans="2:3" x14ac:dyDescent="0.75">
      <c r="B2620" s="249">
        <v>2557</v>
      </c>
      <c r="C2620" s="248">
        <v>122.59064813076107</v>
      </c>
    </row>
    <row r="2621" spans="2:3" x14ac:dyDescent="0.75">
      <c r="B2621" s="249">
        <v>2558</v>
      </c>
      <c r="C2621" s="248">
        <v>133.27541649217446</v>
      </c>
    </row>
    <row r="2622" spans="2:3" x14ac:dyDescent="0.75">
      <c r="B2622" s="249">
        <v>2559</v>
      </c>
      <c r="C2622" s="248">
        <v>113.18226838821721</v>
      </c>
    </row>
    <row r="2623" spans="2:3" x14ac:dyDescent="0.75">
      <c r="B2623" s="249">
        <v>2560</v>
      </c>
      <c r="C2623" s="248">
        <v>166.69768399715042</v>
      </c>
    </row>
    <row r="2624" spans="2:3" x14ac:dyDescent="0.75">
      <c r="B2624" s="249">
        <v>2561</v>
      </c>
      <c r="C2624" s="248">
        <v>144.01047623751305</v>
      </c>
    </row>
    <row r="2625" spans="2:3" x14ac:dyDescent="0.75">
      <c r="B2625" s="249">
        <v>2562</v>
      </c>
      <c r="C2625" s="248">
        <v>127.1891661995169</v>
      </c>
    </row>
    <row r="2626" spans="2:3" x14ac:dyDescent="0.75">
      <c r="B2626" s="249">
        <v>2563</v>
      </c>
      <c r="C2626" s="248">
        <v>81.407602852763532</v>
      </c>
    </row>
    <row r="2627" spans="2:3" x14ac:dyDescent="0.75">
      <c r="B2627" s="249">
        <v>2564</v>
      </c>
      <c r="C2627" s="248">
        <v>123.16843839870744</v>
      </c>
    </row>
    <row r="2628" spans="2:3" x14ac:dyDescent="0.75">
      <c r="B2628" s="249">
        <v>2565</v>
      </c>
      <c r="C2628" s="248">
        <v>85.047817186563066</v>
      </c>
    </row>
    <row r="2629" spans="2:3" x14ac:dyDescent="0.75">
      <c r="B2629" s="249">
        <v>2566</v>
      </c>
      <c r="C2629" s="248">
        <v>80.862261709274236</v>
      </c>
    </row>
    <row r="2630" spans="2:3" x14ac:dyDescent="0.75">
      <c r="B2630" s="249">
        <v>2567</v>
      </c>
      <c r="C2630" s="248">
        <v>127.36906941459276</v>
      </c>
    </row>
    <row r="2631" spans="2:3" x14ac:dyDescent="0.75">
      <c r="B2631" s="249">
        <v>2568</v>
      </c>
      <c r="C2631" s="248">
        <v>117.48095308768056</v>
      </c>
    </row>
    <row r="2632" spans="2:3" x14ac:dyDescent="0.75">
      <c r="B2632" s="249">
        <v>2569</v>
      </c>
      <c r="C2632" s="248">
        <v>104.73572954084226</v>
      </c>
    </row>
    <row r="2633" spans="2:3" x14ac:dyDescent="0.75">
      <c r="B2633" s="249">
        <v>2570</v>
      </c>
      <c r="C2633" s="248">
        <v>92.384785669256487</v>
      </c>
    </row>
    <row r="2634" spans="2:3" x14ac:dyDescent="0.75">
      <c r="B2634" s="249">
        <v>2571</v>
      </c>
      <c r="C2634" s="248">
        <v>112.17778034461213</v>
      </c>
    </row>
    <row r="2635" spans="2:3" x14ac:dyDescent="0.75">
      <c r="B2635" s="249">
        <v>2572</v>
      </c>
      <c r="C2635" s="248">
        <v>173.80291793912082</v>
      </c>
    </row>
    <row r="2636" spans="2:3" x14ac:dyDescent="0.75">
      <c r="B2636" s="249">
        <v>2573</v>
      </c>
      <c r="C2636" s="248">
        <v>132.28659535828368</v>
      </c>
    </row>
    <row r="2637" spans="2:3" x14ac:dyDescent="0.75">
      <c r="B2637" s="249">
        <v>2574</v>
      </c>
      <c r="C2637" s="248">
        <v>104.35207473075683</v>
      </c>
    </row>
    <row r="2638" spans="2:3" x14ac:dyDescent="0.75">
      <c r="B2638" s="249">
        <v>2575</v>
      </c>
      <c r="C2638" s="248">
        <v>78.826519877237516</v>
      </c>
    </row>
    <row r="2639" spans="2:3" x14ac:dyDescent="0.75">
      <c r="B2639" s="249">
        <v>2576</v>
      </c>
      <c r="C2639" s="248">
        <v>105.51104617104744</v>
      </c>
    </row>
    <row r="2640" spans="2:3" x14ac:dyDescent="0.75">
      <c r="B2640" s="249">
        <v>2577</v>
      </c>
      <c r="C2640" s="248">
        <v>122.3567675763546</v>
      </c>
    </row>
    <row r="2641" spans="2:3" x14ac:dyDescent="0.75">
      <c r="B2641" s="249">
        <v>2578</v>
      </c>
      <c r="C2641" s="248">
        <v>125.93858352536431</v>
      </c>
    </row>
    <row r="2642" spans="2:3" x14ac:dyDescent="0.75">
      <c r="B2642" s="249">
        <v>2579</v>
      </c>
      <c r="C2642" s="248">
        <v>114.63901885524923</v>
      </c>
    </row>
    <row r="2643" spans="2:3" x14ac:dyDescent="0.75">
      <c r="B2643" s="249">
        <v>2580</v>
      </c>
      <c r="C2643" s="248">
        <v>109.37321941579498</v>
      </c>
    </row>
    <row r="2644" spans="2:3" x14ac:dyDescent="0.75">
      <c r="B2644" s="249">
        <v>2581</v>
      </c>
      <c r="C2644" s="248">
        <v>109.76575929767397</v>
      </c>
    </row>
    <row r="2645" spans="2:3" x14ac:dyDescent="0.75">
      <c r="B2645" s="249">
        <v>2582</v>
      </c>
      <c r="C2645" s="248">
        <v>137.10806413184395</v>
      </c>
    </row>
    <row r="2646" spans="2:3" x14ac:dyDescent="0.75">
      <c r="B2646" s="249">
        <v>2583</v>
      </c>
      <c r="C2646" s="248">
        <v>108.89788777613941</v>
      </c>
    </row>
    <row r="2647" spans="2:3" x14ac:dyDescent="0.75">
      <c r="B2647" s="249">
        <v>2584</v>
      </c>
      <c r="C2647" s="248">
        <v>102.70230340375959</v>
      </c>
    </row>
    <row r="2648" spans="2:3" x14ac:dyDescent="0.75">
      <c r="B2648" s="249">
        <v>2585</v>
      </c>
      <c r="C2648" s="248">
        <v>116.06581430303476</v>
      </c>
    </row>
    <row r="2649" spans="2:3" x14ac:dyDescent="0.75">
      <c r="B2649" s="249">
        <v>2586</v>
      </c>
      <c r="C2649" s="248">
        <v>113.96830700020395</v>
      </c>
    </row>
    <row r="2650" spans="2:3" x14ac:dyDescent="0.75">
      <c r="B2650" s="249">
        <v>2587</v>
      </c>
      <c r="C2650" s="248">
        <v>147.74492807924739</v>
      </c>
    </row>
    <row r="2651" spans="2:3" x14ac:dyDescent="0.75">
      <c r="B2651" s="249">
        <v>2588</v>
      </c>
      <c r="C2651" s="248">
        <v>168.07656758157384</v>
      </c>
    </row>
    <row r="2652" spans="2:3" x14ac:dyDescent="0.75">
      <c r="B2652" s="249">
        <v>2589</v>
      </c>
      <c r="C2652" s="248">
        <v>160.41062253103775</v>
      </c>
    </row>
    <row r="2653" spans="2:3" x14ac:dyDescent="0.75">
      <c r="B2653" s="249">
        <v>2590</v>
      </c>
      <c r="C2653" s="248">
        <v>109.7509420052226</v>
      </c>
    </row>
    <row r="2654" spans="2:3" x14ac:dyDescent="0.75">
      <c r="B2654" s="249">
        <v>2591</v>
      </c>
      <c r="C2654" s="248">
        <v>99.65928727492053</v>
      </c>
    </row>
    <row r="2655" spans="2:3" x14ac:dyDescent="0.75">
      <c r="B2655" s="249">
        <v>2592</v>
      </c>
      <c r="C2655" s="248">
        <v>119.07038915584934</v>
      </c>
    </row>
    <row r="2656" spans="2:3" x14ac:dyDescent="0.75">
      <c r="B2656" s="249">
        <v>2593</v>
      </c>
      <c r="C2656" s="248">
        <v>107.89006743576857</v>
      </c>
    </row>
    <row r="2657" spans="2:3" x14ac:dyDescent="0.75">
      <c r="B2657" s="249">
        <v>2594</v>
      </c>
      <c r="C2657" s="248">
        <v>154.86383779481798</v>
      </c>
    </row>
    <row r="2658" spans="2:3" x14ac:dyDescent="0.75">
      <c r="B2658" s="249">
        <v>2595</v>
      </c>
      <c r="C2658" s="248">
        <v>80.042340949685965</v>
      </c>
    </row>
    <row r="2659" spans="2:3" x14ac:dyDescent="0.75">
      <c r="B2659" s="249">
        <v>2596</v>
      </c>
      <c r="C2659" s="248">
        <v>60.868435799658144</v>
      </c>
    </row>
    <row r="2660" spans="2:3" x14ac:dyDescent="0.75">
      <c r="B2660" s="249">
        <v>2597</v>
      </c>
      <c r="C2660" s="248">
        <v>91.846192672936326</v>
      </c>
    </row>
    <row r="2661" spans="2:3" x14ac:dyDescent="0.75">
      <c r="B2661" s="249">
        <v>2598</v>
      </c>
      <c r="C2661" s="248">
        <v>105.01629124032378</v>
      </c>
    </row>
    <row r="2662" spans="2:3" x14ac:dyDescent="0.75">
      <c r="B2662" s="249">
        <v>2599</v>
      </c>
      <c r="C2662" s="248">
        <v>77.857539259646316</v>
      </c>
    </row>
    <row r="2663" spans="2:3" x14ac:dyDescent="0.75">
      <c r="B2663" s="249">
        <v>2600</v>
      </c>
      <c r="C2663" s="248">
        <v>125.13475949602427</v>
      </c>
    </row>
    <row r="2664" spans="2:3" x14ac:dyDescent="0.75">
      <c r="B2664" s="249">
        <v>2601</v>
      </c>
      <c r="C2664" s="248">
        <v>149.76876549868302</v>
      </c>
    </row>
    <row r="2665" spans="2:3" x14ac:dyDescent="0.75">
      <c r="B2665" s="249">
        <v>2602</v>
      </c>
      <c r="C2665" s="248">
        <v>174.61425251924777</v>
      </c>
    </row>
    <row r="2666" spans="2:3" x14ac:dyDescent="0.75">
      <c r="B2666" s="249">
        <v>2603</v>
      </c>
      <c r="C2666" s="248">
        <v>151.63294854615319</v>
      </c>
    </row>
    <row r="2667" spans="2:3" x14ac:dyDescent="0.75">
      <c r="B2667" s="249">
        <v>2604</v>
      </c>
      <c r="C2667" s="248">
        <v>143.08435071706185</v>
      </c>
    </row>
    <row r="2668" spans="2:3" x14ac:dyDescent="0.75">
      <c r="B2668" s="249">
        <v>2605</v>
      </c>
      <c r="C2668" s="248">
        <v>116.04699996463876</v>
      </c>
    </row>
    <row r="2669" spans="2:3" x14ac:dyDescent="0.75">
      <c r="B2669" s="249">
        <v>2606</v>
      </c>
      <c r="C2669" s="248">
        <v>106.16508427830408</v>
      </c>
    </row>
    <row r="2670" spans="2:3" x14ac:dyDescent="0.75">
      <c r="B2670" s="249">
        <v>2607</v>
      </c>
      <c r="C2670" s="248">
        <v>139.73327194758394</v>
      </c>
    </row>
    <row r="2671" spans="2:3" x14ac:dyDescent="0.75">
      <c r="B2671" s="249">
        <v>2608</v>
      </c>
      <c r="C2671" s="248">
        <v>111.9840784631389</v>
      </c>
    </row>
    <row r="2672" spans="2:3" x14ac:dyDescent="0.75">
      <c r="B2672" s="249">
        <v>2609</v>
      </c>
      <c r="C2672" s="248">
        <v>111.55300820578063</v>
      </c>
    </row>
    <row r="2673" spans="2:3" x14ac:dyDescent="0.75">
      <c r="B2673" s="249">
        <v>2610</v>
      </c>
      <c r="C2673" s="248">
        <v>168.90722621992586</v>
      </c>
    </row>
    <row r="2674" spans="2:3" x14ac:dyDescent="0.75">
      <c r="B2674" s="249">
        <v>2611</v>
      </c>
      <c r="C2674" s="248">
        <v>98.744079096669765</v>
      </c>
    </row>
    <row r="2675" spans="2:3" x14ac:dyDescent="0.75">
      <c r="B2675" s="249">
        <v>2612</v>
      </c>
      <c r="C2675" s="248">
        <v>139.91413095293271</v>
      </c>
    </row>
    <row r="2676" spans="2:3" x14ac:dyDescent="0.75">
      <c r="B2676" s="249">
        <v>2613</v>
      </c>
      <c r="C2676" s="248">
        <v>125.07262662571405</v>
      </c>
    </row>
    <row r="2677" spans="2:3" x14ac:dyDescent="0.75">
      <c r="B2677" s="249">
        <v>2614</v>
      </c>
      <c r="C2677" s="248">
        <v>86.553366038309832</v>
      </c>
    </row>
    <row r="2678" spans="2:3" x14ac:dyDescent="0.75">
      <c r="B2678" s="249">
        <v>2615</v>
      </c>
      <c r="C2678" s="248">
        <v>155.42985075272728</v>
      </c>
    </row>
    <row r="2679" spans="2:3" x14ac:dyDescent="0.75">
      <c r="B2679" s="249">
        <v>2616</v>
      </c>
      <c r="C2679" s="248">
        <v>114.72451762654758</v>
      </c>
    </row>
    <row r="2680" spans="2:3" x14ac:dyDescent="0.75">
      <c r="B2680" s="249">
        <v>2617</v>
      </c>
      <c r="C2680" s="248">
        <v>132.02274525622815</v>
      </c>
    </row>
    <row r="2681" spans="2:3" x14ac:dyDescent="0.75">
      <c r="B2681" s="249">
        <v>2618</v>
      </c>
      <c r="C2681" s="248">
        <v>145.75244489897133</v>
      </c>
    </row>
    <row r="2682" spans="2:3" x14ac:dyDescent="0.75">
      <c r="B2682" s="249">
        <v>2619</v>
      </c>
      <c r="C2682" s="248">
        <v>108.20716351170327</v>
      </c>
    </row>
    <row r="2683" spans="2:3" x14ac:dyDescent="0.75">
      <c r="B2683" s="249">
        <v>2620</v>
      </c>
      <c r="C2683" s="248">
        <v>62.74473581756348</v>
      </c>
    </row>
    <row r="2684" spans="2:3" x14ac:dyDescent="0.75">
      <c r="B2684" s="249">
        <v>2621</v>
      </c>
      <c r="C2684" s="248">
        <v>115.44148202180124</v>
      </c>
    </row>
    <row r="2685" spans="2:3" x14ac:dyDescent="0.75">
      <c r="B2685" s="249">
        <v>2622</v>
      </c>
      <c r="C2685" s="248">
        <v>90.113110115114182</v>
      </c>
    </row>
    <row r="2686" spans="2:3" x14ac:dyDescent="0.75">
      <c r="B2686" s="249">
        <v>2623</v>
      </c>
      <c r="C2686" s="248">
        <v>121.5397186664506</v>
      </c>
    </row>
    <row r="2687" spans="2:3" x14ac:dyDescent="0.75">
      <c r="B2687" s="249">
        <v>2624</v>
      </c>
      <c r="C2687" s="248">
        <v>151.96496803212287</v>
      </c>
    </row>
    <row r="2688" spans="2:3" x14ac:dyDescent="0.75">
      <c r="B2688" s="249">
        <v>2625</v>
      </c>
      <c r="C2688" s="248">
        <v>114.30953546406008</v>
      </c>
    </row>
    <row r="2689" spans="2:3" x14ac:dyDescent="0.75">
      <c r="B2689" s="249">
        <v>2626</v>
      </c>
      <c r="C2689" s="248">
        <v>116.11431764068138</v>
      </c>
    </row>
    <row r="2690" spans="2:3" x14ac:dyDescent="0.75">
      <c r="B2690" s="249">
        <v>2627</v>
      </c>
      <c r="C2690" s="248">
        <v>123.96407213564306</v>
      </c>
    </row>
    <row r="2691" spans="2:3" x14ac:dyDescent="0.75">
      <c r="B2691" s="249">
        <v>2628</v>
      </c>
      <c r="C2691" s="248">
        <v>101.50978177611233</v>
      </c>
    </row>
    <row r="2692" spans="2:3" x14ac:dyDescent="0.75">
      <c r="B2692" s="249">
        <v>2629</v>
      </c>
      <c r="C2692" s="248">
        <v>128.63477820628864</v>
      </c>
    </row>
    <row r="2693" spans="2:3" x14ac:dyDescent="0.75">
      <c r="B2693" s="249">
        <v>2630</v>
      </c>
      <c r="C2693" s="248">
        <v>97.899959929481327</v>
      </c>
    </row>
    <row r="2694" spans="2:3" x14ac:dyDescent="0.75">
      <c r="B2694" s="249">
        <v>2631</v>
      </c>
      <c r="C2694" s="248">
        <v>134.38199745590848</v>
      </c>
    </row>
    <row r="2695" spans="2:3" x14ac:dyDescent="0.75">
      <c r="B2695" s="249">
        <v>2632</v>
      </c>
      <c r="C2695" s="248">
        <v>121.80580054365811</v>
      </c>
    </row>
    <row r="2696" spans="2:3" x14ac:dyDescent="0.75">
      <c r="B2696" s="249">
        <v>2633</v>
      </c>
      <c r="C2696" s="248">
        <v>116.45351277800594</v>
      </c>
    </row>
    <row r="2697" spans="2:3" x14ac:dyDescent="0.75">
      <c r="B2697" s="249">
        <v>2634</v>
      </c>
      <c r="C2697" s="248">
        <v>141.82433851354531</v>
      </c>
    </row>
    <row r="2698" spans="2:3" x14ac:dyDescent="0.75">
      <c r="B2698" s="249">
        <v>2635</v>
      </c>
      <c r="C2698" s="248">
        <v>115.59778189579194</v>
      </c>
    </row>
    <row r="2699" spans="2:3" x14ac:dyDescent="0.75">
      <c r="B2699" s="249">
        <v>2636</v>
      </c>
      <c r="C2699" s="248">
        <v>84.332769454255214</v>
      </c>
    </row>
    <row r="2700" spans="2:3" x14ac:dyDescent="0.75">
      <c r="B2700" s="249">
        <v>2637</v>
      </c>
      <c r="C2700" s="248">
        <v>121.68463501269768</v>
      </c>
    </row>
    <row r="2701" spans="2:3" x14ac:dyDescent="0.75">
      <c r="B2701" s="249">
        <v>2638</v>
      </c>
      <c r="C2701" s="248">
        <v>99.976589810349338</v>
      </c>
    </row>
    <row r="2702" spans="2:3" x14ac:dyDescent="0.75">
      <c r="B2702" s="249">
        <v>2639</v>
      </c>
      <c r="C2702" s="248">
        <v>177.7321467565543</v>
      </c>
    </row>
    <row r="2703" spans="2:3" x14ac:dyDescent="0.75">
      <c r="B2703" s="249">
        <v>2640</v>
      </c>
      <c r="C2703" s="248">
        <v>131.05732206166687</v>
      </c>
    </row>
    <row r="2704" spans="2:3" x14ac:dyDescent="0.75">
      <c r="B2704" s="249">
        <v>2641</v>
      </c>
      <c r="C2704" s="248">
        <v>99.068502830954515</v>
      </c>
    </row>
    <row r="2705" spans="2:3" x14ac:dyDescent="0.75">
      <c r="B2705" s="249">
        <v>2642</v>
      </c>
      <c r="C2705" s="248">
        <v>130.59686774744526</v>
      </c>
    </row>
    <row r="2706" spans="2:3" x14ac:dyDescent="0.75">
      <c r="B2706" s="249">
        <v>2643</v>
      </c>
      <c r="C2706" s="248">
        <v>120.13491393132321</v>
      </c>
    </row>
    <row r="2707" spans="2:3" x14ac:dyDescent="0.75">
      <c r="B2707" s="249">
        <v>2644</v>
      </c>
      <c r="C2707" s="248">
        <v>124.42621344103048</v>
      </c>
    </row>
    <row r="2708" spans="2:3" x14ac:dyDescent="0.75">
      <c r="B2708" s="249">
        <v>2645</v>
      </c>
      <c r="C2708" s="248">
        <v>101.43678990199808</v>
      </c>
    </row>
    <row r="2709" spans="2:3" x14ac:dyDescent="0.75">
      <c r="B2709" s="249">
        <v>2646</v>
      </c>
      <c r="C2709" s="248">
        <v>125.70241153815572</v>
      </c>
    </row>
    <row r="2710" spans="2:3" x14ac:dyDescent="0.75">
      <c r="B2710" s="249">
        <v>2647</v>
      </c>
      <c r="C2710" s="248">
        <v>117.67788492154592</v>
      </c>
    </row>
    <row r="2711" spans="2:3" x14ac:dyDescent="0.75">
      <c r="B2711" s="249">
        <v>2648</v>
      </c>
      <c r="C2711" s="248">
        <v>164.45727581654529</v>
      </c>
    </row>
    <row r="2712" spans="2:3" x14ac:dyDescent="0.75">
      <c r="B2712" s="249">
        <v>2649</v>
      </c>
      <c r="C2712" s="248">
        <v>96.589545026015216</v>
      </c>
    </row>
    <row r="2713" spans="2:3" x14ac:dyDescent="0.75">
      <c r="B2713" s="249">
        <v>2650</v>
      </c>
      <c r="C2713" s="248">
        <v>126.98669594926275</v>
      </c>
    </row>
    <row r="2714" spans="2:3" x14ac:dyDescent="0.75">
      <c r="B2714" s="249">
        <v>2651</v>
      </c>
      <c r="C2714" s="248">
        <v>142.48313048307929</v>
      </c>
    </row>
    <row r="2715" spans="2:3" x14ac:dyDescent="0.75">
      <c r="B2715" s="249">
        <v>2652</v>
      </c>
      <c r="C2715" s="248">
        <v>121.06275867238568</v>
      </c>
    </row>
    <row r="2716" spans="2:3" x14ac:dyDescent="0.75">
      <c r="B2716" s="249">
        <v>2653</v>
      </c>
      <c r="C2716" s="248">
        <v>171.32638134957301</v>
      </c>
    </row>
    <row r="2717" spans="2:3" x14ac:dyDescent="0.75">
      <c r="B2717" s="249">
        <v>2654</v>
      </c>
      <c r="C2717" s="248">
        <v>146.67250999888796</v>
      </c>
    </row>
    <row r="2718" spans="2:3" x14ac:dyDescent="0.75">
      <c r="B2718" s="249">
        <v>2655</v>
      </c>
      <c r="C2718" s="248">
        <v>118.13207574903005</v>
      </c>
    </row>
    <row r="2719" spans="2:3" x14ac:dyDescent="0.75">
      <c r="B2719" s="249">
        <v>2656</v>
      </c>
      <c r="C2719" s="248">
        <v>101.07970044722418</v>
      </c>
    </row>
    <row r="2720" spans="2:3" x14ac:dyDescent="0.75">
      <c r="B2720" s="249">
        <v>2657</v>
      </c>
      <c r="C2720" s="248">
        <v>150.86151849302965</v>
      </c>
    </row>
    <row r="2721" spans="2:3" x14ac:dyDescent="0.75">
      <c r="B2721" s="249">
        <v>2658</v>
      </c>
      <c r="C2721" s="248">
        <v>168.83141240795015</v>
      </c>
    </row>
    <row r="2722" spans="2:3" x14ac:dyDescent="0.75">
      <c r="B2722" s="249">
        <v>2659</v>
      </c>
      <c r="C2722" s="248">
        <v>128.98291326292014</v>
      </c>
    </row>
    <row r="2723" spans="2:3" x14ac:dyDescent="0.75">
      <c r="B2723" s="249">
        <v>2660</v>
      </c>
      <c r="C2723" s="248">
        <v>89.314108394345126</v>
      </c>
    </row>
    <row r="2724" spans="2:3" x14ac:dyDescent="0.75">
      <c r="B2724" s="249">
        <v>2661</v>
      </c>
      <c r="C2724" s="248">
        <v>63.351432765791877</v>
      </c>
    </row>
    <row r="2725" spans="2:3" x14ac:dyDescent="0.75">
      <c r="B2725" s="249">
        <v>2662</v>
      </c>
      <c r="C2725" s="248">
        <v>95.678580567127057</v>
      </c>
    </row>
    <row r="2726" spans="2:3" x14ac:dyDescent="0.75">
      <c r="B2726" s="249">
        <v>2663</v>
      </c>
      <c r="C2726" s="248">
        <v>130.17961406132702</v>
      </c>
    </row>
    <row r="2727" spans="2:3" x14ac:dyDescent="0.75">
      <c r="B2727" s="249">
        <v>2664</v>
      </c>
      <c r="C2727" s="248">
        <v>121.21123495110979</v>
      </c>
    </row>
    <row r="2728" spans="2:3" x14ac:dyDescent="0.75">
      <c r="B2728" s="249">
        <v>2665</v>
      </c>
      <c r="C2728" s="248">
        <v>106.24740879638229</v>
      </c>
    </row>
    <row r="2729" spans="2:3" x14ac:dyDescent="0.75">
      <c r="B2729" s="249">
        <v>2666</v>
      </c>
      <c r="C2729" s="248">
        <v>90.804320505993743</v>
      </c>
    </row>
    <row r="2730" spans="2:3" x14ac:dyDescent="0.75">
      <c r="B2730" s="249">
        <v>2667</v>
      </c>
      <c r="C2730" s="248">
        <v>117.27190823503116</v>
      </c>
    </row>
    <row r="2731" spans="2:3" x14ac:dyDescent="0.75">
      <c r="B2731" s="249">
        <v>2668</v>
      </c>
      <c r="C2731" s="248">
        <v>108.14259377768215</v>
      </c>
    </row>
    <row r="2732" spans="2:3" x14ac:dyDescent="0.75">
      <c r="B2732" s="249">
        <v>2669</v>
      </c>
      <c r="C2732" s="248">
        <v>116.71653861437316</v>
      </c>
    </row>
    <row r="2733" spans="2:3" x14ac:dyDescent="0.75">
      <c r="B2733" s="249">
        <v>2670</v>
      </c>
      <c r="C2733" s="248">
        <v>154.24115504275599</v>
      </c>
    </row>
    <row r="2734" spans="2:3" x14ac:dyDescent="0.75">
      <c r="B2734" s="249">
        <v>2671</v>
      </c>
      <c r="C2734" s="248">
        <v>128.39794130185393</v>
      </c>
    </row>
    <row r="2735" spans="2:3" x14ac:dyDescent="0.75">
      <c r="B2735" s="249">
        <v>2672</v>
      </c>
      <c r="C2735" s="248">
        <v>111.96560193584136</v>
      </c>
    </row>
    <row r="2736" spans="2:3" x14ac:dyDescent="0.75">
      <c r="B2736" s="249">
        <v>2673</v>
      </c>
      <c r="C2736" s="248">
        <v>110.75000959245618</v>
      </c>
    </row>
    <row r="2737" spans="2:3" x14ac:dyDescent="0.75">
      <c r="B2737" s="249">
        <v>2674</v>
      </c>
      <c r="C2737" s="248">
        <v>145.60006582987856</v>
      </c>
    </row>
    <row r="2738" spans="2:3" x14ac:dyDescent="0.75">
      <c r="B2738" s="249">
        <v>2675</v>
      </c>
      <c r="C2738" s="248">
        <v>112.96001046033339</v>
      </c>
    </row>
    <row r="2739" spans="2:3" x14ac:dyDescent="0.75">
      <c r="B2739" s="249">
        <v>2676</v>
      </c>
      <c r="C2739" s="248">
        <v>94.377519048421689</v>
      </c>
    </row>
    <row r="2740" spans="2:3" x14ac:dyDescent="0.75">
      <c r="B2740" s="249">
        <v>2677</v>
      </c>
      <c r="C2740" s="248">
        <v>112.45185555180119</v>
      </c>
    </row>
    <row r="2741" spans="2:3" x14ac:dyDescent="0.75">
      <c r="B2741" s="249">
        <v>2678</v>
      </c>
      <c r="C2741" s="248">
        <v>109.76663833843764</v>
      </c>
    </row>
    <row r="2742" spans="2:3" x14ac:dyDescent="0.75">
      <c r="B2742" s="249">
        <v>2679</v>
      </c>
      <c r="C2742" s="248">
        <v>138.90882445273354</v>
      </c>
    </row>
    <row r="2743" spans="2:3" x14ac:dyDescent="0.75">
      <c r="B2743" s="249">
        <v>2680</v>
      </c>
      <c r="C2743" s="248">
        <v>127.33662529609445</v>
      </c>
    </row>
    <row r="2744" spans="2:3" x14ac:dyDescent="0.75">
      <c r="B2744" s="249">
        <v>2681</v>
      </c>
      <c r="C2744" s="248">
        <v>78.206315143420895</v>
      </c>
    </row>
    <row r="2745" spans="2:3" x14ac:dyDescent="0.75">
      <c r="B2745" s="249">
        <v>2682</v>
      </c>
      <c r="C2745" s="248">
        <v>98.536866851211727</v>
      </c>
    </row>
    <row r="2746" spans="2:3" x14ac:dyDescent="0.75">
      <c r="B2746" s="249">
        <v>2683</v>
      </c>
      <c r="C2746" s="248">
        <v>125.92752205525038</v>
      </c>
    </row>
    <row r="2747" spans="2:3" x14ac:dyDescent="0.75">
      <c r="B2747" s="249">
        <v>2684</v>
      </c>
      <c r="C2747" s="248">
        <v>80.510189684620855</v>
      </c>
    </row>
    <row r="2748" spans="2:3" x14ac:dyDescent="0.75">
      <c r="B2748" s="249">
        <v>2685</v>
      </c>
      <c r="C2748" s="248">
        <v>104.06044424372816</v>
      </c>
    </row>
    <row r="2749" spans="2:3" x14ac:dyDescent="0.75">
      <c r="B2749" s="249">
        <v>2686</v>
      </c>
      <c r="C2749" s="248">
        <v>114.76991727870291</v>
      </c>
    </row>
    <row r="2750" spans="2:3" x14ac:dyDescent="0.75">
      <c r="B2750" s="249">
        <v>2687</v>
      </c>
      <c r="C2750" s="248">
        <v>165.39109452957797</v>
      </c>
    </row>
    <row r="2751" spans="2:3" x14ac:dyDescent="0.75">
      <c r="B2751" s="249">
        <v>2688</v>
      </c>
      <c r="C2751" s="248">
        <v>116.21832294146363</v>
      </c>
    </row>
    <row r="2752" spans="2:3" x14ac:dyDescent="0.75">
      <c r="B2752" s="249">
        <v>2689</v>
      </c>
      <c r="C2752" s="248">
        <v>101.25412467251459</v>
      </c>
    </row>
    <row r="2753" spans="2:3" x14ac:dyDescent="0.75">
      <c r="B2753" s="249">
        <v>2690</v>
      </c>
      <c r="C2753" s="248">
        <v>100.62426566158206</v>
      </c>
    </row>
    <row r="2754" spans="2:3" x14ac:dyDescent="0.75">
      <c r="B2754" s="249">
        <v>2691</v>
      </c>
      <c r="C2754" s="248">
        <v>120.27117302995171</v>
      </c>
    </row>
    <row r="2755" spans="2:3" x14ac:dyDescent="0.75">
      <c r="B2755" s="249">
        <v>2692</v>
      </c>
      <c r="C2755" s="248">
        <v>126.81437071218922</v>
      </c>
    </row>
    <row r="2756" spans="2:3" x14ac:dyDescent="0.75">
      <c r="B2756" s="249">
        <v>2693</v>
      </c>
      <c r="C2756" s="248">
        <v>137.28640790598973</v>
      </c>
    </row>
    <row r="2757" spans="2:3" x14ac:dyDescent="0.75">
      <c r="B2757" s="249">
        <v>2694</v>
      </c>
      <c r="C2757" s="248">
        <v>135.28672778236077</v>
      </c>
    </row>
    <row r="2758" spans="2:3" x14ac:dyDescent="0.75">
      <c r="B2758" s="249">
        <v>2695</v>
      </c>
      <c r="C2758" s="248">
        <v>115.96356668879193</v>
      </c>
    </row>
    <row r="2759" spans="2:3" x14ac:dyDescent="0.75">
      <c r="B2759" s="249">
        <v>2696</v>
      </c>
      <c r="C2759" s="248">
        <v>109.05340628708441</v>
      </c>
    </row>
    <row r="2760" spans="2:3" x14ac:dyDescent="0.75">
      <c r="B2760" s="249">
        <v>2697</v>
      </c>
      <c r="C2760" s="248">
        <v>140.14944310546605</v>
      </c>
    </row>
    <row r="2761" spans="2:3" x14ac:dyDescent="0.75">
      <c r="B2761" s="249">
        <v>2698</v>
      </c>
      <c r="C2761" s="248">
        <v>112.85768298017402</v>
      </c>
    </row>
    <row r="2762" spans="2:3" x14ac:dyDescent="0.75">
      <c r="B2762" s="249">
        <v>2699</v>
      </c>
      <c r="C2762" s="248">
        <v>151.35364013184119</v>
      </c>
    </row>
    <row r="2763" spans="2:3" x14ac:dyDescent="0.75">
      <c r="B2763" s="249">
        <v>2700</v>
      </c>
      <c r="C2763" s="248">
        <v>87.224902735799802</v>
      </c>
    </row>
    <row r="2764" spans="2:3" x14ac:dyDescent="0.75">
      <c r="B2764" s="249">
        <v>2701</v>
      </c>
      <c r="C2764" s="248">
        <v>129.30691846491652</v>
      </c>
    </row>
    <row r="2765" spans="2:3" x14ac:dyDescent="0.75">
      <c r="B2765" s="249">
        <v>2702</v>
      </c>
      <c r="C2765" s="248">
        <v>133.21814058931795</v>
      </c>
    </row>
    <row r="2766" spans="2:3" x14ac:dyDescent="0.75">
      <c r="B2766" s="249">
        <v>2703</v>
      </c>
      <c r="C2766" s="248">
        <v>102.81226112403644</v>
      </c>
    </row>
    <row r="2767" spans="2:3" x14ac:dyDescent="0.75">
      <c r="B2767" s="249">
        <v>2704</v>
      </c>
      <c r="C2767" s="248">
        <v>145.93466295101592</v>
      </c>
    </row>
    <row r="2768" spans="2:3" x14ac:dyDescent="0.75">
      <c r="B2768" s="249">
        <v>2705</v>
      </c>
      <c r="C2768" s="248">
        <v>86.083953236877619</v>
      </c>
    </row>
    <row r="2769" spans="2:3" x14ac:dyDescent="0.75">
      <c r="B2769" s="249">
        <v>2706</v>
      </c>
      <c r="C2769" s="248">
        <v>93.960028794550837</v>
      </c>
    </row>
    <row r="2770" spans="2:3" x14ac:dyDescent="0.75">
      <c r="B2770" s="249">
        <v>2707</v>
      </c>
      <c r="C2770" s="248">
        <v>102.78480244253768</v>
      </c>
    </row>
    <row r="2771" spans="2:3" x14ac:dyDescent="0.75">
      <c r="B2771" s="249">
        <v>2708</v>
      </c>
      <c r="C2771" s="248">
        <v>133.24481672115954</v>
      </c>
    </row>
    <row r="2772" spans="2:3" x14ac:dyDescent="0.75">
      <c r="B2772" s="249">
        <v>2709</v>
      </c>
      <c r="C2772" s="248">
        <v>128.87652256157423</v>
      </c>
    </row>
    <row r="2773" spans="2:3" x14ac:dyDescent="0.75">
      <c r="B2773" s="249">
        <v>2710</v>
      </c>
      <c r="C2773" s="248">
        <v>134.89437356403425</v>
      </c>
    </row>
    <row r="2774" spans="2:3" x14ac:dyDescent="0.75">
      <c r="B2774" s="249">
        <v>2711</v>
      </c>
      <c r="C2774" s="248">
        <v>155.48617845526564</v>
      </c>
    </row>
    <row r="2775" spans="2:3" x14ac:dyDescent="0.75">
      <c r="B2775" s="249">
        <v>2712</v>
      </c>
      <c r="C2775" s="248">
        <v>133.89369297298342</v>
      </c>
    </row>
    <row r="2776" spans="2:3" x14ac:dyDescent="0.75">
      <c r="B2776" s="249">
        <v>2713</v>
      </c>
      <c r="C2776" s="248">
        <v>117.47285631687845</v>
      </c>
    </row>
    <row r="2777" spans="2:3" x14ac:dyDescent="0.75">
      <c r="B2777" s="249">
        <v>2714</v>
      </c>
      <c r="C2777" s="248">
        <v>153.51063623870661</v>
      </c>
    </row>
    <row r="2778" spans="2:3" x14ac:dyDescent="0.75">
      <c r="B2778" s="249">
        <v>2715</v>
      </c>
      <c r="C2778" s="248">
        <v>130.8967937490408</v>
      </c>
    </row>
    <row r="2779" spans="2:3" x14ac:dyDescent="0.75">
      <c r="B2779" s="249">
        <v>2716</v>
      </c>
      <c r="C2779" s="248">
        <v>98.271872574506887</v>
      </c>
    </row>
    <row r="2780" spans="2:3" x14ac:dyDescent="0.75">
      <c r="B2780" s="249">
        <v>2717</v>
      </c>
      <c r="C2780" s="248">
        <v>121.7161694426552</v>
      </c>
    </row>
    <row r="2781" spans="2:3" x14ac:dyDescent="0.75">
      <c r="B2781" s="249">
        <v>2718</v>
      </c>
      <c r="C2781" s="248">
        <v>128.48945960808499</v>
      </c>
    </row>
    <row r="2782" spans="2:3" x14ac:dyDescent="0.75">
      <c r="B2782" s="249">
        <v>2719</v>
      </c>
      <c r="C2782" s="248">
        <v>150.24100875371764</v>
      </c>
    </row>
    <row r="2783" spans="2:3" x14ac:dyDescent="0.75">
      <c r="B2783" s="249">
        <v>2720</v>
      </c>
      <c r="C2783" s="248">
        <v>104.91791702441748</v>
      </c>
    </row>
    <row r="2784" spans="2:3" x14ac:dyDescent="0.75">
      <c r="B2784" s="249">
        <v>2721</v>
      </c>
      <c r="C2784" s="248">
        <v>105.26967030021727</v>
      </c>
    </row>
    <row r="2785" spans="2:3" x14ac:dyDescent="0.75">
      <c r="B2785" s="249">
        <v>2722</v>
      </c>
      <c r="C2785" s="248">
        <v>152.18889486642615</v>
      </c>
    </row>
    <row r="2786" spans="2:3" x14ac:dyDescent="0.75">
      <c r="B2786" s="249">
        <v>2723</v>
      </c>
      <c r="C2786" s="248">
        <v>88.824930435419276</v>
      </c>
    </row>
    <row r="2787" spans="2:3" x14ac:dyDescent="0.75">
      <c r="B2787" s="249">
        <v>2724</v>
      </c>
      <c r="C2787" s="248">
        <v>100.31941889487918</v>
      </c>
    </row>
    <row r="2788" spans="2:3" x14ac:dyDescent="0.75">
      <c r="B2788" s="249">
        <v>2725</v>
      </c>
      <c r="C2788" s="248">
        <v>133.21207348928669</v>
      </c>
    </row>
    <row r="2789" spans="2:3" x14ac:dyDescent="0.75">
      <c r="B2789" s="249">
        <v>2726</v>
      </c>
      <c r="C2789" s="248">
        <v>118.91818024593671</v>
      </c>
    </row>
    <row r="2790" spans="2:3" x14ac:dyDescent="0.75">
      <c r="B2790" s="249">
        <v>2727</v>
      </c>
      <c r="C2790" s="248">
        <v>79.651089287657854</v>
      </c>
    </row>
    <row r="2791" spans="2:3" x14ac:dyDescent="0.75">
      <c r="B2791" s="249">
        <v>2728</v>
      </c>
      <c r="C2791" s="248">
        <v>133.95985523465396</v>
      </c>
    </row>
    <row r="2792" spans="2:3" x14ac:dyDescent="0.75">
      <c r="B2792" s="249">
        <v>2729</v>
      </c>
      <c r="C2792" s="248">
        <v>98.206716249724806</v>
      </c>
    </row>
    <row r="2793" spans="2:3" x14ac:dyDescent="0.75">
      <c r="B2793" s="249">
        <v>2730</v>
      </c>
      <c r="C2793" s="248">
        <v>138.52979408364905</v>
      </c>
    </row>
    <row r="2794" spans="2:3" x14ac:dyDescent="0.75">
      <c r="B2794" s="249">
        <v>2731</v>
      </c>
      <c r="C2794" s="248">
        <v>86.383852150675608</v>
      </c>
    </row>
    <row r="2795" spans="2:3" x14ac:dyDescent="0.75">
      <c r="B2795" s="249">
        <v>2732</v>
      </c>
      <c r="C2795" s="248">
        <v>111.75712907112518</v>
      </c>
    </row>
    <row r="2796" spans="2:3" x14ac:dyDescent="0.75">
      <c r="B2796" s="249">
        <v>2733</v>
      </c>
      <c r="C2796" s="248">
        <v>131.60431704259696</v>
      </c>
    </row>
    <row r="2797" spans="2:3" x14ac:dyDescent="0.75">
      <c r="B2797" s="249">
        <v>2734</v>
      </c>
      <c r="C2797" s="248">
        <v>106.05808824731869</v>
      </c>
    </row>
    <row r="2798" spans="2:3" x14ac:dyDescent="0.75">
      <c r="B2798" s="249">
        <v>2735</v>
      </c>
      <c r="C2798" s="248">
        <v>135.27434136981833</v>
      </c>
    </row>
    <row r="2799" spans="2:3" x14ac:dyDescent="0.75">
      <c r="B2799" s="249">
        <v>2736</v>
      </c>
      <c r="C2799" s="248">
        <v>95.100242886835957</v>
      </c>
    </row>
    <row r="2800" spans="2:3" x14ac:dyDescent="0.75">
      <c r="B2800" s="249">
        <v>2737</v>
      </c>
      <c r="C2800" s="248">
        <v>145.42242292521132</v>
      </c>
    </row>
    <row r="2801" spans="2:3" x14ac:dyDescent="0.75">
      <c r="B2801" s="249">
        <v>2738</v>
      </c>
      <c r="C2801" s="248">
        <v>144.00883695043984</v>
      </c>
    </row>
    <row r="2802" spans="2:3" x14ac:dyDescent="0.75">
      <c r="B2802" s="249">
        <v>2739</v>
      </c>
      <c r="C2802" s="248">
        <v>95.613760013373678</v>
      </c>
    </row>
    <row r="2803" spans="2:3" x14ac:dyDescent="0.75">
      <c r="B2803" s="249">
        <v>2740</v>
      </c>
      <c r="C2803" s="248">
        <v>102.3535062857348</v>
      </c>
    </row>
    <row r="2804" spans="2:3" x14ac:dyDescent="0.75">
      <c r="B2804" s="249">
        <v>2741</v>
      </c>
      <c r="C2804" s="248">
        <v>82.175398214125721</v>
      </c>
    </row>
    <row r="2805" spans="2:3" x14ac:dyDescent="0.75">
      <c r="B2805" s="249">
        <v>2742</v>
      </c>
      <c r="C2805" s="248">
        <v>135.26331638391443</v>
      </c>
    </row>
    <row r="2806" spans="2:3" x14ac:dyDescent="0.75">
      <c r="B2806" s="249">
        <v>2743</v>
      </c>
      <c r="C2806" s="248">
        <v>121.08995458921808</v>
      </c>
    </row>
    <row r="2807" spans="2:3" x14ac:dyDescent="0.75">
      <c r="B2807" s="249">
        <v>2744</v>
      </c>
      <c r="C2807" s="248">
        <v>110.594188716799</v>
      </c>
    </row>
    <row r="2808" spans="2:3" x14ac:dyDescent="0.75">
      <c r="B2808" s="249">
        <v>2745</v>
      </c>
      <c r="C2808" s="248">
        <v>130.22715134841104</v>
      </c>
    </row>
    <row r="2809" spans="2:3" x14ac:dyDescent="0.75">
      <c r="B2809" s="249">
        <v>2746</v>
      </c>
      <c r="C2809" s="248">
        <v>140.83255274845183</v>
      </c>
    </row>
    <row r="2810" spans="2:3" x14ac:dyDescent="0.75">
      <c r="B2810" s="249">
        <v>2747</v>
      </c>
      <c r="C2810" s="248">
        <v>121.15180292185511</v>
      </c>
    </row>
    <row r="2811" spans="2:3" x14ac:dyDescent="0.75">
      <c r="B2811" s="249">
        <v>2748</v>
      </c>
      <c r="C2811" s="248">
        <v>83.998693998296176</v>
      </c>
    </row>
    <row r="2812" spans="2:3" x14ac:dyDescent="0.75">
      <c r="B2812" s="249">
        <v>2749</v>
      </c>
      <c r="C2812" s="248">
        <v>97.819042101556462</v>
      </c>
    </row>
    <row r="2813" spans="2:3" x14ac:dyDescent="0.75">
      <c r="B2813" s="249">
        <v>2750</v>
      </c>
      <c r="C2813" s="248">
        <v>119.73407816091846</v>
      </c>
    </row>
    <row r="2814" spans="2:3" x14ac:dyDescent="0.75">
      <c r="B2814" s="249">
        <v>2751</v>
      </c>
      <c r="C2814" s="248">
        <v>99.898282983942394</v>
      </c>
    </row>
    <row r="2815" spans="2:3" x14ac:dyDescent="0.75">
      <c r="B2815" s="249">
        <v>2752</v>
      </c>
      <c r="C2815" s="248">
        <v>131.30639646107397</v>
      </c>
    </row>
    <row r="2816" spans="2:3" x14ac:dyDescent="0.75">
      <c r="B2816" s="249">
        <v>2753</v>
      </c>
      <c r="C2816" s="248">
        <v>107.20696179335414</v>
      </c>
    </row>
    <row r="2817" spans="2:3" x14ac:dyDescent="0.75">
      <c r="B2817" s="249">
        <v>2754</v>
      </c>
      <c r="C2817" s="248">
        <v>86.159275281203747</v>
      </c>
    </row>
    <row r="2818" spans="2:3" x14ac:dyDescent="0.75">
      <c r="B2818" s="249">
        <v>2755</v>
      </c>
      <c r="C2818" s="248">
        <v>96.309698539016964</v>
      </c>
    </row>
    <row r="2819" spans="2:3" x14ac:dyDescent="0.75">
      <c r="B2819" s="249">
        <v>2756</v>
      </c>
      <c r="C2819" s="248">
        <v>116.25567678428675</v>
      </c>
    </row>
    <row r="2820" spans="2:3" x14ac:dyDescent="0.75">
      <c r="B2820" s="249">
        <v>2757</v>
      </c>
      <c r="C2820" s="248">
        <v>177.87304665536396</v>
      </c>
    </row>
    <row r="2821" spans="2:3" x14ac:dyDescent="0.75">
      <c r="B2821" s="249">
        <v>2758</v>
      </c>
      <c r="C2821" s="248">
        <v>147.09276139443429</v>
      </c>
    </row>
    <row r="2822" spans="2:3" x14ac:dyDescent="0.75">
      <c r="B2822" s="249">
        <v>2759</v>
      </c>
      <c r="C2822" s="248">
        <v>83.437448127477666</v>
      </c>
    </row>
    <row r="2823" spans="2:3" x14ac:dyDescent="0.75">
      <c r="B2823" s="249">
        <v>2760</v>
      </c>
      <c r="C2823" s="248">
        <v>136.91084125577504</v>
      </c>
    </row>
    <row r="2824" spans="2:3" x14ac:dyDescent="0.75">
      <c r="B2824" s="249">
        <v>2761</v>
      </c>
      <c r="C2824" s="248">
        <v>134.98049769286314</v>
      </c>
    </row>
    <row r="2825" spans="2:3" x14ac:dyDescent="0.75">
      <c r="B2825" s="249">
        <v>2762</v>
      </c>
      <c r="C2825" s="248">
        <v>113.21458345489023</v>
      </c>
    </row>
    <row r="2826" spans="2:3" x14ac:dyDescent="0.75">
      <c r="B2826" s="249">
        <v>2763</v>
      </c>
      <c r="C2826" s="248">
        <v>118.37898797821536</v>
      </c>
    </row>
    <row r="2827" spans="2:3" x14ac:dyDescent="0.75">
      <c r="B2827" s="249">
        <v>2764</v>
      </c>
      <c r="C2827" s="248">
        <v>120.45693884983423</v>
      </c>
    </row>
    <row r="2828" spans="2:3" x14ac:dyDescent="0.75">
      <c r="B2828" s="249">
        <v>2765</v>
      </c>
      <c r="C2828" s="248">
        <v>108.6151666495567</v>
      </c>
    </row>
    <row r="2829" spans="2:3" x14ac:dyDescent="0.75">
      <c r="B2829" s="249">
        <v>2766</v>
      </c>
      <c r="C2829" s="248">
        <v>94.100420705839952</v>
      </c>
    </row>
    <row r="2830" spans="2:3" x14ac:dyDescent="0.75">
      <c r="B2830" s="249">
        <v>2767</v>
      </c>
      <c r="C2830" s="248">
        <v>174.96963041645233</v>
      </c>
    </row>
    <row r="2831" spans="2:3" x14ac:dyDescent="0.75">
      <c r="B2831" s="249">
        <v>2768</v>
      </c>
      <c r="C2831" s="248">
        <v>126.94952172510082</v>
      </c>
    </row>
    <row r="2832" spans="2:3" x14ac:dyDescent="0.75">
      <c r="B2832" s="249">
        <v>2769</v>
      </c>
      <c r="C2832" s="248">
        <v>114.56532997613816</v>
      </c>
    </row>
    <row r="2833" spans="2:3" x14ac:dyDescent="0.75">
      <c r="B2833" s="249">
        <v>2770</v>
      </c>
      <c r="C2833" s="248">
        <v>127.10327149297727</v>
      </c>
    </row>
    <row r="2834" spans="2:3" x14ac:dyDescent="0.75">
      <c r="B2834" s="249">
        <v>2771</v>
      </c>
      <c r="C2834" s="248">
        <v>110.62609211739627</v>
      </c>
    </row>
    <row r="2835" spans="2:3" x14ac:dyDescent="0.75">
      <c r="B2835" s="249">
        <v>2772</v>
      </c>
      <c r="C2835" s="248">
        <v>113.75889290056894</v>
      </c>
    </row>
    <row r="2836" spans="2:3" x14ac:dyDescent="0.75">
      <c r="B2836" s="249">
        <v>2773</v>
      </c>
      <c r="C2836" s="248">
        <v>142.61320547645357</v>
      </c>
    </row>
    <row r="2837" spans="2:3" x14ac:dyDescent="0.75">
      <c r="B2837" s="249">
        <v>2774</v>
      </c>
      <c r="C2837" s="248">
        <v>143.30417312465784</v>
      </c>
    </row>
    <row r="2838" spans="2:3" x14ac:dyDescent="0.75">
      <c r="B2838" s="249">
        <v>2775</v>
      </c>
      <c r="C2838" s="248">
        <v>110.19785796967216</v>
      </c>
    </row>
    <row r="2839" spans="2:3" x14ac:dyDescent="0.75">
      <c r="B2839" s="249">
        <v>2776</v>
      </c>
      <c r="C2839" s="248">
        <v>126.23087314785731</v>
      </c>
    </row>
    <row r="2840" spans="2:3" x14ac:dyDescent="0.75">
      <c r="B2840" s="249">
        <v>2777</v>
      </c>
      <c r="C2840" s="248">
        <v>112.45370072326355</v>
      </c>
    </row>
    <row r="2841" spans="2:3" x14ac:dyDescent="0.75">
      <c r="B2841" s="249">
        <v>2778</v>
      </c>
      <c r="C2841" s="248">
        <v>117.83101776043235</v>
      </c>
    </row>
    <row r="2842" spans="2:3" x14ac:dyDescent="0.75">
      <c r="B2842" s="249">
        <v>2779</v>
      </c>
      <c r="C2842" s="248">
        <v>132.73581034562059</v>
      </c>
    </row>
    <row r="2843" spans="2:3" x14ac:dyDescent="0.75">
      <c r="B2843" s="249">
        <v>2780</v>
      </c>
      <c r="C2843" s="248">
        <v>114.99621460246625</v>
      </c>
    </row>
    <row r="2844" spans="2:3" x14ac:dyDescent="0.75">
      <c r="B2844" s="249">
        <v>2781</v>
      </c>
      <c r="C2844" s="248">
        <v>97.467468692267488</v>
      </c>
    </row>
    <row r="2845" spans="2:3" x14ac:dyDescent="0.75">
      <c r="B2845" s="249">
        <v>2782</v>
      </c>
      <c r="C2845" s="248">
        <v>148.77272468480973</v>
      </c>
    </row>
    <row r="2846" spans="2:3" x14ac:dyDescent="0.75">
      <c r="B2846" s="249">
        <v>2783</v>
      </c>
      <c r="C2846" s="248">
        <v>77.241650132465011</v>
      </c>
    </row>
    <row r="2847" spans="2:3" x14ac:dyDescent="0.75">
      <c r="B2847" s="249">
        <v>2784</v>
      </c>
      <c r="C2847" s="248">
        <v>155.87664723061965</v>
      </c>
    </row>
    <row r="2848" spans="2:3" x14ac:dyDescent="0.75">
      <c r="B2848" s="249">
        <v>2785</v>
      </c>
      <c r="C2848" s="248">
        <v>91.613078285242693</v>
      </c>
    </row>
    <row r="2849" spans="2:3" x14ac:dyDescent="0.75">
      <c r="B2849" s="249">
        <v>2786</v>
      </c>
      <c r="C2849" s="248">
        <v>98.765359541369904</v>
      </c>
    </row>
    <row r="2850" spans="2:3" x14ac:dyDescent="0.75">
      <c r="B2850" s="249">
        <v>2787</v>
      </c>
      <c r="C2850" s="248">
        <v>143.59292400263192</v>
      </c>
    </row>
    <row r="2851" spans="2:3" x14ac:dyDescent="0.75">
      <c r="B2851" s="249">
        <v>2788</v>
      </c>
      <c r="C2851" s="248">
        <v>130.38443557748371</v>
      </c>
    </row>
    <row r="2852" spans="2:3" x14ac:dyDescent="0.75">
      <c r="B2852" s="249">
        <v>2789</v>
      </c>
      <c r="C2852" s="248">
        <v>167.53143317799771</v>
      </c>
    </row>
    <row r="2853" spans="2:3" x14ac:dyDescent="0.75">
      <c r="B2853" s="249">
        <v>2790</v>
      </c>
      <c r="C2853" s="248">
        <v>91.508140813863122</v>
      </c>
    </row>
    <row r="2854" spans="2:3" x14ac:dyDescent="0.75">
      <c r="B2854" s="249">
        <v>2791</v>
      </c>
      <c r="C2854" s="248">
        <v>105.38674646456914</v>
      </c>
    </row>
    <row r="2855" spans="2:3" x14ac:dyDescent="0.75">
      <c r="B2855" s="249">
        <v>2792</v>
      </c>
      <c r="C2855" s="248">
        <v>93.270761810949068</v>
      </c>
    </row>
    <row r="2856" spans="2:3" x14ac:dyDescent="0.75">
      <c r="B2856" s="249">
        <v>2793</v>
      </c>
      <c r="C2856" s="248">
        <v>125.69827625654602</v>
      </c>
    </row>
    <row r="2857" spans="2:3" x14ac:dyDescent="0.75">
      <c r="B2857" s="249">
        <v>2794</v>
      </c>
      <c r="C2857" s="248">
        <v>95.227993871806817</v>
      </c>
    </row>
    <row r="2858" spans="2:3" x14ac:dyDescent="0.75">
      <c r="B2858" s="249">
        <v>2795</v>
      </c>
      <c r="C2858" s="248">
        <v>97.770326664107984</v>
      </c>
    </row>
    <row r="2859" spans="2:3" x14ac:dyDescent="0.75">
      <c r="B2859" s="249">
        <v>2796</v>
      </c>
      <c r="C2859" s="248">
        <v>112.18924122613353</v>
      </c>
    </row>
    <row r="2860" spans="2:3" x14ac:dyDescent="0.75">
      <c r="B2860" s="249">
        <v>2797</v>
      </c>
      <c r="C2860" s="248">
        <v>63.367479695548838</v>
      </c>
    </row>
    <row r="2861" spans="2:3" x14ac:dyDescent="0.75">
      <c r="B2861" s="249">
        <v>2798</v>
      </c>
      <c r="C2861" s="248">
        <v>124.17301167491257</v>
      </c>
    </row>
    <row r="2862" spans="2:3" x14ac:dyDescent="0.75">
      <c r="B2862" s="249">
        <v>2799</v>
      </c>
      <c r="C2862" s="248">
        <v>106.05653684007044</v>
      </c>
    </row>
    <row r="2863" spans="2:3" x14ac:dyDescent="0.75">
      <c r="B2863" s="249">
        <v>2800</v>
      </c>
      <c r="C2863" s="248">
        <v>102.93508842250449</v>
      </c>
    </row>
    <row r="2864" spans="2:3" x14ac:dyDescent="0.75">
      <c r="B2864" s="249">
        <v>2801</v>
      </c>
      <c r="C2864" s="248">
        <v>101.86522937329666</v>
      </c>
    </row>
    <row r="2865" spans="2:3" x14ac:dyDescent="0.75">
      <c r="B2865" s="249">
        <v>2802</v>
      </c>
      <c r="C2865" s="248">
        <v>111.27604960539472</v>
      </c>
    </row>
    <row r="2866" spans="2:3" x14ac:dyDescent="0.75">
      <c r="B2866" s="249">
        <v>2803</v>
      </c>
      <c r="C2866" s="248">
        <v>109.46763467151271</v>
      </c>
    </row>
    <row r="2867" spans="2:3" x14ac:dyDescent="0.75">
      <c r="B2867" s="249">
        <v>2804</v>
      </c>
      <c r="C2867" s="248">
        <v>109.0067726631824</v>
      </c>
    </row>
    <row r="2868" spans="2:3" x14ac:dyDescent="0.75">
      <c r="B2868" s="249">
        <v>2805</v>
      </c>
      <c r="C2868" s="248">
        <v>93.758255007305721</v>
      </c>
    </row>
    <row r="2869" spans="2:3" x14ac:dyDescent="0.75">
      <c r="B2869" s="249">
        <v>2806</v>
      </c>
      <c r="C2869" s="248">
        <v>108.0340741175507</v>
      </c>
    </row>
    <row r="2870" spans="2:3" x14ac:dyDescent="0.75">
      <c r="B2870" s="249">
        <v>2807</v>
      </c>
      <c r="C2870" s="248">
        <v>43.173910909110631</v>
      </c>
    </row>
    <row r="2871" spans="2:3" x14ac:dyDescent="0.75">
      <c r="B2871" s="249">
        <v>2808</v>
      </c>
      <c r="C2871" s="248">
        <v>66.260801207761176</v>
      </c>
    </row>
    <row r="2872" spans="2:3" x14ac:dyDescent="0.75">
      <c r="B2872" s="249">
        <v>2809</v>
      </c>
      <c r="C2872" s="248">
        <v>122.38916334151888</v>
      </c>
    </row>
    <row r="2873" spans="2:3" x14ac:dyDescent="0.75">
      <c r="B2873" s="249">
        <v>2810</v>
      </c>
      <c r="C2873" s="248">
        <v>101.46799336924222</v>
      </c>
    </row>
    <row r="2874" spans="2:3" x14ac:dyDescent="0.75">
      <c r="B2874" s="249">
        <v>2811</v>
      </c>
      <c r="C2874" s="248">
        <v>159.8473831658103</v>
      </c>
    </row>
    <row r="2875" spans="2:3" x14ac:dyDescent="0.75">
      <c r="B2875" s="249">
        <v>2812</v>
      </c>
      <c r="C2875" s="248">
        <v>141.9340468599446</v>
      </c>
    </row>
    <row r="2876" spans="2:3" x14ac:dyDescent="0.75">
      <c r="B2876" s="249">
        <v>2813</v>
      </c>
      <c r="C2876" s="248">
        <v>127.5765045420104</v>
      </c>
    </row>
    <row r="2877" spans="2:3" x14ac:dyDescent="0.75">
      <c r="B2877" s="249">
        <v>2814</v>
      </c>
      <c r="C2877" s="248">
        <v>161.13912065993</v>
      </c>
    </row>
    <row r="2878" spans="2:3" x14ac:dyDescent="0.75">
      <c r="B2878" s="249">
        <v>2815</v>
      </c>
      <c r="C2878" s="248">
        <v>120.44022421867361</v>
      </c>
    </row>
    <row r="2879" spans="2:3" x14ac:dyDescent="0.75">
      <c r="B2879" s="249">
        <v>2816</v>
      </c>
      <c r="C2879" s="248">
        <v>119.41635931249074</v>
      </c>
    </row>
    <row r="2880" spans="2:3" x14ac:dyDescent="0.75">
      <c r="B2880" s="249">
        <v>2817</v>
      </c>
      <c r="C2880" s="248">
        <v>156.79987885810016</v>
      </c>
    </row>
    <row r="2881" spans="2:3" x14ac:dyDescent="0.75">
      <c r="B2881" s="249">
        <v>2818</v>
      </c>
      <c r="C2881" s="248">
        <v>121.56423375598851</v>
      </c>
    </row>
    <row r="2882" spans="2:3" x14ac:dyDescent="0.75">
      <c r="B2882" s="249">
        <v>2819</v>
      </c>
      <c r="C2882" s="248">
        <v>120.5174152554788</v>
      </c>
    </row>
    <row r="2883" spans="2:3" x14ac:dyDescent="0.75">
      <c r="B2883" s="249">
        <v>2820</v>
      </c>
      <c r="C2883" s="248">
        <v>154.62469292834271</v>
      </c>
    </row>
    <row r="2884" spans="2:3" x14ac:dyDescent="0.75">
      <c r="B2884" s="249">
        <v>2821</v>
      </c>
      <c r="C2884" s="248">
        <v>117.1831336594242</v>
      </c>
    </row>
    <row r="2885" spans="2:3" x14ac:dyDescent="0.75">
      <c r="B2885" s="249">
        <v>2822</v>
      </c>
      <c r="C2885" s="248">
        <v>129.18395647269702</v>
      </c>
    </row>
    <row r="2886" spans="2:3" x14ac:dyDescent="0.75">
      <c r="B2886" s="249">
        <v>2823</v>
      </c>
      <c r="C2886" s="248">
        <v>106.20134787155123</v>
      </c>
    </row>
    <row r="2887" spans="2:3" x14ac:dyDescent="0.75">
      <c r="B2887" s="249">
        <v>2824</v>
      </c>
      <c r="C2887" s="248">
        <v>122.29946606392186</v>
      </c>
    </row>
    <row r="2888" spans="2:3" x14ac:dyDescent="0.75">
      <c r="B2888" s="249">
        <v>2825</v>
      </c>
      <c r="C2888" s="248">
        <v>85.121062387536114</v>
      </c>
    </row>
    <row r="2889" spans="2:3" x14ac:dyDescent="0.75">
      <c r="B2889" s="249">
        <v>2826</v>
      </c>
      <c r="C2889" s="248">
        <v>102.83407754166063</v>
      </c>
    </row>
    <row r="2890" spans="2:3" x14ac:dyDescent="0.75">
      <c r="B2890" s="249">
        <v>2827</v>
      </c>
      <c r="C2890" s="248">
        <v>99.536731343712717</v>
      </c>
    </row>
    <row r="2891" spans="2:3" x14ac:dyDescent="0.75">
      <c r="B2891" s="249">
        <v>2828</v>
      </c>
      <c r="C2891" s="248">
        <v>153.75800667366022</v>
      </c>
    </row>
    <row r="2892" spans="2:3" x14ac:dyDescent="0.75">
      <c r="B2892" s="249">
        <v>2829</v>
      </c>
      <c r="C2892" s="248">
        <v>124.2456620211366</v>
      </c>
    </row>
    <row r="2893" spans="2:3" x14ac:dyDescent="0.75">
      <c r="B2893" s="249">
        <v>2830</v>
      </c>
      <c r="C2893" s="248">
        <v>77.79585182096848</v>
      </c>
    </row>
    <row r="2894" spans="2:3" x14ac:dyDescent="0.75">
      <c r="B2894" s="249">
        <v>2831</v>
      </c>
      <c r="C2894" s="248">
        <v>144.21852306959218</v>
      </c>
    </row>
    <row r="2895" spans="2:3" x14ac:dyDescent="0.75">
      <c r="B2895" s="249">
        <v>2832</v>
      </c>
      <c r="C2895" s="248">
        <v>153.97651080338227</v>
      </c>
    </row>
    <row r="2896" spans="2:3" x14ac:dyDescent="0.75">
      <c r="B2896" s="249">
        <v>2833</v>
      </c>
      <c r="C2896" s="248">
        <v>102.90350212775279</v>
      </c>
    </row>
    <row r="2897" spans="2:3" x14ac:dyDescent="0.75">
      <c r="B2897" s="249">
        <v>2834</v>
      </c>
      <c r="C2897" s="248">
        <v>118.67770156554302</v>
      </c>
    </row>
    <row r="2898" spans="2:3" x14ac:dyDescent="0.75">
      <c r="B2898" s="249">
        <v>2835</v>
      </c>
      <c r="C2898" s="248">
        <v>130.57097274742915</v>
      </c>
    </row>
    <row r="2899" spans="2:3" x14ac:dyDescent="0.75">
      <c r="B2899" s="249">
        <v>2836</v>
      </c>
      <c r="C2899" s="248">
        <v>150.27215062314312</v>
      </c>
    </row>
    <row r="2900" spans="2:3" x14ac:dyDescent="0.75">
      <c r="B2900" s="249">
        <v>2837</v>
      </c>
      <c r="C2900" s="248">
        <v>137.01352206568032</v>
      </c>
    </row>
    <row r="2901" spans="2:3" x14ac:dyDescent="0.75">
      <c r="B2901" s="249">
        <v>2838</v>
      </c>
      <c r="C2901" s="248">
        <v>59.6124038643717</v>
      </c>
    </row>
    <row r="2902" spans="2:3" x14ac:dyDescent="0.75">
      <c r="B2902" s="249">
        <v>2839</v>
      </c>
      <c r="C2902" s="248">
        <v>87.084446949480252</v>
      </c>
    </row>
    <row r="2903" spans="2:3" x14ac:dyDescent="0.75">
      <c r="B2903" s="249">
        <v>2840</v>
      </c>
      <c r="C2903" s="248">
        <v>148.63992611195553</v>
      </c>
    </row>
    <row r="2904" spans="2:3" x14ac:dyDescent="0.75">
      <c r="B2904" s="249">
        <v>2841</v>
      </c>
      <c r="C2904" s="248">
        <v>144.13696673699064</v>
      </c>
    </row>
    <row r="2905" spans="2:3" x14ac:dyDescent="0.75">
      <c r="B2905" s="249">
        <v>2842</v>
      </c>
      <c r="C2905" s="248">
        <v>138.09576600978582</v>
      </c>
    </row>
    <row r="2906" spans="2:3" x14ac:dyDescent="0.75">
      <c r="B2906" s="249">
        <v>2843</v>
      </c>
      <c r="C2906" s="248">
        <v>110.25257398778339</v>
      </c>
    </row>
    <row r="2907" spans="2:3" x14ac:dyDescent="0.75">
      <c r="B2907" s="249">
        <v>2844</v>
      </c>
      <c r="C2907" s="248">
        <v>110.40247961265716</v>
      </c>
    </row>
    <row r="2908" spans="2:3" x14ac:dyDescent="0.75">
      <c r="B2908" s="249">
        <v>2845</v>
      </c>
      <c r="C2908" s="248">
        <v>112.38148263576744</v>
      </c>
    </row>
    <row r="2909" spans="2:3" x14ac:dyDescent="0.75">
      <c r="B2909" s="249">
        <v>2846</v>
      </c>
      <c r="C2909" s="248">
        <v>116.07137086931601</v>
      </c>
    </row>
    <row r="2910" spans="2:3" x14ac:dyDescent="0.75">
      <c r="B2910" s="249">
        <v>2847</v>
      </c>
      <c r="C2910" s="248">
        <v>94.106614162808384</v>
      </c>
    </row>
    <row r="2911" spans="2:3" x14ac:dyDescent="0.75">
      <c r="B2911" s="249">
        <v>2848</v>
      </c>
      <c r="C2911" s="248">
        <v>88.415837019295111</v>
      </c>
    </row>
    <row r="2912" spans="2:3" x14ac:dyDescent="0.75">
      <c r="B2912" s="249">
        <v>2849</v>
      </c>
      <c r="C2912" s="248">
        <v>87.322150037144098</v>
      </c>
    </row>
    <row r="2913" spans="2:3" x14ac:dyDescent="0.75">
      <c r="B2913" s="249">
        <v>2850</v>
      </c>
      <c r="C2913" s="248">
        <v>149.24496595103957</v>
      </c>
    </row>
    <row r="2914" spans="2:3" x14ac:dyDescent="0.75">
      <c r="B2914" s="249">
        <v>2851</v>
      </c>
      <c r="C2914" s="248">
        <v>157.82632884079865</v>
      </c>
    </row>
    <row r="2915" spans="2:3" x14ac:dyDescent="0.75">
      <c r="B2915" s="249">
        <v>2852</v>
      </c>
      <c r="C2915" s="248">
        <v>102.60760985563682</v>
      </c>
    </row>
    <row r="2916" spans="2:3" x14ac:dyDescent="0.75">
      <c r="B2916" s="249">
        <v>2853</v>
      </c>
      <c r="C2916" s="248">
        <v>140.85713668867859</v>
      </c>
    </row>
    <row r="2917" spans="2:3" x14ac:dyDescent="0.75">
      <c r="B2917" s="249">
        <v>2854</v>
      </c>
      <c r="C2917" s="248">
        <v>112.52668464049249</v>
      </c>
    </row>
    <row r="2918" spans="2:3" x14ac:dyDescent="0.75">
      <c r="B2918" s="249">
        <v>2855</v>
      </c>
      <c r="C2918" s="248">
        <v>151.75485240985029</v>
      </c>
    </row>
    <row r="2919" spans="2:3" x14ac:dyDescent="0.75">
      <c r="B2919" s="249">
        <v>2856</v>
      </c>
      <c r="C2919" s="248">
        <v>118.65000027606739</v>
      </c>
    </row>
    <row r="2920" spans="2:3" x14ac:dyDescent="0.75">
      <c r="B2920" s="249">
        <v>2857</v>
      </c>
      <c r="C2920" s="248">
        <v>148.06084368159799</v>
      </c>
    </row>
    <row r="2921" spans="2:3" x14ac:dyDescent="0.75">
      <c r="B2921" s="249">
        <v>2858</v>
      </c>
      <c r="C2921" s="248">
        <v>86.774061838117362</v>
      </c>
    </row>
    <row r="2922" spans="2:3" x14ac:dyDescent="0.75">
      <c r="B2922" s="249">
        <v>2859</v>
      </c>
      <c r="C2922" s="248">
        <v>148.43966515680128</v>
      </c>
    </row>
    <row r="2923" spans="2:3" x14ac:dyDescent="0.75">
      <c r="B2923" s="249">
        <v>2860</v>
      </c>
      <c r="C2923" s="248">
        <v>132.58554973788415</v>
      </c>
    </row>
    <row r="2924" spans="2:3" x14ac:dyDescent="0.75">
      <c r="B2924" s="249">
        <v>2861</v>
      </c>
      <c r="C2924" s="248">
        <v>173.76780164863638</v>
      </c>
    </row>
    <row r="2925" spans="2:3" x14ac:dyDescent="0.75">
      <c r="B2925" s="249">
        <v>2862</v>
      </c>
      <c r="C2925" s="248">
        <v>149.93639268505655</v>
      </c>
    </row>
    <row r="2926" spans="2:3" x14ac:dyDescent="0.75">
      <c r="B2926" s="249">
        <v>2863</v>
      </c>
      <c r="C2926" s="248">
        <v>108.67653049068032</v>
      </c>
    </row>
    <row r="2927" spans="2:3" x14ac:dyDescent="0.75">
      <c r="B2927" s="249">
        <v>2864</v>
      </c>
      <c r="C2927" s="248">
        <v>164.77048863213827</v>
      </c>
    </row>
    <row r="2928" spans="2:3" x14ac:dyDescent="0.75">
      <c r="B2928" s="249">
        <v>2865</v>
      </c>
      <c r="C2928" s="248">
        <v>144.06610982600176</v>
      </c>
    </row>
    <row r="2929" spans="2:3" x14ac:dyDescent="0.75">
      <c r="B2929" s="249">
        <v>2866</v>
      </c>
      <c r="C2929" s="248">
        <v>167.46007699445809</v>
      </c>
    </row>
    <row r="2930" spans="2:3" x14ac:dyDescent="0.75">
      <c r="B2930" s="249">
        <v>2867</v>
      </c>
      <c r="C2930" s="248">
        <v>132.32644663399392</v>
      </c>
    </row>
    <row r="2931" spans="2:3" x14ac:dyDescent="0.75">
      <c r="B2931" s="249">
        <v>2868</v>
      </c>
      <c r="C2931" s="248">
        <v>136.71618575384534</v>
      </c>
    </row>
    <row r="2932" spans="2:3" x14ac:dyDescent="0.75">
      <c r="B2932" s="249">
        <v>2869</v>
      </c>
      <c r="C2932" s="248">
        <v>92.239978730384919</v>
      </c>
    </row>
    <row r="2933" spans="2:3" x14ac:dyDescent="0.75">
      <c r="B2933" s="249">
        <v>2870</v>
      </c>
      <c r="C2933" s="248">
        <v>144.16697676357796</v>
      </c>
    </row>
    <row r="2934" spans="2:3" x14ac:dyDescent="0.75">
      <c r="B2934" s="249">
        <v>2871</v>
      </c>
      <c r="C2934" s="248">
        <v>122.98546201078412</v>
      </c>
    </row>
    <row r="2935" spans="2:3" x14ac:dyDescent="0.75">
      <c r="B2935" s="249">
        <v>2872</v>
      </c>
      <c r="C2935" s="248">
        <v>102.77694341288662</v>
      </c>
    </row>
    <row r="2936" spans="2:3" x14ac:dyDescent="0.75">
      <c r="B2936" s="249">
        <v>2873</v>
      </c>
      <c r="C2936" s="248">
        <v>182.58792827235902</v>
      </c>
    </row>
    <row r="2937" spans="2:3" x14ac:dyDescent="0.75">
      <c r="B2937" s="249">
        <v>2874</v>
      </c>
      <c r="C2937" s="248">
        <v>132.05120090504067</v>
      </c>
    </row>
    <row r="2938" spans="2:3" x14ac:dyDescent="0.75">
      <c r="B2938" s="249">
        <v>2875</v>
      </c>
      <c r="C2938" s="248">
        <v>91.913174427925384</v>
      </c>
    </row>
    <row r="2939" spans="2:3" x14ac:dyDescent="0.75">
      <c r="B2939" s="249">
        <v>2876</v>
      </c>
      <c r="C2939" s="248">
        <v>107.10814021388873</v>
      </c>
    </row>
    <row r="2940" spans="2:3" x14ac:dyDescent="0.75">
      <c r="B2940" s="249">
        <v>2877</v>
      </c>
      <c r="C2940" s="248">
        <v>113.38912436051704</v>
      </c>
    </row>
    <row r="2941" spans="2:3" x14ac:dyDescent="0.75">
      <c r="B2941" s="249">
        <v>2878</v>
      </c>
      <c r="C2941" s="248">
        <v>130.94423093164093</v>
      </c>
    </row>
    <row r="2942" spans="2:3" x14ac:dyDescent="0.75">
      <c r="B2942" s="249">
        <v>2879</v>
      </c>
      <c r="C2942" s="248">
        <v>175.82710738533149</v>
      </c>
    </row>
    <row r="2943" spans="2:3" x14ac:dyDescent="0.75">
      <c r="B2943" s="249">
        <v>2880</v>
      </c>
      <c r="C2943" s="248">
        <v>147.72638047508997</v>
      </c>
    </row>
    <row r="2944" spans="2:3" x14ac:dyDescent="0.75">
      <c r="B2944" s="249">
        <v>2881</v>
      </c>
      <c r="C2944" s="248">
        <v>105.10083504055535</v>
      </c>
    </row>
    <row r="2945" spans="2:3" x14ac:dyDescent="0.75">
      <c r="B2945" s="249">
        <v>2882</v>
      </c>
      <c r="C2945" s="248">
        <v>118.29956462741622</v>
      </c>
    </row>
    <row r="2946" spans="2:3" x14ac:dyDescent="0.75">
      <c r="B2946" s="249">
        <v>2883</v>
      </c>
      <c r="C2946" s="248">
        <v>147.84161415890111</v>
      </c>
    </row>
    <row r="2947" spans="2:3" x14ac:dyDescent="0.75">
      <c r="B2947" s="249">
        <v>2884</v>
      </c>
      <c r="C2947" s="248">
        <v>94.328251019440955</v>
      </c>
    </row>
    <row r="2948" spans="2:3" x14ac:dyDescent="0.75">
      <c r="B2948" s="249">
        <v>2885</v>
      </c>
      <c r="C2948" s="248">
        <v>93.32706716357302</v>
      </c>
    </row>
    <row r="2949" spans="2:3" x14ac:dyDescent="0.75">
      <c r="B2949" s="249">
        <v>2886</v>
      </c>
      <c r="C2949" s="248">
        <v>143.40343639973253</v>
      </c>
    </row>
    <row r="2950" spans="2:3" x14ac:dyDescent="0.75">
      <c r="B2950" s="249">
        <v>2887</v>
      </c>
      <c r="C2950" s="248">
        <v>112.62190458260618</v>
      </c>
    </row>
    <row r="2951" spans="2:3" x14ac:dyDescent="0.75">
      <c r="B2951" s="249">
        <v>2888</v>
      </c>
      <c r="C2951" s="248">
        <v>124.07243892269517</v>
      </c>
    </row>
    <row r="2952" spans="2:3" x14ac:dyDescent="0.75">
      <c r="B2952" s="249">
        <v>2889</v>
      </c>
      <c r="C2952" s="248">
        <v>135.45300058298071</v>
      </c>
    </row>
    <row r="2953" spans="2:3" x14ac:dyDescent="0.75">
      <c r="B2953" s="249">
        <v>2890</v>
      </c>
      <c r="C2953" s="248">
        <v>175.30588896477622</v>
      </c>
    </row>
    <row r="2954" spans="2:3" x14ac:dyDescent="0.75">
      <c r="B2954" s="249">
        <v>2891</v>
      </c>
      <c r="C2954" s="248">
        <v>126.53075816867194</v>
      </c>
    </row>
    <row r="2955" spans="2:3" x14ac:dyDescent="0.75">
      <c r="B2955" s="249">
        <v>2892</v>
      </c>
      <c r="C2955" s="248">
        <v>81.29590204425503</v>
      </c>
    </row>
    <row r="2956" spans="2:3" x14ac:dyDescent="0.75">
      <c r="B2956" s="249">
        <v>2893</v>
      </c>
      <c r="C2956" s="248">
        <v>143.86017345968747</v>
      </c>
    </row>
    <row r="2957" spans="2:3" x14ac:dyDescent="0.75">
      <c r="B2957" s="249">
        <v>2894</v>
      </c>
      <c r="C2957" s="248">
        <v>111.36191515957054</v>
      </c>
    </row>
    <row r="2958" spans="2:3" x14ac:dyDescent="0.75">
      <c r="B2958" s="249">
        <v>2895</v>
      </c>
      <c r="C2958" s="248">
        <v>92.38551604629086</v>
      </c>
    </row>
    <row r="2959" spans="2:3" x14ac:dyDescent="0.75">
      <c r="B2959" s="249">
        <v>2896</v>
      </c>
      <c r="C2959" s="248">
        <v>124.20040017369797</v>
      </c>
    </row>
    <row r="2960" spans="2:3" x14ac:dyDescent="0.75">
      <c r="B2960" s="249">
        <v>2897</v>
      </c>
      <c r="C2960" s="248">
        <v>102.58746449309986</v>
      </c>
    </row>
    <row r="2961" spans="2:3" x14ac:dyDescent="0.75">
      <c r="B2961" s="249">
        <v>2898</v>
      </c>
      <c r="C2961" s="248">
        <v>109.46096843962617</v>
      </c>
    </row>
    <row r="2962" spans="2:3" x14ac:dyDescent="0.75">
      <c r="B2962" s="249">
        <v>2899</v>
      </c>
      <c r="C2962" s="248">
        <v>144.60329209127428</v>
      </c>
    </row>
    <row r="2963" spans="2:3" x14ac:dyDescent="0.75">
      <c r="B2963" s="249">
        <v>2900</v>
      </c>
      <c r="C2963" s="248">
        <v>125.3204629627495</v>
      </c>
    </row>
    <row r="2964" spans="2:3" x14ac:dyDescent="0.75">
      <c r="B2964" s="249">
        <v>2901</v>
      </c>
      <c r="C2964" s="248">
        <v>142.00747967313811</v>
      </c>
    </row>
    <row r="2965" spans="2:3" x14ac:dyDescent="0.75">
      <c r="B2965" s="249">
        <v>2902</v>
      </c>
      <c r="C2965" s="248">
        <v>142.86745637973019</v>
      </c>
    </row>
    <row r="2966" spans="2:3" x14ac:dyDescent="0.75">
      <c r="B2966" s="249">
        <v>2903</v>
      </c>
      <c r="C2966" s="248">
        <v>80.173022065314001</v>
      </c>
    </row>
    <row r="2967" spans="2:3" x14ac:dyDescent="0.75">
      <c r="B2967" s="249">
        <v>2904</v>
      </c>
      <c r="C2967" s="248">
        <v>144.97764136530571</v>
      </c>
    </row>
    <row r="2968" spans="2:3" x14ac:dyDescent="0.75">
      <c r="B2968" s="249">
        <v>2905</v>
      </c>
      <c r="C2968" s="248">
        <v>118.28376486937483</v>
      </c>
    </row>
    <row r="2969" spans="2:3" x14ac:dyDescent="0.75">
      <c r="B2969" s="249">
        <v>2906</v>
      </c>
      <c r="C2969" s="248">
        <v>100.04478184606123</v>
      </c>
    </row>
    <row r="2970" spans="2:3" x14ac:dyDescent="0.75">
      <c r="B2970" s="249">
        <v>2907</v>
      </c>
      <c r="C2970" s="248">
        <v>140.77314126028023</v>
      </c>
    </row>
    <row r="2971" spans="2:3" x14ac:dyDescent="0.75">
      <c r="B2971" s="249">
        <v>2908</v>
      </c>
      <c r="C2971" s="248">
        <v>146.32426959034001</v>
      </c>
    </row>
    <row r="2972" spans="2:3" x14ac:dyDescent="0.75">
      <c r="B2972" s="249">
        <v>2909</v>
      </c>
      <c r="C2972" s="248">
        <v>140.47111700773317</v>
      </c>
    </row>
    <row r="2973" spans="2:3" x14ac:dyDescent="0.75">
      <c r="B2973" s="249">
        <v>2910</v>
      </c>
      <c r="C2973" s="248">
        <v>97.955444730344723</v>
      </c>
    </row>
    <row r="2974" spans="2:3" x14ac:dyDescent="0.75">
      <c r="B2974" s="249">
        <v>2911</v>
      </c>
      <c r="C2974" s="248">
        <v>203.43310313551166</v>
      </c>
    </row>
    <row r="2975" spans="2:3" x14ac:dyDescent="0.75">
      <c r="B2975" s="249">
        <v>2912</v>
      </c>
      <c r="C2975" s="248">
        <v>119.35664740279304</v>
      </c>
    </row>
    <row r="2976" spans="2:3" x14ac:dyDescent="0.75">
      <c r="B2976" s="249">
        <v>2913</v>
      </c>
      <c r="C2976" s="248">
        <v>131.14966012123415</v>
      </c>
    </row>
    <row r="2977" spans="2:3" x14ac:dyDescent="0.75">
      <c r="B2977" s="249">
        <v>2914</v>
      </c>
      <c r="C2977" s="248">
        <v>99.123894960965842</v>
      </c>
    </row>
    <row r="2978" spans="2:3" x14ac:dyDescent="0.75">
      <c r="B2978" s="249">
        <v>2915</v>
      </c>
      <c r="C2978" s="248">
        <v>137.09460604992179</v>
      </c>
    </row>
    <row r="2979" spans="2:3" x14ac:dyDescent="0.75">
      <c r="B2979" s="249">
        <v>2916</v>
      </c>
      <c r="C2979" s="248">
        <v>120.14428081322941</v>
      </c>
    </row>
    <row r="2980" spans="2:3" x14ac:dyDescent="0.75">
      <c r="B2980" s="249">
        <v>2917</v>
      </c>
      <c r="C2980" s="248">
        <v>145.44548554736471</v>
      </c>
    </row>
    <row r="2981" spans="2:3" x14ac:dyDescent="0.75">
      <c r="B2981" s="249">
        <v>2918</v>
      </c>
      <c r="C2981" s="248">
        <v>186.12233156656629</v>
      </c>
    </row>
    <row r="2982" spans="2:3" x14ac:dyDescent="0.75">
      <c r="B2982" s="249">
        <v>2919</v>
      </c>
      <c r="C2982" s="248">
        <v>113.87191352530809</v>
      </c>
    </row>
    <row r="2983" spans="2:3" x14ac:dyDescent="0.75">
      <c r="B2983" s="249">
        <v>2920</v>
      </c>
      <c r="C2983" s="248">
        <v>99.921228825252527</v>
      </c>
    </row>
    <row r="2984" spans="2:3" x14ac:dyDescent="0.75">
      <c r="B2984" s="249">
        <v>2921</v>
      </c>
      <c r="C2984" s="248">
        <v>137.91290902788211</v>
      </c>
    </row>
    <row r="2985" spans="2:3" x14ac:dyDescent="0.75">
      <c r="B2985" s="249">
        <v>2922</v>
      </c>
      <c r="C2985" s="248">
        <v>118.80712558500956</v>
      </c>
    </row>
    <row r="2986" spans="2:3" x14ac:dyDescent="0.75">
      <c r="B2986" s="249">
        <v>2923</v>
      </c>
      <c r="C2986" s="248">
        <v>119.62482271500018</v>
      </c>
    </row>
    <row r="2987" spans="2:3" x14ac:dyDescent="0.75">
      <c r="B2987" s="249">
        <v>2924</v>
      </c>
      <c r="C2987" s="248">
        <v>127.11282482687245</v>
      </c>
    </row>
    <row r="2988" spans="2:3" x14ac:dyDescent="0.75">
      <c r="B2988" s="249">
        <v>2925</v>
      </c>
      <c r="C2988" s="248">
        <v>112.24833200595575</v>
      </c>
    </row>
    <row r="2989" spans="2:3" x14ac:dyDescent="0.75">
      <c r="B2989" s="249">
        <v>2926</v>
      </c>
      <c r="C2989" s="248">
        <v>192.4757839373633</v>
      </c>
    </row>
    <row r="2990" spans="2:3" x14ac:dyDescent="0.75">
      <c r="B2990" s="249">
        <v>2927</v>
      </c>
      <c r="C2990" s="248">
        <v>83.070238678104602</v>
      </c>
    </row>
    <row r="2991" spans="2:3" x14ac:dyDescent="0.75">
      <c r="B2991" s="249">
        <v>2928</v>
      </c>
      <c r="C2991" s="248">
        <v>103.82339536504951</v>
      </c>
    </row>
    <row r="2992" spans="2:3" x14ac:dyDescent="0.75">
      <c r="B2992" s="249">
        <v>2929</v>
      </c>
      <c r="C2992" s="248">
        <v>149.2226761447759</v>
      </c>
    </row>
    <row r="2993" spans="2:3" x14ac:dyDescent="0.75">
      <c r="B2993" s="249">
        <v>2930</v>
      </c>
      <c r="C2993" s="248">
        <v>97.659338822883072</v>
      </c>
    </row>
    <row r="2994" spans="2:3" x14ac:dyDescent="0.75">
      <c r="B2994" s="249">
        <v>2931</v>
      </c>
      <c r="C2994" s="248">
        <v>127.59057201391008</v>
      </c>
    </row>
    <row r="2995" spans="2:3" x14ac:dyDescent="0.75">
      <c r="B2995" s="249">
        <v>2932</v>
      </c>
      <c r="C2995" s="248">
        <v>93.647748166866748</v>
      </c>
    </row>
    <row r="2996" spans="2:3" x14ac:dyDescent="0.75">
      <c r="B2996" s="249">
        <v>2933</v>
      </c>
      <c r="C2996" s="248">
        <v>98.79963020878165</v>
      </c>
    </row>
    <row r="2997" spans="2:3" x14ac:dyDescent="0.75">
      <c r="B2997" s="249">
        <v>2934</v>
      </c>
      <c r="C2997" s="248">
        <v>158.92199796205409</v>
      </c>
    </row>
    <row r="2998" spans="2:3" x14ac:dyDescent="0.75">
      <c r="B2998" s="249">
        <v>2935</v>
      </c>
      <c r="C2998" s="248">
        <v>156.63146400527035</v>
      </c>
    </row>
    <row r="2999" spans="2:3" x14ac:dyDescent="0.75">
      <c r="B2999" s="249">
        <v>2936</v>
      </c>
      <c r="C2999" s="248">
        <v>129.84509447966815</v>
      </c>
    </row>
    <row r="3000" spans="2:3" x14ac:dyDescent="0.75">
      <c r="B3000" s="249">
        <v>2937</v>
      </c>
      <c r="C3000" s="248">
        <v>119.58887051425451</v>
      </c>
    </row>
    <row r="3001" spans="2:3" x14ac:dyDescent="0.75">
      <c r="B3001" s="249">
        <v>2938</v>
      </c>
      <c r="C3001" s="248">
        <v>159.38383517970601</v>
      </c>
    </row>
    <row r="3002" spans="2:3" x14ac:dyDescent="0.75">
      <c r="B3002" s="249">
        <v>2939</v>
      </c>
      <c r="C3002" s="248">
        <v>136.95512760253513</v>
      </c>
    </row>
    <row r="3003" spans="2:3" x14ac:dyDescent="0.75">
      <c r="B3003" s="249">
        <v>2940</v>
      </c>
      <c r="C3003" s="248">
        <v>132.24950858352688</v>
      </c>
    </row>
    <row r="3004" spans="2:3" x14ac:dyDescent="0.75">
      <c r="B3004" s="249">
        <v>2941</v>
      </c>
      <c r="C3004" s="248">
        <v>121.59638926955765</v>
      </c>
    </row>
    <row r="3005" spans="2:3" x14ac:dyDescent="0.75">
      <c r="B3005" s="249">
        <v>2942</v>
      </c>
      <c r="C3005" s="248">
        <v>92.181697336513693</v>
      </c>
    </row>
    <row r="3006" spans="2:3" x14ac:dyDescent="0.75">
      <c r="B3006" s="249">
        <v>2943</v>
      </c>
      <c r="C3006" s="248">
        <v>140.6844286146511</v>
      </c>
    </row>
    <row r="3007" spans="2:3" x14ac:dyDescent="0.75">
      <c r="B3007" s="249">
        <v>2944</v>
      </c>
      <c r="C3007" s="248">
        <v>119.6695641213642</v>
      </c>
    </row>
    <row r="3008" spans="2:3" x14ac:dyDescent="0.75">
      <c r="B3008" s="249">
        <v>2945</v>
      </c>
      <c r="C3008" s="248">
        <v>78.92011754763557</v>
      </c>
    </row>
    <row r="3009" spans="2:3" x14ac:dyDescent="0.75">
      <c r="B3009" s="249">
        <v>2946</v>
      </c>
      <c r="C3009" s="248">
        <v>193.80034252686357</v>
      </c>
    </row>
    <row r="3010" spans="2:3" x14ac:dyDescent="0.75">
      <c r="B3010" s="249">
        <v>2947</v>
      </c>
      <c r="C3010" s="248">
        <v>148.51693699489005</v>
      </c>
    </row>
    <row r="3011" spans="2:3" x14ac:dyDescent="0.75">
      <c r="B3011" s="249">
        <v>2948</v>
      </c>
      <c r="C3011" s="248">
        <v>107.3450086558003</v>
      </c>
    </row>
    <row r="3012" spans="2:3" x14ac:dyDescent="0.75">
      <c r="B3012" s="249">
        <v>2949</v>
      </c>
      <c r="C3012" s="248">
        <v>144.56956951802113</v>
      </c>
    </row>
    <row r="3013" spans="2:3" x14ac:dyDescent="0.75">
      <c r="B3013" s="249">
        <v>2950</v>
      </c>
      <c r="C3013" s="248">
        <v>123.94521948873735</v>
      </c>
    </row>
    <row r="3014" spans="2:3" x14ac:dyDescent="0.75">
      <c r="B3014" s="249">
        <v>2951</v>
      </c>
      <c r="C3014" s="248">
        <v>142.11179992912099</v>
      </c>
    </row>
    <row r="3015" spans="2:3" x14ac:dyDescent="0.75">
      <c r="B3015" s="249">
        <v>2952</v>
      </c>
      <c r="C3015" s="248">
        <v>124.42244074228779</v>
      </c>
    </row>
    <row r="3016" spans="2:3" x14ac:dyDescent="0.75">
      <c r="B3016" s="249">
        <v>2953</v>
      </c>
      <c r="C3016" s="248">
        <v>127.84027293808451</v>
      </c>
    </row>
    <row r="3017" spans="2:3" x14ac:dyDescent="0.75">
      <c r="B3017" s="249">
        <v>2954</v>
      </c>
      <c r="C3017" s="248">
        <v>98.115919435939716</v>
      </c>
    </row>
    <row r="3018" spans="2:3" x14ac:dyDescent="0.75">
      <c r="B3018" s="249">
        <v>2955</v>
      </c>
      <c r="C3018" s="248">
        <v>107.23956180904231</v>
      </c>
    </row>
    <row r="3019" spans="2:3" x14ac:dyDescent="0.75">
      <c r="B3019" s="249">
        <v>2956</v>
      </c>
      <c r="C3019" s="248">
        <v>98.975760182788235</v>
      </c>
    </row>
    <row r="3020" spans="2:3" x14ac:dyDescent="0.75">
      <c r="B3020" s="249">
        <v>2957</v>
      </c>
      <c r="C3020" s="248">
        <v>138.5748364700172</v>
      </c>
    </row>
    <row r="3021" spans="2:3" x14ac:dyDescent="0.75">
      <c r="B3021" s="249">
        <v>2958</v>
      </c>
      <c r="C3021" s="248">
        <v>140.85159218641834</v>
      </c>
    </row>
    <row r="3022" spans="2:3" x14ac:dyDescent="0.75">
      <c r="B3022" s="249">
        <v>2959</v>
      </c>
      <c r="C3022" s="248">
        <v>123.87005709081524</v>
      </c>
    </row>
    <row r="3023" spans="2:3" x14ac:dyDescent="0.75">
      <c r="B3023" s="249">
        <v>2960</v>
      </c>
      <c r="C3023" s="248">
        <v>87.703278300211053</v>
      </c>
    </row>
    <row r="3024" spans="2:3" x14ac:dyDescent="0.75">
      <c r="B3024" s="249">
        <v>2961</v>
      </c>
      <c r="C3024" s="248">
        <v>113.91259782148354</v>
      </c>
    </row>
    <row r="3025" spans="2:3" x14ac:dyDescent="0.75">
      <c r="B3025" s="249">
        <v>2962</v>
      </c>
      <c r="C3025" s="248">
        <v>132.54940165310239</v>
      </c>
    </row>
    <row r="3026" spans="2:3" x14ac:dyDescent="0.75">
      <c r="B3026" s="249">
        <v>2963</v>
      </c>
      <c r="C3026" s="248">
        <v>138.55022752022813</v>
      </c>
    </row>
    <row r="3027" spans="2:3" x14ac:dyDescent="0.75">
      <c r="B3027" s="249">
        <v>2964</v>
      </c>
      <c r="C3027" s="248">
        <v>81.569792371869738</v>
      </c>
    </row>
    <row r="3028" spans="2:3" x14ac:dyDescent="0.75">
      <c r="B3028" s="249">
        <v>2965</v>
      </c>
      <c r="C3028" s="248">
        <v>118.53392619846916</v>
      </c>
    </row>
    <row r="3029" spans="2:3" x14ac:dyDescent="0.75">
      <c r="B3029" s="249">
        <v>2966</v>
      </c>
      <c r="C3029" s="248">
        <v>126.53919956384986</v>
      </c>
    </row>
    <row r="3030" spans="2:3" x14ac:dyDescent="0.75">
      <c r="B3030" s="249">
        <v>2967</v>
      </c>
      <c r="C3030" s="248">
        <v>152.18405571605678</v>
      </c>
    </row>
    <row r="3031" spans="2:3" x14ac:dyDescent="0.75">
      <c r="B3031" s="249">
        <v>2968</v>
      </c>
      <c r="C3031" s="248">
        <v>102.57816411444969</v>
      </c>
    </row>
    <row r="3032" spans="2:3" x14ac:dyDescent="0.75">
      <c r="B3032" s="249">
        <v>2969</v>
      </c>
      <c r="C3032" s="248">
        <v>101.04301148902414</v>
      </c>
    </row>
    <row r="3033" spans="2:3" x14ac:dyDescent="0.75">
      <c r="B3033" s="249">
        <v>2970</v>
      </c>
      <c r="C3033" s="248">
        <v>113.19098166782733</v>
      </c>
    </row>
    <row r="3034" spans="2:3" x14ac:dyDescent="0.75">
      <c r="B3034" s="249">
        <v>2971</v>
      </c>
      <c r="C3034" s="248">
        <v>127.58035687627337</v>
      </c>
    </row>
    <row r="3035" spans="2:3" x14ac:dyDescent="0.75">
      <c r="B3035" s="249">
        <v>2972</v>
      </c>
      <c r="C3035" s="248">
        <v>116.71018505721806</v>
      </c>
    </row>
    <row r="3036" spans="2:3" x14ac:dyDescent="0.75">
      <c r="B3036" s="249">
        <v>2973</v>
      </c>
      <c r="C3036" s="248">
        <v>157.63639229555048</v>
      </c>
    </row>
    <row r="3037" spans="2:3" x14ac:dyDescent="0.75">
      <c r="B3037" s="249">
        <v>2974</v>
      </c>
      <c r="C3037" s="248">
        <v>116.28785837334505</v>
      </c>
    </row>
    <row r="3038" spans="2:3" x14ac:dyDescent="0.75">
      <c r="B3038" s="249">
        <v>2975</v>
      </c>
      <c r="C3038" s="248">
        <v>132.48421054441732</v>
      </c>
    </row>
    <row r="3039" spans="2:3" x14ac:dyDescent="0.75">
      <c r="B3039" s="249">
        <v>2976</v>
      </c>
      <c r="C3039" s="248">
        <v>150.64813660202245</v>
      </c>
    </row>
    <row r="3040" spans="2:3" x14ac:dyDescent="0.75">
      <c r="B3040" s="249">
        <v>2977</v>
      </c>
      <c r="C3040" s="248">
        <v>142.43514674102562</v>
      </c>
    </row>
    <row r="3041" spans="2:3" x14ac:dyDescent="0.75">
      <c r="B3041" s="249">
        <v>2978</v>
      </c>
      <c r="C3041" s="248">
        <v>111.8184227582482</v>
      </c>
    </row>
    <row r="3042" spans="2:3" x14ac:dyDescent="0.75">
      <c r="B3042" s="249">
        <v>2979</v>
      </c>
      <c r="C3042" s="248">
        <v>95.512251346241641</v>
      </c>
    </row>
    <row r="3043" spans="2:3" x14ac:dyDescent="0.75">
      <c r="B3043" s="249">
        <v>2980</v>
      </c>
      <c r="C3043" s="248">
        <v>131.73177295122034</v>
      </c>
    </row>
    <row r="3044" spans="2:3" x14ac:dyDescent="0.75">
      <c r="B3044" s="249">
        <v>2981</v>
      </c>
      <c r="C3044" s="248">
        <v>124.69042589769377</v>
      </c>
    </row>
    <row r="3045" spans="2:3" x14ac:dyDescent="0.75">
      <c r="B3045" s="249">
        <v>2982</v>
      </c>
      <c r="C3045" s="248">
        <v>106.82901286239886</v>
      </c>
    </row>
    <row r="3046" spans="2:3" x14ac:dyDescent="0.75">
      <c r="B3046" s="249">
        <v>2983</v>
      </c>
      <c r="C3046" s="248">
        <v>111.42403651489788</v>
      </c>
    </row>
    <row r="3047" spans="2:3" x14ac:dyDescent="0.75">
      <c r="B3047" s="249">
        <v>2984</v>
      </c>
      <c r="C3047" s="248">
        <v>147.98364232583896</v>
      </c>
    </row>
    <row r="3048" spans="2:3" x14ac:dyDescent="0.75">
      <c r="B3048" s="249">
        <v>2985</v>
      </c>
      <c r="C3048" s="248">
        <v>100.00975402012253</v>
      </c>
    </row>
    <row r="3049" spans="2:3" x14ac:dyDescent="0.75">
      <c r="B3049" s="249">
        <v>2986</v>
      </c>
      <c r="C3049" s="248">
        <v>118.29433247751751</v>
      </c>
    </row>
    <row r="3050" spans="2:3" x14ac:dyDescent="0.75">
      <c r="B3050" s="249">
        <v>2987</v>
      </c>
      <c r="C3050" s="248">
        <v>95.11804576294503</v>
      </c>
    </row>
    <row r="3051" spans="2:3" x14ac:dyDescent="0.75">
      <c r="B3051" s="249">
        <v>2988</v>
      </c>
      <c r="C3051" s="248">
        <v>141.60340657921634</v>
      </c>
    </row>
    <row r="3052" spans="2:3" x14ac:dyDescent="0.75">
      <c r="B3052" s="249">
        <v>2989</v>
      </c>
      <c r="C3052" s="248">
        <v>101.84892441134238</v>
      </c>
    </row>
    <row r="3053" spans="2:3" x14ac:dyDescent="0.75">
      <c r="B3053" s="249">
        <v>2990</v>
      </c>
      <c r="C3053" s="248">
        <v>145.73935371985732</v>
      </c>
    </row>
    <row r="3054" spans="2:3" x14ac:dyDescent="0.75">
      <c r="B3054" s="249">
        <v>2991</v>
      </c>
      <c r="C3054" s="248">
        <v>125.80795932567813</v>
      </c>
    </row>
    <row r="3055" spans="2:3" x14ac:dyDescent="0.75">
      <c r="B3055" s="249">
        <v>2992</v>
      </c>
      <c r="C3055" s="248">
        <v>162.66217558734826</v>
      </c>
    </row>
    <row r="3056" spans="2:3" x14ac:dyDescent="0.75">
      <c r="B3056" s="249">
        <v>2993</v>
      </c>
      <c r="C3056" s="248">
        <v>123.96844161289566</v>
      </c>
    </row>
    <row r="3057" spans="2:3" x14ac:dyDescent="0.75">
      <c r="B3057" s="249">
        <v>2994</v>
      </c>
      <c r="C3057" s="248">
        <v>83.668542807231503</v>
      </c>
    </row>
    <row r="3058" spans="2:3" x14ac:dyDescent="0.75">
      <c r="B3058" s="249">
        <v>2995</v>
      </c>
      <c r="C3058" s="248">
        <v>111.1609210578568</v>
      </c>
    </row>
    <row r="3059" spans="2:3" x14ac:dyDescent="0.75">
      <c r="B3059" s="249">
        <v>2996</v>
      </c>
      <c r="C3059" s="248">
        <v>113.8149392322298</v>
      </c>
    </row>
    <row r="3060" spans="2:3" x14ac:dyDescent="0.75">
      <c r="B3060" s="249">
        <v>2997</v>
      </c>
      <c r="C3060" s="248">
        <v>127.31075895136541</v>
      </c>
    </row>
    <row r="3061" spans="2:3" x14ac:dyDescent="0.75">
      <c r="B3061" s="249">
        <v>2998</v>
      </c>
      <c r="C3061" s="248">
        <v>158.04316396071175</v>
      </c>
    </row>
    <row r="3062" spans="2:3" x14ac:dyDescent="0.75">
      <c r="B3062" s="249">
        <v>2999</v>
      </c>
      <c r="C3062" s="248">
        <v>108.30236909792865</v>
      </c>
    </row>
    <row r="3063" spans="2:3" x14ac:dyDescent="0.75">
      <c r="B3063" s="249">
        <v>3000</v>
      </c>
      <c r="C3063" s="248">
        <v>127.40583033065569</v>
      </c>
    </row>
    <row r="3064" spans="2:3" x14ac:dyDescent="0.75">
      <c r="B3064" s="249">
        <v>3001</v>
      </c>
      <c r="C3064" s="248">
        <v>140.92445632978595</v>
      </c>
    </row>
    <row r="3065" spans="2:3" x14ac:dyDescent="0.75">
      <c r="B3065" s="249">
        <v>3002</v>
      </c>
      <c r="C3065" s="248">
        <v>116.76754808156464</v>
      </c>
    </row>
    <row r="3066" spans="2:3" x14ac:dyDescent="0.75">
      <c r="B3066" s="249">
        <v>3003</v>
      </c>
      <c r="C3066" s="248">
        <v>69.6836244001274</v>
      </c>
    </row>
    <row r="3067" spans="2:3" x14ac:dyDescent="0.75">
      <c r="B3067" s="249">
        <v>3004</v>
      </c>
      <c r="C3067" s="248">
        <v>96.530968093577243</v>
      </c>
    </row>
    <row r="3068" spans="2:3" x14ac:dyDescent="0.75">
      <c r="B3068" s="249">
        <v>3005</v>
      </c>
      <c r="C3068" s="248">
        <v>176.90172601535261</v>
      </c>
    </row>
    <row r="3069" spans="2:3" x14ac:dyDescent="0.75">
      <c r="B3069" s="249">
        <v>3006</v>
      </c>
      <c r="C3069" s="248">
        <v>71.239678793042572</v>
      </c>
    </row>
    <row r="3070" spans="2:3" x14ac:dyDescent="0.75">
      <c r="B3070" s="249">
        <v>3007</v>
      </c>
      <c r="C3070" s="248">
        <v>120.86528158051622</v>
      </c>
    </row>
    <row r="3071" spans="2:3" x14ac:dyDescent="0.75">
      <c r="B3071" s="249">
        <v>3008</v>
      </c>
      <c r="C3071" s="248">
        <v>124.47408707033854</v>
      </c>
    </row>
    <row r="3072" spans="2:3" x14ac:dyDescent="0.75">
      <c r="B3072" s="249">
        <v>3009</v>
      </c>
      <c r="C3072" s="248">
        <v>165.02924628450307</v>
      </c>
    </row>
    <row r="3073" spans="2:3" x14ac:dyDescent="0.75">
      <c r="B3073" s="249">
        <v>3010</v>
      </c>
      <c r="C3073" s="248">
        <v>125.7779446389838</v>
      </c>
    </row>
    <row r="3074" spans="2:3" x14ac:dyDescent="0.75">
      <c r="B3074" s="249">
        <v>3011</v>
      </c>
      <c r="C3074" s="248">
        <v>140.19127001589135</v>
      </c>
    </row>
    <row r="3075" spans="2:3" x14ac:dyDescent="0.75">
      <c r="B3075" s="249">
        <v>3012</v>
      </c>
      <c r="C3075" s="248">
        <v>112.18877380932867</v>
      </c>
    </row>
    <row r="3076" spans="2:3" x14ac:dyDescent="0.75">
      <c r="B3076" s="249">
        <v>3013</v>
      </c>
      <c r="C3076" s="248">
        <v>145.41993949077019</v>
      </c>
    </row>
    <row r="3077" spans="2:3" x14ac:dyDescent="0.75">
      <c r="B3077" s="249">
        <v>3014</v>
      </c>
      <c r="C3077" s="248">
        <v>102.35018657029113</v>
      </c>
    </row>
    <row r="3078" spans="2:3" x14ac:dyDescent="0.75">
      <c r="B3078" s="249">
        <v>3015</v>
      </c>
      <c r="C3078" s="248">
        <v>115.7958239180382</v>
      </c>
    </row>
    <row r="3079" spans="2:3" x14ac:dyDescent="0.75">
      <c r="B3079" s="249">
        <v>3016</v>
      </c>
      <c r="C3079" s="248">
        <v>43.209165250216046</v>
      </c>
    </row>
    <row r="3080" spans="2:3" x14ac:dyDescent="0.75">
      <c r="B3080" s="249">
        <v>3017</v>
      </c>
      <c r="C3080" s="248">
        <v>122.37822308154968</v>
      </c>
    </row>
    <row r="3081" spans="2:3" x14ac:dyDescent="0.75">
      <c r="B3081" s="249">
        <v>3018</v>
      </c>
      <c r="C3081" s="248">
        <v>138.41749377517527</v>
      </c>
    </row>
    <row r="3082" spans="2:3" x14ac:dyDescent="0.75">
      <c r="B3082" s="249">
        <v>3019</v>
      </c>
      <c r="C3082" s="248">
        <v>57.315324570583414</v>
      </c>
    </row>
    <row r="3083" spans="2:3" x14ac:dyDescent="0.75">
      <c r="B3083" s="249">
        <v>3020</v>
      </c>
      <c r="C3083" s="248">
        <v>127.34433781343748</v>
      </c>
    </row>
    <row r="3084" spans="2:3" x14ac:dyDescent="0.75">
      <c r="B3084" s="249">
        <v>3021</v>
      </c>
      <c r="C3084" s="248">
        <v>133.37299055110444</v>
      </c>
    </row>
    <row r="3085" spans="2:3" x14ac:dyDescent="0.75">
      <c r="B3085" s="249">
        <v>3022</v>
      </c>
      <c r="C3085" s="248">
        <v>111.2158595727705</v>
      </c>
    </row>
    <row r="3086" spans="2:3" x14ac:dyDescent="0.75">
      <c r="B3086" s="249">
        <v>3023</v>
      </c>
      <c r="C3086" s="248">
        <v>94.107417453881496</v>
      </c>
    </row>
    <row r="3087" spans="2:3" x14ac:dyDescent="0.75">
      <c r="B3087" s="249">
        <v>3024</v>
      </c>
      <c r="C3087" s="248">
        <v>137.05916837521852</v>
      </c>
    </row>
    <row r="3088" spans="2:3" x14ac:dyDescent="0.75">
      <c r="B3088" s="249">
        <v>3025</v>
      </c>
      <c r="C3088" s="248">
        <v>126.07376651894275</v>
      </c>
    </row>
    <row r="3089" spans="2:3" x14ac:dyDescent="0.75">
      <c r="B3089" s="249">
        <v>3026</v>
      </c>
      <c r="C3089" s="248">
        <v>88.456126897416269</v>
      </c>
    </row>
    <row r="3090" spans="2:3" x14ac:dyDescent="0.75">
      <c r="B3090" s="249">
        <v>3027</v>
      </c>
      <c r="C3090" s="248">
        <v>103.25220858477027</v>
      </c>
    </row>
    <row r="3091" spans="2:3" x14ac:dyDescent="0.75">
      <c r="B3091" s="249">
        <v>3028</v>
      </c>
      <c r="C3091" s="248">
        <v>126.83752030306142</v>
      </c>
    </row>
    <row r="3092" spans="2:3" x14ac:dyDescent="0.75">
      <c r="B3092" s="249">
        <v>3029</v>
      </c>
      <c r="C3092" s="248">
        <v>148.64850376231735</v>
      </c>
    </row>
    <row r="3093" spans="2:3" x14ac:dyDescent="0.75">
      <c r="B3093" s="249">
        <v>3030</v>
      </c>
      <c r="C3093" s="248">
        <v>92.995388199969966</v>
      </c>
    </row>
    <row r="3094" spans="2:3" x14ac:dyDescent="0.75">
      <c r="B3094" s="249">
        <v>3031</v>
      </c>
      <c r="C3094" s="248">
        <v>151.82911999203321</v>
      </c>
    </row>
    <row r="3095" spans="2:3" x14ac:dyDescent="0.75">
      <c r="B3095" s="249">
        <v>3032</v>
      </c>
      <c r="C3095" s="248">
        <v>115.5507100239174</v>
      </c>
    </row>
    <row r="3096" spans="2:3" x14ac:dyDescent="0.75">
      <c r="B3096" s="249">
        <v>3033</v>
      </c>
      <c r="C3096" s="248">
        <v>132.04532881684889</v>
      </c>
    </row>
    <row r="3097" spans="2:3" x14ac:dyDescent="0.75">
      <c r="B3097" s="249">
        <v>3034</v>
      </c>
      <c r="C3097" s="248">
        <v>123.34446124877871</v>
      </c>
    </row>
    <row r="3098" spans="2:3" x14ac:dyDescent="0.75">
      <c r="B3098" s="249">
        <v>3035</v>
      </c>
      <c r="C3098" s="248">
        <v>141.40262590778514</v>
      </c>
    </row>
    <row r="3099" spans="2:3" x14ac:dyDescent="0.75">
      <c r="B3099" s="249">
        <v>3036</v>
      </c>
      <c r="C3099" s="248">
        <v>98.08006041646712</v>
      </c>
    </row>
    <row r="3100" spans="2:3" x14ac:dyDescent="0.75">
      <c r="B3100" s="249">
        <v>3037</v>
      </c>
      <c r="C3100" s="248">
        <v>139.62643563987612</v>
      </c>
    </row>
    <row r="3101" spans="2:3" x14ac:dyDescent="0.75">
      <c r="B3101" s="249">
        <v>3038</v>
      </c>
      <c r="C3101" s="248">
        <v>147.50640962939264</v>
      </c>
    </row>
    <row r="3102" spans="2:3" x14ac:dyDescent="0.75">
      <c r="B3102" s="249">
        <v>3039</v>
      </c>
      <c r="C3102" s="248">
        <v>122.37191782583326</v>
      </c>
    </row>
    <row r="3103" spans="2:3" x14ac:dyDescent="0.75">
      <c r="B3103" s="249">
        <v>3040</v>
      </c>
      <c r="C3103" s="248">
        <v>136.00595599890943</v>
      </c>
    </row>
    <row r="3104" spans="2:3" x14ac:dyDescent="0.75">
      <c r="B3104" s="249">
        <v>3041</v>
      </c>
      <c r="C3104" s="248">
        <v>108.22291553870159</v>
      </c>
    </row>
    <row r="3105" spans="2:3" x14ac:dyDescent="0.75">
      <c r="B3105" s="249">
        <v>3042</v>
      </c>
      <c r="C3105" s="248">
        <v>106.2487002326241</v>
      </c>
    </row>
    <row r="3106" spans="2:3" x14ac:dyDescent="0.75">
      <c r="B3106" s="249">
        <v>3043</v>
      </c>
      <c r="C3106" s="248">
        <v>80.293111540182764</v>
      </c>
    </row>
    <row r="3107" spans="2:3" x14ac:dyDescent="0.75">
      <c r="B3107" s="249">
        <v>3044</v>
      </c>
      <c r="C3107" s="248">
        <v>106.04554707912564</v>
      </c>
    </row>
    <row r="3108" spans="2:3" x14ac:dyDescent="0.75">
      <c r="B3108" s="249">
        <v>3045</v>
      </c>
      <c r="C3108" s="248">
        <v>154.67688865878296</v>
      </c>
    </row>
    <row r="3109" spans="2:3" x14ac:dyDescent="0.75">
      <c r="B3109" s="249">
        <v>3046</v>
      </c>
      <c r="C3109" s="248">
        <v>96.819403541472369</v>
      </c>
    </row>
    <row r="3110" spans="2:3" x14ac:dyDescent="0.75">
      <c r="B3110" s="249">
        <v>3047</v>
      </c>
      <c r="C3110" s="248">
        <v>106.44060293928609</v>
      </c>
    </row>
    <row r="3111" spans="2:3" x14ac:dyDescent="0.75">
      <c r="B3111" s="249">
        <v>3048</v>
      </c>
      <c r="C3111" s="248">
        <v>138.8146844386269</v>
      </c>
    </row>
    <row r="3112" spans="2:3" x14ac:dyDescent="0.75">
      <c r="B3112" s="249">
        <v>3049</v>
      </c>
      <c r="C3112" s="248">
        <v>120.8552924381621</v>
      </c>
    </row>
    <row r="3113" spans="2:3" x14ac:dyDescent="0.75">
      <c r="B3113" s="249">
        <v>3050</v>
      </c>
      <c r="C3113" s="248">
        <v>113.50792193486092</v>
      </c>
    </row>
    <row r="3114" spans="2:3" x14ac:dyDescent="0.75">
      <c r="B3114" s="249">
        <v>3051</v>
      </c>
      <c r="C3114" s="248">
        <v>131.13698209394286</v>
      </c>
    </row>
    <row r="3115" spans="2:3" x14ac:dyDescent="0.75">
      <c r="B3115" s="249">
        <v>3052</v>
      </c>
      <c r="C3115" s="248">
        <v>82.896680115729538</v>
      </c>
    </row>
    <row r="3116" spans="2:3" x14ac:dyDescent="0.75">
      <c r="B3116" s="249">
        <v>3053</v>
      </c>
      <c r="C3116" s="248">
        <v>98.278875781948273</v>
      </c>
    </row>
    <row r="3117" spans="2:3" x14ac:dyDescent="0.75">
      <c r="B3117" s="249">
        <v>3054</v>
      </c>
      <c r="C3117" s="248">
        <v>144.3460790105774</v>
      </c>
    </row>
    <row r="3118" spans="2:3" x14ac:dyDescent="0.75">
      <c r="B3118" s="249">
        <v>3055</v>
      </c>
      <c r="C3118" s="248">
        <v>120.94516100970871</v>
      </c>
    </row>
    <row r="3119" spans="2:3" x14ac:dyDescent="0.75">
      <c r="B3119" s="249">
        <v>3056</v>
      </c>
      <c r="C3119" s="248">
        <v>122.78689845774039</v>
      </c>
    </row>
    <row r="3120" spans="2:3" x14ac:dyDescent="0.75">
      <c r="B3120" s="249">
        <v>3057</v>
      </c>
      <c r="C3120" s="248">
        <v>124.59367197546794</v>
      </c>
    </row>
    <row r="3121" spans="2:3" x14ac:dyDescent="0.75">
      <c r="B3121" s="249">
        <v>3058</v>
      </c>
      <c r="C3121" s="248">
        <v>82.080149641365892</v>
      </c>
    </row>
    <row r="3122" spans="2:3" x14ac:dyDescent="0.75">
      <c r="B3122" s="249">
        <v>3059</v>
      </c>
      <c r="C3122" s="248">
        <v>120.34314558712003</v>
      </c>
    </row>
    <row r="3123" spans="2:3" x14ac:dyDescent="0.75">
      <c r="B3123" s="249">
        <v>3060</v>
      </c>
      <c r="C3123" s="248">
        <v>105.23291698142296</v>
      </c>
    </row>
    <row r="3124" spans="2:3" x14ac:dyDescent="0.75">
      <c r="B3124" s="249">
        <v>3061</v>
      </c>
      <c r="C3124" s="248">
        <v>132.00920386974713</v>
      </c>
    </row>
    <row r="3125" spans="2:3" x14ac:dyDescent="0.75">
      <c r="B3125" s="249">
        <v>3062</v>
      </c>
      <c r="C3125" s="248">
        <v>111.79418435790581</v>
      </c>
    </row>
    <row r="3126" spans="2:3" x14ac:dyDescent="0.75">
      <c r="B3126" s="249">
        <v>3063</v>
      </c>
      <c r="C3126" s="248">
        <v>76.168356227619626</v>
      </c>
    </row>
    <row r="3127" spans="2:3" x14ac:dyDescent="0.75">
      <c r="B3127" s="249">
        <v>3064</v>
      </c>
      <c r="C3127" s="248">
        <v>138.31162943619532</v>
      </c>
    </row>
    <row r="3128" spans="2:3" x14ac:dyDescent="0.75">
      <c r="B3128" s="249">
        <v>3065</v>
      </c>
      <c r="C3128" s="248">
        <v>140.95484181460648</v>
      </c>
    </row>
    <row r="3129" spans="2:3" x14ac:dyDescent="0.75">
      <c r="B3129" s="249">
        <v>3066</v>
      </c>
      <c r="C3129" s="248">
        <v>187.48094860113463</v>
      </c>
    </row>
    <row r="3130" spans="2:3" x14ac:dyDescent="0.75">
      <c r="B3130" s="249">
        <v>3067</v>
      </c>
      <c r="C3130" s="248">
        <v>68.061913883414604</v>
      </c>
    </row>
    <row r="3131" spans="2:3" x14ac:dyDescent="0.75">
      <c r="B3131" s="249">
        <v>3068</v>
      </c>
      <c r="C3131" s="248">
        <v>140.97581840765523</v>
      </c>
    </row>
    <row r="3132" spans="2:3" x14ac:dyDescent="0.75">
      <c r="B3132" s="249">
        <v>3069</v>
      </c>
      <c r="C3132" s="248">
        <v>103.24180307098285</v>
      </c>
    </row>
    <row r="3133" spans="2:3" x14ac:dyDescent="0.75">
      <c r="B3133" s="249">
        <v>3070</v>
      </c>
      <c r="C3133" s="248">
        <v>128.69720078888389</v>
      </c>
    </row>
    <row r="3134" spans="2:3" x14ac:dyDescent="0.75">
      <c r="B3134" s="249">
        <v>3071</v>
      </c>
      <c r="C3134" s="248">
        <v>153.91703688302732</v>
      </c>
    </row>
    <row r="3135" spans="2:3" x14ac:dyDescent="0.75">
      <c r="B3135" s="249">
        <v>3072</v>
      </c>
      <c r="C3135" s="248">
        <v>148.99226623676162</v>
      </c>
    </row>
    <row r="3136" spans="2:3" x14ac:dyDescent="0.75">
      <c r="B3136" s="249">
        <v>3073</v>
      </c>
      <c r="C3136" s="248">
        <v>98.727504717652096</v>
      </c>
    </row>
    <row r="3137" spans="2:3" x14ac:dyDescent="0.75">
      <c r="B3137" s="249">
        <v>3074</v>
      </c>
      <c r="C3137" s="248">
        <v>76.335697976205751</v>
      </c>
    </row>
    <row r="3138" spans="2:3" x14ac:dyDescent="0.75">
      <c r="B3138" s="249">
        <v>3075</v>
      </c>
      <c r="C3138" s="248">
        <v>98.084141216212217</v>
      </c>
    </row>
    <row r="3139" spans="2:3" x14ac:dyDescent="0.75">
      <c r="B3139" s="249">
        <v>3076</v>
      </c>
      <c r="C3139" s="248">
        <v>103.10125918168005</v>
      </c>
    </row>
    <row r="3140" spans="2:3" x14ac:dyDescent="0.75">
      <c r="B3140" s="249">
        <v>3077</v>
      </c>
      <c r="C3140" s="248">
        <v>93.686592780005896</v>
      </c>
    </row>
    <row r="3141" spans="2:3" x14ac:dyDescent="0.75">
      <c r="B3141" s="249">
        <v>3078</v>
      </c>
      <c r="C3141" s="248">
        <v>128.55254513345778</v>
      </c>
    </row>
    <row r="3142" spans="2:3" x14ac:dyDescent="0.75">
      <c r="B3142" s="249">
        <v>3079</v>
      </c>
      <c r="C3142" s="248">
        <v>138.21152585430261</v>
      </c>
    </row>
    <row r="3143" spans="2:3" x14ac:dyDescent="0.75">
      <c r="B3143" s="249">
        <v>3080</v>
      </c>
      <c r="C3143" s="248">
        <v>108.46697879122365</v>
      </c>
    </row>
    <row r="3144" spans="2:3" x14ac:dyDescent="0.75">
      <c r="B3144" s="249">
        <v>3081</v>
      </c>
      <c r="C3144" s="248">
        <v>169.75782275554224</v>
      </c>
    </row>
    <row r="3145" spans="2:3" x14ac:dyDescent="0.75">
      <c r="B3145" s="249">
        <v>3082</v>
      </c>
      <c r="C3145" s="248">
        <v>107.27876104932787</v>
      </c>
    </row>
    <row r="3146" spans="2:3" x14ac:dyDescent="0.75">
      <c r="B3146" s="249">
        <v>3083</v>
      </c>
      <c r="C3146" s="248">
        <v>86.270140984593397</v>
      </c>
    </row>
    <row r="3147" spans="2:3" x14ac:dyDescent="0.75">
      <c r="B3147" s="249">
        <v>3084</v>
      </c>
      <c r="C3147" s="248">
        <v>138.9700605816675</v>
      </c>
    </row>
    <row r="3148" spans="2:3" x14ac:dyDescent="0.75">
      <c r="B3148" s="249">
        <v>3085</v>
      </c>
      <c r="C3148" s="248">
        <v>89.9311160075533</v>
      </c>
    </row>
    <row r="3149" spans="2:3" x14ac:dyDescent="0.75">
      <c r="B3149" s="249">
        <v>3086</v>
      </c>
      <c r="C3149" s="248">
        <v>121.96379313759316</v>
      </c>
    </row>
    <row r="3150" spans="2:3" x14ac:dyDescent="0.75">
      <c r="B3150" s="249">
        <v>3087</v>
      </c>
      <c r="C3150" s="248">
        <v>113.49645873721616</v>
      </c>
    </row>
    <row r="3151" spans="2:3" x14ac:dyDescent="0.75">
      <c r="B3151" s="249">
        <v>3088</v>
      </c>
      <c r="C3151" s="248">
        <v>118.40731020684643</v>
      </c>
    </row>
    <row r="3152" spans="2:3" x14ac:dyDescent="0.75">
      <c r="B3152" s="249">
        <v>3089</v>
      </c>
      <c r="C3152" s="248">
        <v>88.256686948465273</v>
      </c>
    </row>
    <row r="3153" spans="2:3" x14ac:dyDescent="0.75">
      <c r="B3153" s="249">
        <v>3090</v>
      </c>
      <c r="C3153" s="248">
        <v>131.02468655047198</v>
      </c>
    </row>
    <row r="3154" spans="2:3" x14ac:dyDescent="0.75">
      <c r="B3154" s="249">
        <v>3091</v>
      </c>
      <c r="C3154" s="248">
        <v>139.49231665471589</v>
      </c>
    </row>
    <row r="3155" spans="2:3" x14ac:dyDescent="0.75">
      <c r="B3155" s="249">
        <v>3092</v>
      </c>
      <c r="C3155" s="248">
        <v>133.41254494257987</v>
      </c>
    </row>
    <row r="3156" spans="2:3" x14ac:dyDescent="0.75">
      <c r="B3156" s="249">
        <v>3093</v>
      </c>
      <c r="C3156" s="248">
        <v>119.56898070065802</v>
      </c>
    </row>
    <row r="3157" spans="2:3" x14ac:dyDescent="0.75">
      <c r="B3157" s="249">
        <v>3094</v>
      </c>
      <c r="C3157" s="248">
        <v>150.05121714741594</v>
      </c>
    </row>
    <row r="3158" spans="2:3" x14ac:dyDescent="0.75">
      <c r="B3158" s="249">
        <v>3095</v>
      </c>
      <c r="C3158" s="248">
        <v>111.45145542343174</v>
      </c>
    </row>
    <row r="3159" spans="2:3" x14ac:dyDescent="0.75">
      <c r="B3159" s="249">
        <v>3096</v>
      </c>
      <c r="C3159" s="248">
        <v>140.63546584197283</v>
      </c>
    </row>
    <row r="3160" spans="2:3" x14ac:dyDescent="0.75">
      <c r="B3160" s="249">
        <v>3097</v>
      </c>
      <c r="C3160" s="248">
        <v>112.55639572652001</v>
      </c>
    </row>
    <row r="3161" spans="2:3" x14ac:dyDescent="0.75">
      <c r="B3161" s="249">
        <v>3098</v>
      </c>
      <c r="C3161" s="248">
        <v>133.75885413075545</v>
      </c>
    </row>
    <row r="3162" spans="2:3" x14ac:dyDescent="0.75">
      <c r="B3162" s="249">
        <v>3099</v>
      </c>
      <c r="C3162" s="248">
        <v>146.48479834351249</v>
      </c>
    </row>
    <row r="3163" spans="2:3" x14ac:dyDescent="0.75">
      <c r="B3163" s="249">
        <v>3100</v>
      </c>
      <c r="C3163" s="248">
        <v>178.03370016951098</v>
      </c>
    </row>
    <row r="3164" spans="2:3" x14ac:dyDescent="0.75">
      <c r="B3164" s="249">
        <v>3101</v>
      </c>
      <c r="C3164" s="248">
        <v>99.758545416040604</v>
      </c>
    </row>
    <row r="3165" spans="2:3" x14ac:dyDescent="0.75">
      <c r="B3165" s="249">
        <v>3102</v>
      </c>
      <c r="C3165" s="248">
        <v>100.08051014794084</v>
      </c>
    </row>
    <row r="3166" spans="2:3" x14ac:dyDescent="0.75">
      <c r="B3166" s="249">
        <v>3103</v>
      </c>
      <c r="C3166" s="248">
        <v>135.68519459881904</v>
      </c>
    </row>
    <row r="3167" spans="2:3" x14ac:dyDescent="0.75">
      <c r="B3167" s="249">
        <v>3104</v>
      </c>
      <c r="C3167" s="248">
        <v>120.07447040202712</v>
      </c>
    </row>
    <row r="3168" spans="2:3" x14ac:dyDescent="0.75">
      <c r="B3168" s="249">
        <v>3105</v>
      </c>
      <c r="C3168" s="248">
        <v>131.05241761645809</v>
      </c>
    </row>
    <row r="3169" spans="2:3" x14ac:dyDescent="0.75">
      <c r="B3169" s="249">
        <v>3106</v>
      </c>
      <c r="C3169" s="248">
        <v>131.44539721863254</v>
      </c>
    </row>
    <row r="3170" spans="2:3" x14ac:dyDescent="0.75">
      <c r="B3170" s="249">
        <v>3107</v>
      </c>
      <c r="C3170" s="248">
        <v>144.82667154888696</v>
      </c>
    </row>
    <row r="3171" spans="2:3" x14ac:dyDescent="0.75">
      <c r="B3171" s="249">
        <v>3108</v>
      </c>
      <c r="C3171" s="248">
        <v>94.445308313330514</v>
      </c>
    </row>
    <row r="3172" spans="2:3" x14ac:dyDescent="0.75">
      <c r="B3172" s="249">
        <v>3109</v>
      </c>
      <c r="C3172" s="248">
        <v>132.49498179046444</v>
      </c>
    </row>
    <row r="3173" spans="2:3" x14ac:dyDescent="0.75">
      <c r="B3173" s="249">
        <v>3110</v>
      </c>
      <c r="C3173" s="248">
        <v>119.46368543899429</v>
      </c>
    </row>
    <row r="3174" spans="2:3" x14ac:dyDescent="0.75">
      <c r="B3174" s="249">
        <v>3111</v>
      </c>
      <c r="C3174" s="248">
        <v>99.697449692944957</v>
      </c>
    </row>
    <row r="3175" spans="2:3" x14ac:dyDescent="0.75">
      <c r="B3175" s="249">
        <v>3112</v>
      </c>
      <c r="C3175" s="248">
        <v>139.31197344254352</v>
      </c>
    </row>
    <row r="3176" spans="2:3" x14ac:dyDescent="0.75">
      <c r="B3176" s="249">
        <v>3113</v>
      </c>
      <c r="C3176" s="248">
        <v>115.39210210357902</v>
      </c>
    </row>
    <row r="3177" spans="2:3" x14ac:dyDescent="0.75">
      <c r="B3177" s="249">
        <v>3114</v>
      </c>
      <c r="C3177" s="248">
        <v>149.62783810040659</v>
      </c>
    </row>
    <row r="3178" spans="2:3" x14ac:dyDescent="0.75">
      <c r="B3178" s="249">
        <v>3115</v>
      </c>
      <c r="C3178" s="248">
        <v>96.894217357707561</v>
      </c>
    </row>
    <row r="3179" spans="2:3" x14ac:dyDescent="0.75">
      <c r="B3179" s="249">
        <v>3116</v>
      </c>
      <c r="C3179" s="248">
        <v>88.369389580882654</v>
      </c>
    </row>
    <row r="3180" spans="2:3" x14ac:dyDescent="0.75">
      <c r="B3180" s="249">
        <v>3117</v>
      </c>
      <c r="C3180" s="248">
        <v>129.29483932174102</v>
      </c>
    </row>
    <row r="3181" spans="2:3" x14ac:dyDescent="0.75">
      <c r="B3181" s="249">
        <v>3118</v>
      </c>
      <c r="C3181" s="248">
        <v>134.35541033315644</v>
      </c>
    </row>
    <row r="3182" spans="2:3" x14ac:dyDescent="0.75">
      <c r="B3182" s="249">
        <v>3119</v>
      </c>
      <c r="C3182" s="248">
        <v>148.93023682935015</v>
      </c>
    </row>
    <row r="3183" spans="2:3" x14ac:dyDescent="0.75">
      <c r="B3183" s="249">
        <v>3120</v>
      </c>
      <c r="C3183" s="248">
        <v>122.05698689335229</v>
      </c>
    </row>
    <row r="3184" spans="2:3" x14ac:dyDescent="0.75">
      <c r="B3184" s="249">
        <v>3121</v>
      </c>
      <c r="C3184" s="248">
        <v>119.05881573502346</v>
      </c>
    </row>
    <row r="3185" spans="2:3" x14ac:dyDescent="0.75">
      <c r="B3185" s="249">
        <v>3122</v>
      </c>
      <c r="C3185" s="248">
        <v>74.768635707585872</v>
      </c>
    </row>
    <row r="3186" spans="2:3" x14ac:dyDescent="0.75">
      <c r="B3186" s="249">
        <v>3123</v>
      </c>
      <c r="C3186" s="248">
        <v>149.43058205941111</v>
      </c>
    </row>
    <row r="3187" spans="2:3" x14ac:dyDescent="0.75">
      <c r="B3187" s="249">
        <v>3124</v>
      </c>
      <c r="C3187" s="248">
        <v>125.29491191929409</v>
      </c>
    </row>
    <row r="3188" spans="2:3" x14ac:dyDescent="0.75">
      <c r="B3188" s="249">
        <v>3125</v>
      </c>
      <c r="C3188" s="248">
        <v>122.0510340496499</v>
      </c>
    </row>
    <row r="3189" spans="2:3" x14ac:dyDescent="0.75">
      <c r="B3189" s="249">
        <v>3126</v>
      </c>
      <c r="C3189" s="248">
        <v>124.05014814492441</v>
      </c>
    </row>
    <row r="3190" spans="2:3" x14ac:dyDescent="0.75">
      <c r="B3190" s="249">
        <v>3127</v>
      </c>
      <c r="C3190" s="248">
        <v>111.94295995224364</v>
      </c>
    </row>
    <row r="3191" spans="2:3" x14ac:dyDescent="0.75">
      <c r="B3191" s="249">
        <v>3128</v>
      </c>
      <c r="C3191" s="248">
        <v>120.61569016148272</v>
      </c>
    </row>
    <row r="3192" spans="2:3" x14ac:dyDescent="0.75">
      <c r="B3192" s="249">
        <v>3129</v>
      </c>
      <c r="C3192" s="248">
        <v>130.38064820704443</v>
      </c>
    </row>
    <row r="3193" spans="2:3" x14ac:dyDescent="0.75">
      <c r="B3193" s="249">
        <v>3130</v>
      </c>
      <c r="C3193" s="248">
        <v>139.84943858428636</v>
      </c>
    </row>
    <row r="3194" spans="2:3" x14ac:dyDescent="0.75">
      <c r="B3194" s="249">
        <v>3131</v>
      </c>
      <c r="C3194" s="248">
        <v>136.74557154901041</v>
      </c>
    </row>
    <row r="3195" spans="2:3" x14ac:dyDescent="0.75">
      <c r="B3195" s="249">
        <v>3132</v>
      </c>
      <c r="C3195" s="248">
        <v>114.94166941365258</v>
      </c>
    </row>
    <row r="3196" spans="2:3" x14ac:dyDescent="0.75">
      <c r="B3196" s="249">
        <v>3133</v>
      </c>
      <c r="C3196" s="248">
        <v>96.297960468066378</v>
      </c>
    </row>
    <row r="3197" spans="2:3" x14ac:dyDescent="0.75">
      <c r="B3197" s="249">
        <v>3134</v>
      </c>
      <c r="C3197" s="248">
        <v>135.32260588360694</v>
      </c>
    </row>
    <row r="3198" spans="2:3" x14ac:dyDescent="0.75">
      <c r="B3198" s="249">
        <v>3135</v>
      </c>
      <c r="C3198" s="248">
        <v>127.74898269818392</v>
      </c>
    </row>
    <row r="3199" spans="2:3" x14ac:dyDescent="0.75">
      <c r="B3199" s="249">
        <v>3136</v>
      </c>
      <c r="C3199" s="248">
        <v>113.06366178915407</v>
      </c>
    </row>
    <row r="3200" spans="2:3" x14ac:dyDescent="0.75">
      <c r="B3200" s="249">
        <v>3137</v>
      </c>
      <c r="C3200" s="248">
        <v>116.01015522141647</v>
      </c>
    </row>
    <row r="3201" spans="2:3" x14ac:dyDescent="0.75">
      <c r="B3201" s="249">
        <v>3138</v>
      </c>
      <c r="C3201" s="248">
        <v>84.29204659191781</v>
      </c>
    </row>
    <row r="3202" spans="2:3" x14ac:dyDescent="0.75">
      <c r="B3202" s="249">
        <v>3139</v>
      </c>
      <c r="C3202" s="248">
        <v>104.98065255274517</v>
      </c>
    </row>
    <row r="3203" spans="2:3" x14ac:dyDescent="0.75">
      <c r="B3203" s="249">
        <v>3140</v>
      </c>
      <c r="C3203" s="248">
        <v>116.84522730044363</v>
      </c>
    </row>
    <row r="3204" spans="2:3" x14ac:dyDescent="0.75">
      <c r="B3204" s="249">
        <v>3141</v>
      </c>
      <c r="C3204" s="248">
        <v>125.7929665233509</v>
      </c>
    </row>
    <row r="3205" spans="2:3" x14ac:dyDescent="0.75">
      <c r="B3205" s="249">
        <v>3142</v>
      </c>
      <c r="C3205" s="248">
        <v>131.7864256257202</v>
      </c>
    </row>
    <row r="3206" spans="2:3" x14ac:dyDescent="0.75">
      <c r="B3206" s="249">
        <v>3143</v>
      </c>
      <c r="C3206" s="248">
        <v>102.56267004940699</v>
      </c>
    </row>
    <row r="3207" spans="2:3" x14ac:dyDescent="0.75">
      <c r="B3207" s="249">
        <v>3144</v>
      </c>
      <c r="C3207" s="248">
        <v>122.18894006199035</v>
      </c>
    </row>
    <row r="3208" spans="2:3" x14ac:dyDescent="0.75">
      <c r="B3208" s="249">
        <v>3145</v>
      </c>
      <c r="C3208" s="248">
        <v>131.84238164025447</v>
      </c>
    </row>
    <row r="3209" spans="2:3" x14ac:dyDescent="0.75">
      <c r="B3209" s="249">
        <v>3146</v>
      </c>
      <c r="C3209" s="248">
        <v>113.43768968675342</v>
      </c>
    </row>
    <row r="3210" spans="2:3" x14ac:dyDescent="0.75">
      <c r="B3210" s="249">
        <v>3147</v>
      </c>
      <c r="C3210" s="248">
        <v>158.73719134944656</v>
      </c>
    </row>
    <row r="3211" spans="2:3" x14ac:dyDescent="0.75">
      <c r="B3211" s="249">
        <v>3148</v>
      </c>
      <c r="C3211" s="248">
        <v>137.21890307823244</v>
      </c>
    </row>
    <row r="3212" spans="2:3" x14ac:dyDescent="0.75">
      <c r="B3212" s="249">
        <v>3149</v>
      </c>
      <c r="C3212" s="248">
        <v>131.75656801388578</v>
      </c>
    </row>
    <row r="3213" spans="2:3" x14ac:dyDescent="0.75">
      <c r="B3213" s="249">
        <v>3150</v>
      </c>
      <c r="C3213" s="248">
        <v>113.78207963167272</v>
      </c>
    </row>
    <row r="3214" spans="2:3" x14ac:dyDescent="0.75">
      <c r="B3214" s="249">
        <v>3151</v>
      </c>
      <c r="C3214" s="248">
        <v>126.52748635578949</v>
      </c>
    </row>
    <row r="3215" spans="2:3" x14ac:dyDescent="0.75">
      <c r="B3215" s="249">
        <v>3152</v>
      </c>
      <c r="C3215" s="248">
        <v>121.50121387784463</v>
      </c>
    </row>
    <row r="3216" spans="2:3" x14ac:dyDescent="0.75">
      <c r="B3216" s="249">
        <v>3153</v>
      </c>
      <c r="C3216" s="248">
        <v>158.31020523407426</v>
      </c>
    </row>
    <row r="3217" spans="2:3" x14ac:dyDescent="0.75">
      <c r="B3217" s="249">
        <v>3154</v>
      </c>
      <c r="C3217" s="248">
        <v>134.00340304799909</v>
      </c>
    </row>
    <row r="3218" spans="2:3" x14ac:dyDescent="0.75">
      <c r="B3218" s="249">
        <v>3155</v>
      </c>
      <c r="C3218" s="248">
        <v>121.32059370518951</v>
      </c>
    </row>
    <row r="3219" spans="2:3" x14ac:dyDescent="0.75">
      <c r="B3219" s="249">
        <v>3156</v>
      </c>
      <c r="C3219" s="248">
        <v>96.362565942499558</v>
      </c>
    </row>
    <row r="3220" spans="2:3" x14ac:dyDescent="0.75">
      <c r="B3220" s="249">
        <v>3157</v>
      </c>
      <c r="C3220" s="248">
        <v>128.43553309148919</v>
      </c>
    </row>
    <row r="3221" spans="2:3" x14ac:dyDescent="0.75">
      <c r="B3221" s="249">
        <v>3158</v>
      </c>
      <c r="C3221" s="248">
        <v>116.26929833207012</v>
      </c>
    </row>
    <row r="3222" spans="2:3" x14ac:dyDescent="0.75">
      <c r="B3222" s="249">
        <v>3159</v>
      </c>
      <c r="C3222" s="248">
        <v>110.1442749959462</v>
      </c>
    </row>
    <row r="3223" spans="2:3" x14ac:dyDescent="0.75">
      <c r="B3223" s="249">
        <v>3160</v>
      </c>
      <c r="C3223" s="248">
        <v>141.47418654794902</v>
      </c>
    </row>
    <row r="3224" spans="2:3" x14ac:dyDescent="0.75">
      <c r="B3224" s="249">
        <v>3161</v>
      </c>
      <c r="C3224" s="248">
        <v>162.45232304238885</v>
      </c>
    </row>
    <row r="3225" spans="2:3" x14ac:dyDescent="0.75">
      <c r="B3225" s="249">
        <v>3162</v>
      </c>
      <c r="C3225" s="248">
        <v>100.09584932018447</v>
      </c>
    </row>
    <row r="3226" spans="2:3" x14ac:dyDescent="0.75">
      <c r="B3226" s="249">
        <v>3163</v>
      </c>
      <c r="C3226" s="248">
        <v>133.59692059211284</v>
      </c>
    </row>
    <row r="3227" spans="2:3" x14ac:dyDescent="0.75">
      <c r="B3227" s="249">
        <v>3164</v>
      </c>
      <c r="C3227" s="248">
        <v>156.19028715476264</v>
      </c>
    </row>
    <row r="3228" spans="2:3" x14ac:dyDescent="0.75">
      <c r="B3228" s="249">
        <v>3165</v>
      </c>
      <c r="C3228" s="248">
        <v>138.82262793290045</v>
      </c>
    </row>
    <row r="3229" spans="2:3" x14ac:dyDescent="0.75">
      <c r="B3229" s="249">
        <v>3166</v>
      </c>
      <c r="C3229" s="248">
        <v>104.14773605879223</v>
      </c>
    </row>
    <row r="3230" spans="2:3" x14ac:dyDescent="0.75">
      <c r="B3230" s="249">
        <v>3167</v>
      </c>
      <c r="C3230" s="248">
        <v>124.41813823204214</v>
      </c>
    </row>
    <row r="3231" spans="2:3" x14ac:dyDescent="0.75">
      <c r="B3231" s="249">
        <v>3168</v>
      </c>
      <c r="C3231" s="248">
        <v>129.67683941969685</v>
      </c>
    </row>
    <row r="3232" spans="2:3" x14ac:dyDescent="0.75">
      <c r="B3232" s="249">
        <v>3169</v>
      </c>
      <c r="C3232" s="248">
        <v>103.05431275546096</v>
      </c>
    </row>
    <row r="3233" spans="2:3" x14ac:dyDescent="0.75">
      <c r="B3233" s="249">
        <v>3170</v>
      </c>
      <c r="C3233" s="248">
        <v>132.37919314974425</v>
      </c>
    </row>
    <row r="3234" spans="2:3" x14ac:dyDescent="0.75">
      <c r="B3234" s="249">
        <v>3171</v>
      </c>
      <c r="C3234" s="248">
        <v>121.5084732354432</v>
      </c>
    </row>
    <row r="3235" spans="2:3" x14ac:dyDescent="0.75">
      <c r="B3235" s="249">
        <v>3172</v>
      </c>
      <c r="C3235" s="248">
        <v>83.571526378994122</v>
      </c>
    </row>
    <row r="3236" spans="2:3" x14ac:dyDescent="0.75">
      <c r="B3236" s="249">
        <v>3173</v>
      </c>
      <c r="C3236" s="248">
        <v>153.13489073349723</v>
      </c>
    </row>
    <row r="3237" spans="2:3" x14ac:dyDescent="0.75">
      <c r="B3237" s="249">
        <v>3174</v>
      </c>
      <c r="C3237" s="248">
        <v>123.7305739710377</v>
      </c>
    </row>
    <row r="3238" spans="2:3" x14ac:dyDescent="0.75">
      <c r="B3238" s="249">
        <v>3175</v>
      </c>
      <c r="C3238" s="248">
        <v>97.586436665586774</v>
      </c>
    </row>
    <row r="3239" spans="2:3" x14ac:dyDescent="0.75">
      <c r="B3239" s="249">
        <v>3176</v>
      </c>
      <c r="C3239" s="248">
        <v>107.1842681683395</v>
      </c>
    </row>
    <row r="3240" spans="2:3" x14ac:dyDescent="0.75">
      <c r="B3240" s="249">
        <v>3177</v>
      </c>
      <c r="C3240" s="248">
        <v>93.10901622795177</v>
      </c>
    </row>
    <row r="3241" spans="2:3" x14ac:dyDescent="0.75">
      <c r="B3241" s="249">
        <v>3178</v>
      </c>
      <c r="C3241" s="248">
        <v>136.65406812606844</v>
      </c>
    </row>
    <row r="3242" spans="2:3" x14ac:dyDescent="0.75">
      <c r="B3242" s="249">
        <v>3179</v>
      </c>
      <c r="C3242" s="248">
        <v>160.1422578148337</v>
      </c>
    </row>
    <row r="3243" spans="2:3" x14ac:dyDescent="0.75">
      <c r="B3243" s="249">
        <v>3180</v>
      </c>
      <c r="C3243" s="248">
        <v>96.778115232113919</v>
      </c>
    </row>
    <row r="3244" spans="2:3" x14ac:dyDescent="0.75">
      <c r="B3244" s="249">
        <v>3181</v>
      </c>
      <c r="C3244" s="248">
        <v>109.26768044913487</v>
      </c>
    </row>
    <row r="3245" spans="2:3" x14ac:dyDescent="0.75">
      <c r="B3245" s="249">
        <v>3182</v>
      </c>
      <c r="C3245" s="248">
        <v>121.61709831019321</v>
      </c>
    </row>
    <row r="3246" spans="2:3" x14ac:dyDescent="0.75">
      <c r="B3246" s="249">
        <v>3183</v>
      </c>
      <c r="C3246" s="248">
        <v>125.35795631372399</v>
      </c>
    </row>
    <row r="3247" spans="2:3" x14ac:dyDescent="0.75">
      <c r="B3247" s="249">
        <v>3184</v>
      </c>
      <c r="C3247" s="248">
        <v>125.69306985053561</v>
      </c>
    </row>
    <row r="3248" spans="2:3" x14ac:dyDescent="0.75">
      <c r="B3248" s="249">
        <v>3185</v>
      </c>
      <c r="C3248" s="248">
        <v>156.10705904095141</v>
      </c>
    </row>
    <row r="3249" spans="2:3" x14ac:dyDescent="0.75">
      <c r="B3249" s="249">
        <v>3186</v>
      </c>
      <c r="C3249" s="248">
        <v>94.151311711158186</v>
      </c>
    </row>
    <row r="3250" spans="2:3" x14ac:dyDescent="0.75">
      <c r="B3250" s="249">
        <v>3187</v>
      </c>
      <c r="C3250" s="248">
        <v>146.42552057116046</v>
      </c>
    </row>
    <row r="3251" spans="2:3" x14ac:dyDescent="0.75">
      <c r="B3251" s="249">
        <v>3188</v>
      </c>
      <c r="C3251" s="248">
        <v>108.78642786624604</v>
      </c>
    </row>
    <row r="3252" spans="2:3" x14ac:dyDescent="0.75">
      <c r="B3252" s="249">
        <v>3189</v>
      </c>
      <c r="C3252" s="248">
        <v>121.77019211907958</v>
      </c>
    </row>
    <row r="3253" spans="2:3" x14ac:dyDescent="0.75">
      <c r="B3253" s="249">
        <v>3190</v>
      </c>
      <c r="C3253" s="248">
        <v>68.038248709907549</v>
      </c>
    </row>
    <row r="3254" spans="2:3" x14ac:dyDescent="0.75">
      <c r="B3254" s="249">
        <v>3191</v>
      </c>
      <c r="C3254" s="248">
        <v>117.33665669265579</v>
      </c>
    </row>
    <row r="3255" spans="2:3" x14ac:dyDescent="0.75">
      <c r="B3255" s="249">
        <v>3192</v>
      </c>
      <c r="C3255" s="248">
        <v>120.97190441931561</v>
      </c>
    </row>
    <row r="3256" spans="2:3" x14ac:dyDescent="0.75">
      <c r="B3256" s="249">
        <v>3193</v>
      </c>
      <c r="C3256" s="248">
        <v>103.38493826932202</v>
      </c>
    </row>
    <row r="3257" spans="2:3" x14ac:dyDescent="0.75">
      <c r="B3257" s="249">
        <v>3194</v>
      </c>
      <c r="C3257" s="248">
        <v>137.64632293912922</v>
      </c>
    </row>
    <row r="3258" spans="2:3" x14ac:dyDescent="0.75">
      <c r="B3258" s="249">
        <v>3195</v>
      </c>
      <c r="C3258" s="248">
        <v>79.031531715072731</v>
      </c>
    </row>
    <row r="3259" spans="2:3" x14ac:dyDescent="0.75">
      <c r="B3259" s="249">
        <v>3196</v>
      </c>
      <c r="C3259" s="248">
        <v>133.93304007620938</v>
      </c>
    </row>
    <row r="3260" spans="2:3" x14ac:dyDescent="0.75">
      <c r="B3260" s="249">
        <v>3197</v>
      </c>
      <c r="C3260" s="248">
        <v>157.21640164667937</v>
      </c>
    </row>
    <row r="3261" spans="2:3" x14ac:dyDescent="0.75">
      <c r="B3261" s="249">
        <v>3198</v>
      </c>
      <c r="C3261" s="248">
        <v>115.41579393357542</v>
      </c>
    </row>
    <row r="3262" spans="2:3" x14ac:dyDescent="0.75">
      <c r="B3262" s="249">
        <v>3199</v>
      </c>
      <c r="C3262" s="248">
        <v>135.44726136066078</v>
      </c>
    </row>
    <row r="3263" spans="2:3" x14ac:dyDescent="0.75">
      <c r="B3263" s="249">
        <v>3200</v>
      </c>
      <c r="C3263" s="248">
        <v>121.9490156080404</v>
      </c>
    </row>
    <row r="3264" spans="2:3" x14ac:dyDescent="0.75">
      <c r="B3264" s="249">
        <v>3201</v>
      </c>
      <c r="C3264" s="248">
        <v>169.56658665124439</v>
      </c>
    </row>
    <row r="3265" spans="2:3" x14ac:dyDescent="0.75">
      <c r="B3265" s="249">
        <v>3202</v>
      </c>
      <c r="C3265" s="248">
        <v>148.72379533559527</v>
      </c>
    </row>
    <row r="3266" spans="2:3" x14ac:dyDescent="0.75">
      <c r="B3266" s="249">
        <v>3203</v>
      </c>
      <c r="C3266" s="248">
        <v>109.05752190505633</v>
      </c>
    </row>
    <row r="3267" spans="2:3" x14ac:dyDescent="0.75">
      <c r="B3267" s="249">
        <v>3204</v>
      </c>
      <c r="C3267" s="248">
        <v>114.00121725172654</v>
      </c>
    </row>
    <row r="3268" spans="2:3" x14ac:dyDescent="0.75">
      <c r="B3268" s="249">
        <v>3205</v>
      </c>
      <c r="C3268" s="248">
        <v>145.48957608084902</v>
      </c>
    </row>
    <row r="3269" spans="2:3" x14ac:dyDescent="0.75">
      <c r="B3269" s="249">
        <v>3206</v>
      </c>
      <c r="C3269" s="248">
        <v>142.45351148777632</v>
      </c>
    </row>
    <row r="3270" spans="2:3" x14ac:dyDescent="0.75">
      <c r="B3270" s="249">
        <v>3207</v>
      </c>
      <c r="C3270" s="248">
        <v>96.242646547819305</v>
      </c>
    </row>
    <row r="3271" spans="2:3" x14ac:dyDescent="0.75">
      <c r="B3271" s="249">
        <v>3208</v>
      </c>
      <c r="C3271" s="248">
        <v>115.15988467302229</v>
      </c>
    </row>
    <row r="3272" spans="2:3" x14ac:dyDescent="0.75">
      <c r="B3272" s="249">
        <v>3209</v>
      </c>
      <c r="C3272" s="248">
        <v>152.14501425508709</v>
      </c>
    </row>
    <row r="3273" spans="2:3" x14ac:dyDescent="0.75">
      <c r="B3273" s="249">
        <v>3210</v>
      </c>
      <c r="C3273" s="248">
        <v>126.54559232766256</v>
      </c>
    </row>
    <row r="3274" spans="2:3" x14ac:dyDescent="0.75">
      <c r="B3274" s="249">
        <v>3211</v>
      </c>
      <c r="C3274" s="248">
        <v>93.863317033263343</v>
      </c>
    </row>
    <row r="3275" spans="2:3" x14ac:dyDescent="0.75">
      <c r="B3275" s="249">
        <v>3212</v>
      </c>
      <c r="C3275" s="248">
        <v>113.96953500579002</v>
      </c>
    </row>
    <row r="3276" spans="2:3" x14ac:dyDescent="0.75">
      <c r="B3276" s="249">
        <v>3213</v>
      </c>
      <c r="C3276" s="248">
        <v>147.14730222190951</v>
      </c>
    </row>
    <row r="3277" spans="2:3" x14ac:dyDescent="0.75">
      <c r="B3277" s="249">
        <v>3214</v>
      </c>
      <c r="C3277" s="248">
        <v>110.60368393679344</v>
      </c>
    </row>
    <row r="3278" spans="2:3" x14ac:dyDescent="0.75">
      <c r="B3278" s="249">
        <v>3215</v>
      </c>
      <c r="C3278" s="248">
        <v>68.22089234228207</v>
      </c>
    </row>
    <row r="3279" spans="2:3" x14ac:dyDescent="0.75">
      <c r="B3279" s="249">
        <v>3216</v>
      </c>
      <c r="C3279" s="248">
        <v>104.32310935210445</v>
      </c>
    </row>
    <row r="3280" spans="2:3" x14ac:dyDescent="0.75">
      <c r="B3280" s="249">
        <v>3217</v>
      </c>
      <c r="C3280" s="248">
        <v>141.86821008967505</v>
      </c>
    </row>
    <row r="3281" spans="2:3" x14ac:dyDescent="0.75">
      <c r="B3281" s="249">
        <v>3218</v>
      </c>
      <c r="C3281" s="248">
        <v>101.58433802103704</v>
      </c>
    </row>
    <row r="3282" spans="2:3" x14ac:dyDescent="0.75">
      <c r="B3282" s="249">
        <v>3219</v>
      </c>
      <c r="C3282" s="248">
        <v>119.06182167238016</v>
      </c>
    </row>
    <row r="3283" spans="2:3" x14ac:dyDescent="0.75">
      <c r="B3283" s="249">
        <v>3220</v>
      </c>
      <c r="C3283" s="248">
        <v>101.81216372053571</v>
      </c>
    </row>
    <row r="3284" spans="2:3" x14ac:dyDescent="0.75">
      <c r="B3284" s="249">
        <v>3221</v>
      </c>
      <c r="C3284" s="248">
        <v>137.97156380205837</v>
      </c>
    </row>
    <row r="3285" spans="2:3" x14ac:dyDescent="0.75">
      <c r="B3285" s="249">
        <v>3222</v>
      </c>
      <c r="C3285" s="248">
        <v>140.23398372747999</v>
      </c>
    </row>
    <row r="3286" spans="2:3" x14ac:dyDescent="0.75">
      <c r="B3286" s="249">
        <v>3223</v>
      </c>
      <c r="C3286" s="248">
        <v>126.85728428181208</v>
      </c>
    </row>
    <row r="3287" spans="2:3" x14ac:dyDescent="0.75">
      <c r="B3287" s="249">
        <v>3224</v>
      </c>
      <c r="C3287" s="248">
        <v>98.92430888864061</v>
      </c>
    </row>
    <row r="3288" spans="2:3" x14ac:dyDescent="0.75">
      <c r="B3288" s="249">
        <v>3225</v>
      </c>
      <c r="C3288" s="248">
        <v>110.53198192130662</v>
      </c>
    </row>
    <row r="3289" spans="2:3" x14ac:dyDescent="0.75">
      <c r="B3289" s="249">
        <v>3226</v>
      </c>
      <c r="C3289" s="248">
        <v>99.39301030959075</v>
      </c>
    </row>
    <row r="3290" spans="2:3" x14ac:dyDescent="0.75">
      <c r="B3290" s="249">
        <v>3227</v>
      </c>
      <c r="C3290" s="248">
        <v>112.60814725059024</v>
      </c>
    </row>
    <row r="3291" spans="2:3" x14ac:dyDescent="0.75">
      <c r="B3291" s="249">
        <v>3228</v>
      </c>
      <c r="C3291" s="248">
        <v>131.07390514041856</v>
      </c>
    </row>
    <row r="3292" spans="2:3" x14ac:dyDescent="0.75">
      <c r="B3292" s="249">
        <v>3229</v>
      </c>
      <c r="C3292" s="248">
        <v>109.66267782645139</v>
      </c>
    </row>
    <row r="3293" spans="2:3" x14ac:dyDescent="0.75">
      <c r="B3293" s="249">
        <v>3230</v>
      </c>
      <c r="C3293" s="248">
        <v>131.4688477878255</v>
      </c>
    </row>
    <row r="3294" spans="2:3" x14ac:dyDescent="0.75">
      <c r="B3294" s="249">
        <v>3231</v>
      </c>
      <c r="C3294" s="248">
        <v>164.66648170417329</v>
      </c>
    </row>
    <row r="3295" spans="2:3" x14ac:dyDescent="0.75">
      <c r="B3295" s="249">
        <v>3232</v>
      </c>
      <c r="C3295" s="248">
        <v>136.49447294984824</v>
      </c>
    </row>
    <row r="3296" spans="2:3" x14ac:dyDescent="0.75">
      <c r="B3296" s="249">
        <v>3233</v>
      </c>
      <c r="C3296" s="248">
        <v>86.215938170739832</v>
      </c>
    </row>
    <row r="3297" spans="2:3" x14ac:dyDescent="0.75">
      <c r="B3297" s="249">
        <v>3234</v>
      </c>
      <c r="C3297" s="248">
        <v>105.94005940366769</v>
      </c>
    </row>
    <row r="3298" spans="2:3" x14ac:dyDescent="0.75">
      <c r="B3298" s="249">
        <v>3235</v>
      </c>
      <c r="C3298" s="248">
        <v>101.94753344336141</v>
      </c>
    </row>
    <row r="3299" spans="2:3" x14ac:dyDescent="0.75">
      <c r="B3299" s="249">
        <v>3236</v>
      </c>
      <c r="C3299" s="248">
        <v>63.807477998850906</v>
      </c>
    </row>
    <row r="3300" spans="2:3" x14ac:dyDescent="0.75">
      <c r="B3300" s="249">
        <v>3237</v>
      </c>
      <c r="C3300" s="248">
        <v>137.2670611548462</v>
      </c>
    </row>
    <row r="3301" spans="2:3" x14ac:dyDescent="0.75">
      <c r="B3301" s="249">
        <v>3238</v>
      </c>
      <c r="C3301" s="248">
        <v>136.48826416990534</v>
      </c>
    </row>
    <row r="3302" spans="2:3" x14ac:dyDescent="0.75">
      <c r="B3302" s="249">
        <v>3239</v>
      </c>
      <c r="C3302" s="248">
        <v>142.84620818734214</v>
      </c>
    </row>
    <row r="3303" spans="2:3" x14ac:dyDescent="0.75">
      <c r="B3303" s="249">
        <v>3240</v>
      </c>
      <c r="C3303" s="248">
        <v>104.51797572799489</v>
      </c>
    </row>
    <row r="3304" spans="2:3" x14ac:dyDescent="0.75">
      <c r="B3304" s="249">
        <v>3241</v>
      </c>
      <c r="C3304" s="248">
        <v>144.32393059223764</v>
      </c>
    </row>
    <row r="3305" spans="2:3" x14ac:dyDescent="0.75">
      <c r="B3305" s="249">
        <v>3242</v>
      </c>
      <c r="C3305" s="248">
        <v>144.37786484331704</v>
      </c>
    </row>
    <row r="3306" spans="2:3" x14ac:dyDescent="0.75">
      <c r="B3306" s="249">
        <v>3243</v>
      </c>
      <c r="C3306" s="248">
        <v>89.126099556632454</v>
      </c>
    </row>
    <row r="3307" spans="2:3" x14ac:dyDescent="0.75">
      <c r="B3307" s="249">
        <v>3244</v>
      </c>
      <c r="C3307" s="248">
        <v>117.59360149518791</v>
      </c>
    </row>
    <row r="3308" spans="2:3" x14ac:dyDescent="0.75">
      <c r="B3308" s="249">
        <v>3245</v>
      </c>
      <c r="C3308" s="248">
        <v>94.181216882259889</v>
      </c>
    </row>
    <row r="3309" spans="2:3" x14ac:dyDescent="0.75">
      <c r="B3309" s="249">
        <v>3246</v>
      </c>
      <c r="C3309" s="248">
        <v>83.540658664879146</v>
      </c>
    </row>
    <row r="3310" spans="2:3" x14ac:dyDescent="0.75">
      <c r="B3310" s="249">
        <v>3247</v>
      </c>
      <c r="C3310" s="248">
        <v>98.244848278033189</v>
      </c>
    </row>
    <row r="3311" spans="2:3" x14ac:dyDescent="0.75">
      <c r="B3311" s="249">
        <v>3248</v>
      </c>
      <c r="C3311" s="248">
        <v>123.85631227210764</v>
      </c>
    </row>
    <row r="3312" spans="2:3" x14ac:dyDescent="0.75">
      <c r="B3312" s="249">
        <v>3249</v>
      </c>
      <c r="C3312" s="248">
        <v>89.115295795790956</v>
      </c>
    </row>
    <row r="3313" spans="2:3" x14ac:dyDescent="0.75">
      <c r="B3313" s="249">
        <v>3250</v>
      </c>
      <c r="C3313" s="248">
        <v>147.74090626151565</v>
      </c>
    </row>
    <row r="3314" spans="2:3" x14ac:dyDescent="0.75">
      <c r="B3314" s="249">
        <v>3251</v>
      </c>
      <c r="C3314" s="248">
        <v>93.374440399006588</v>
      </c>
    </row>
    <row r="3315" spans="2:3" x14ac:dyDescent="0.75">
      <c r="B3315" s="249">
        <v>3252</v>
      </c>
      <c r="C3315" s="248">
        <v>121.88529874334766</v>
      </c>
    </row>
    <row r="3316" spans="2:3" x14ac:dyDescent="0.75">
      <c r="B3316" s="249">
        <v>3253</v>
      </c>
      <c r="C3316" s="248">
        <v>129.55464871186456</v>
      </c>
    </row>
    <row r="3317" spans="2:3" x14ac:dyDescent="0.75">
      <c r="B3317" s="249">
        <v>3254</v>
      </c>
      <c r="C3317" s="248">
        <v>139.74408081321909</v>
      </c>
    </row>
    <row r="3318" spans="2:3" x14ac:dyDescent="0.75">
      <c r="B3318" s="249">
        <v>3255</v>
      </c>
      <c r="C3318" s="248">
        <v>104.43713338104706</v>
      </c>
    </row>
    <row r="3319" spans="2:3" x14ac:dyDescent="0.75">
      <c r="B3319" s="249">
        <v>3256</v>
      </c>
      <c r="C3319" s="248">
        <v>138.86617967637562</v>
      </c>
    </row>
    <row r="3320" spans="2:3" x14ac:dyDescent="0.75">
      <c r="B3320" s="249">
        <v>3257</v>
      </c>
      <c r="C3320" s="248">
        <v>130.67326671163912</v>
      </c>
    </row>
    <row r="3321" spans="2:3" x14ac:dyDescent="0.75">
      <c r="B3321" s="249">
        <v>3258</v>
      </c>
      <c r="C3321" s="248">
        <v>90.085947729257583</v>
      </c>
    </row>
    <row r="3322" spans="2:3" x14ac:dyDescent="0.75">
      <c r="B3322" s="249">
        <v>3259</v>
      </c>
      <c r="C3322" s="248">
        <v>110.9623619894424</v>
      </c>
    </row>
    <row r="3323" spans="2:3" x14ac:dyDescent="0.75">
      <c r="B3323" s="249">
        <v>3260</v>
      </c>
      <c r="C3323" s="248">
        <v>165.89411035908427</v>
      </c>
    </row>
    <row r="3324" spans="2:3" x14ac:dyDescent="0.75">
      <c r="B3324" s="249">
        <v>3261</v>
      </c>
      <c r="C3324" s="248">
        <v>123.6708731347133</v>
      </c>
    </row>
    <row r="3325" spans="2:3" x14ac:dyDescent="0.75">
      <c r="B3325" s="249">
        <v>3262</v>
      </c>
      <c r="C3325" s="248">
        <v>133.05930226832203</v>
      </c>
    </row>
    <row r="3326" spans="2:3" x14ac:dyDescent="0.75">
      <c r="B3326" s="249">
        <v>3263</v>
      </c>
      <c r="C3326" s="248">
        <v>142.91594035431439</v>
      </c>
    </row>
    <row r="3327" spans="2:3" x14ac:dyDescent="0.75">
      <c r="B3327" s="249">
        <v>3264</v>
      </c>
      <c r="C3327" s="248">
        <v>118.17497284077207</v>
      </c>
    </row>
    <row r="3328" spans="2:3" x14ac:dyDescent="0.75">
      <c r="B3328" s="249">
        <v>3265</v>
      </c>
      <c r="C3328" s="248">
        <v>120.27039920719767</v>
      </c>
    </row>
    <row r="3329" spans="2:3" x14ac:dyDescent="0.75">
      <c r="B3329" s="249">
        <v>3266</v>
      </c>
      <c r="C3329" s="248">
        <v>98.810024849003838</v>
      </c>
    </row>
    <row r="3330" spans="2:3" x14ac:dyDescent="0.75">
      <c r="B3330" s="249">
        <v>3267</v>
      </c>
      <c r="C3330" s="248">
        <v>133.95318293699361</v>
      </c>
    </row>
    <row r="3331" spans="2:3" x14ac:dyDescent="0.75">
      <c r="B3331" s="249">
        <v>3268</v>
      </c>
      <c r="C3331" s="248">
        <v>141.84216506935078</v>
      </c>
    </row>
    <row r="3332" spans="2:3" x14ac:dyDescent="0.75">
      <c r="B3332" s="249">
        <v>3269</v>
      </c>
      <c r="C3332" s="248">
        <v>119.5650944935486</v>
      </c>
    </row>
    <row r="3333" spans="2:3" x14ac:dyDescent="0.75">
      <c r="B3333" s="249">
        <v>3270</v>
      </c>
      <c r="C3333" s="248">
        <v>77.819425381620491</v>
      </c>
    </row>
    <row r="3334" spans="2:3" x14ac:dyDescent="0.75">
      <c r="B3334" s="249">
        <v>3271</v>
      </c>
      <c r="C3334" s="248">
        <v>107.01142281401606</v>
      </c>
    </row>
    <row r="3335" spans="2:3" x14ac:dyDescent="0.75">
      <c r="B3335" s="249">
        <v>3272</v>
      </c>
      <c r="C3335" s="248">
        <v>126.85856314873136</v>
      </c>
    </row>
    <row r="3336" spans="2:3" x14ac:dyDescent="0.75">
      <c r="B3336" s="249">
        <v>3273</v>
      </c>
      <c r="C3336" s="248">
        <v>128.57242963459757</v>
      </c>
    </row>
    <row r="3337" spans="2:3" x14ac:dyDescent="0.75">
      <c r="B3337" s="249">
        <v>3274</v>
      </c>
      <c r="C3337" s="248">
        <v>67.899374422112459</v>
      </c>
    </row>
    <row r="3338" spans="2:3" x14ac:dyDescent="0.75">
      <c r="B3338" s="249">
        <v>3275</v>
      </c>
      <c r="C3338" s="248">
        <v>123.78398928673867</v>
      </c>
    </row>
    <row r="3339" spans="2:3" x14ac:dyDescent="0.75">
      <c r="B3339" s="249">
        <v>3276</v>
      </c>
      <c r="C3339" s="248">
        <v>119.69690413951454</v>
      </c>
    </row>
    <row r="3340" spans="2:3" x14ac:dyDescent="0.75">
      <c r="B3340" s="249">
        <v>3277</v>
      </c>
      <c r="C3340" s="248">
        <v>162.39128922314302</v>
      </c>
    </row>
    <row r="3341" spans="2:3" x14ac:dyDescent="0.75">
      <c r="B3341" s="249">
        <v>3278</v>
      </c>
      <c r="C3341" s="248">
        <v>101.60604715078384</v>
      </c>
    </row>
    <row r="3342" spans="2:3" x14ac:dyDescent="0.75">
      <c r="B3342" s="249">
        <v>3279</v>
      </c>
      <c r="C3342" s="248">
        <v>130.53719906099022</v>
      </c>
    </row>
    <row r="3343" spans="2:3" x14ac:dyDescent="0.75">
      <c r="B3343" s="249">
        <v>3280</v>
      </c>
      <c r="C3343" s="248">
        <v>74.504637250659925</v>
      </c>
    </row>
    <row r="3344" spans="2:3" x14ac:dyDescent="0.75">
      <c r="B3344" s="249">
        <v>3281</v>
      </c>
      <c r="C3344" s="248">
        <v>99.740240092119365</v>
      </c>
    </row>
    <row r="3345" spans="2:3" x14ac:dyDescent="0.75">
      <c r="B3345" s="249">
        <v>3282</v>
      </c>
      <c r="C3345" s="248">
        <v>90.734468624058735</v>
      </c>
    </row>
    <row r="3346" spans="2:3" x14ac:dyDescent="0.75">
      <c r="B3346" s="249">
        <v>3283</v>
      </c>
      <c r="C3346" s="248">
        <v>122.4555092958629</v>
      </c>
    </row>
    <row r="3347" spans="2:3" x14ac:dyDescent="0.75">
      <c r="B3347" s="249">
        <v>3284</v>
      </c>
      <c r="C3347" s="248">
        <v>127.63794681151151</v>
      </c>
    </row>
    <row r="3348" spans="2:3" x14ac:dyDescent="0.75">
      <c r="B3348" s="249">
        <v>3285</v>
      </c>
      <c r="C3348" s="248">
        <v>94.537061844993588</v>
      </c>
    </row>
    <row r="3349" spans="2:3" x14ac:dyDescent="0.75">
      <c r="B3349" s="249">
        <v>3286</v>
      </c>
      <c r="C3349" s="248">
        <v>143.66970127440501</v>
      </c>
    </row>
    <row r="3350" spans="2:3" x14ac:dyDescent="0.75">
      <c r="B3350" s="249">
        <v>3287</v>
      </c>
      <c r="C3350" s="248">
        <v>96.849368490611468</v>
      </c>
    </row>
    <row r="3351" spans="2:3" x14ac:dyDescent="0.75">
      <c r="B3351" s="249">
        <v>3288</v>
      </c>
      <c r="C3351" s="248">
        <v>102.58123503997005</v>
      </c>
    </row>
    <row r="3352" spans="2:3" x14ac:dyDescent="0.75">
      <c r="B3352" s="249">
        <v>3289</v>
      </c>
      <c r="C3352" s="248">
        <v>99.400730384463884</v>
      </c>
    </row>
    <row r="3353" spans="2:3" x14ac:dyDescent="0.75">
      <c r="B3353" s="249">
        <v>3290</v>
      </c>
      <c r="C3353" s="248">
        <v>115.63133182869885</v>
      </c>
    </row>
    <row r="3354" spans="2:3" x14ac:dyDescent="0.75">
      <c r="B3354" s="249">
        <v>3291</v>
      </c>
      <c r="C3354" s="248">
        <v>127.68490548736426</v>
      </c>
    </row>
    <row r="3355" spans="2:3" x14ac:dyDescent="0.75">
      <c r="B3355" s="249">
        <v>3292</v>
      </c>
      <c r="C3355" s="248">
        <v>127.86294247921313</v>
      </c>
    </row>
    <row r="3356" spans="2:3" x14ac:dyDescent="0.75">
      <c r="B3356" s="249">
        <v>3293</v>
      </c>
      <c r="C3356" s="248">
        <v>131.00294633124582</v>
      </c>
    </row>
    <row r="3357" spans="2:3" x14ac:dyDescent="0.75">
      <c r="B3357" s="249">
        <v>3294</v>
      </c>
      <c r="C3357" s="248">
        <v>106.52756601340877</v>
      </c>
    </row>
    <row r="3358" spans="2:3" x14ac:dyDescent="0.75">
      <c r="B3358" s="249">
        <v>3295</v>
      </c>
      <c r="C3358" s="248">
        <v>135.31902922780648</v>
      </c>
    </row>
    <row r="3359" spans="2:3" x14ac:dyDescent="0.75">
      <c r="B3359" s="249">
        <v>3296</v>
      </c>
      <c r="C3359" s="248">
        <v>116.3240280099904</v>
      </c>
    </row>
    <row r="3360" spans="2:3" x14ac:dyDescent="0.75">
      <c r="B3360" s="249">
        <v>3297</v>
      </c>
      <c r="C3360" s="248">
        <v>122.43564189713689</v>
      </c>
    </row>
    <row r="3361" spans="2:3" x14ac:dyDescent="0.75">
      <c r="B3361" s="249">
        <v>3298</v>
      </c>
      <c r="C3361" s="248">
        <v>136.38911526274245</v>
      </c>
    </row>
    <row r="3362" spans="2:3" x14ac:dyDescent="0.75">
      <c r="B3362" s="249">
        <v>3299</v>
      </c>
      <c r="C3362" s="248">
        <v>87.70963247036957</v>
      </c>
    </row>
    <row r="3363" spans="2:3" x14ac:dyDescent="0.75">
      <c r="B3363" s="249">
        <v>3300</v>
      </c>
      <c r="C3363" s="248">
        <v>105.72769823579324</v>
      </c>
    </row>
    <row r="3364" spans="2:3" x14ac:dyDescent="0.75">
      <c r="B3364" s="249">
        <v>3301</v>
      </c>
      <c r="C3364" s="248">
        <v>81.253612250285698</v>
      </c>
    </row>
    <row r="3365" spans="2:3" x14ac:dyDescent="0.75">
      <c r="B3365" s="249">
        <v>3302</v>
      </c>
      <c r="C3365" s="248">
        <v>124.86597931078502</v>
      </c>
    </row>
    <row r="3366" spans="2:3" x14ac:dyDescent="0.75">
      <c r="B3366" s="249">
        <v>3303</v>
      </c>
      <c r="C3366" s="248">
        <v>152.53825112978404</v>
      </c>
    </row>
    <row r="3367" spans="2:3" x14ac:dyDescent="0.75">
      <c r="B3367" s="249">
        <v>3304</v>
      </c>
      <c r="C3367" s="248">
        <v>183.25381501620606</v>
      </c>
    </row>
    <row r="3368" spans="2:3" x14ac:dyDescent="0.75">
      <c r="B3368" s="249">
        <v>3305</v>
      </c>
      <c r="C3368" s="248">
        <v>155.99793410209844</v>
      </c>
    </row>
    <row r="3369" spans="2:3" x14ac:dyDescent="0.75">
      <c r="B3369" s="249">
        <v>3306</v>
      </c>
      <c r="C3369" s="248">
        <v>153.29327878137335</v>
      </c>
    </row>
    <row r="3370" spans="2:3" x14ac:dyDescent="0.75">
      <c r="B3370" s="249">
        <v>3307</v>
      </c>
      <c r="C3370" s="248">
        <v>118.31511072295169</v>
      </c>
    </row>
    <row r="3371" spans="2:3" x14ac:dyDescent="0.75">
      <c r="B3371" s="249">
        <v>3308</v>
      </c>
      <c r="C3371" s="248">
        <v>81.45732530885941</v>
      </c>
    </row>
    <row r="3372" spans="2:3" x14ac:dyDescent="0.75">
      <c r="B3372" s="249">
        <v>3309</v>
      </c>
      <c r="C3372" s="248">
        <v>83.251426837246612</v>
      </c>
    </row>
    <row r="3373" spans="2:3" x14ac:dyDescent="0.75">
      <c r="B3373" s="249">
        <v>3310</v>
      </c>
      <c r="C3373" s="248">
        <v>124.20425320721576</v>
      </c>
    </row>
    <row r="3374" spans="2:3" x14ac:dyDescent="0.75">
      <c r="B3374" s="249">
        <v>3311</v>
      </c>
      <c r="C3374" s="248">
        <v>130.94920644501136</v>
      </c>
    </row>
    <row r="3375" spans="2:3" x14ac:dyDescent="0.75">
      <c r="B3375" s="249">
        <v>3312</v>
      </c>
      <c r="C3375" s="248">
        <v>117.64677547940222</v>
      </c>
    </row>
    <row r="3376" spans="2:3" x14ac:dyDescent="0.75">
      <c r="B3376" s="249">
        <v>3313</v>
      </c>
      <c r="C3376" s="248">
        <v>109.26939233581804</v>
      </c>
    </row>
    <row r="3377" spans="2:3" x14ac:dyDescent="0.75">
      <c r="B3377" s="249">
        <v>3314</v>
      </c>
      <c r="C3377" s="248">
        <v>127.94478028934788</v>
      </c>
    </row>
    <row r="3378" spans="2:3" x14ac:dyDescent="0.75">
      <c r="B3378" s="249">
        <v>3315</v>
      </c>
      <c r="C3378" s="248">
        <v>77.317783484774054</v>
      </c>
    </row>
    <row r="3379" spans="2:3" x14ac:dyDescent="0.75">
      <c r="B3379" s="249">
        <v>3316</v>
      </c>
      <c r="C3379" s="248">
        <v>130.55971071346335</v>
      </c>
    </row>
    <row r="3380" spans="2:3" x14ac:dyDescent="0.75">
      <c r="B3380" s="249">
        <v>3317</v>
      </c>
      <c r="C3380" s="248">
        <v>115.37196919747383</v>
      </c>
    </row>
    <row r="3381" spans="2:3" x14ac:dyDescent="0.75">
      <c r="B3381" s="249">
        <v>3318</v>
      </c>
      <c r="C3381" s="248">
        <v>120.51981920960446</v>
      </c>
    </row>
    <row r="3382" spans="2:3" x14ac:dyDescent="0.75">
      <c r="B3382" s="249">
        <v>3319</v>
      </c>
      <c r="C3382" s="248">
        <v>138.22043023992774</v>
      </c>
    </row>
    <row r="3383" spans="2:3" x14ac:dyDescent="0.75">
      <c r="B3383" s="249">
        <v>3320</v>
      </c>
      <c r="C3383" s="248">
        <v>144.08067833704402</v>
      </c>
    </row>
    <row r="3384" spans="2:3" x14ac:dyDescent="0.75">
      <c r="B3384" s="249">
        <v>3321</v>
      </c>
      <c r="C3384" s="248">
        <v>114.02098369848625</v>
      </c>
    </row>
    <row r="3385" spans="2:3" x14ac:dyDescent="0.75">
      <c r="B3385" s="249">
        <v>3322</v>
      </c>
      <c r="C3385" s="248">
        <v>125.10693694905613</v>
      </c>
    </row>
    <row r="3386" spans="2:3" x14ac:dyDescent="0.75">
      <c r="B3386" s="249">
        <v>3323</v>
      </c>
      <c r="C3386" s="248">
        <v>151.94010673921863</v>
      </c>
    </row>
    <row r="3387" spans="2:3" x14ac:dyDescent="0.75">
      <c r="B3387" s="249">
        <v>3324</v>
      </c>
      <c r="C3387" s="248">
        <v>142.222226545468</v>
      </c>
    </row>
    <row r="3388" spans="2:3" x14ac:dyDescent="0.75">
      <c r="B3388" s="249">
        <v>3325</v>
      </c>
      <c r="C3388" s="248">
        <v>132.99948950471918</v>
      </c>
    </row>
    <row r="3389" spans="2:3" x14ac:dyDescent="0.75">
      <c r="B3389" s="249">
        <v>3326</v>
      </c>
      <c r="C3389" s="248">
        <v>120.47703136049954</v>
      </c>
    </row>
    <row r="3390" spans="2:3" x14ac:dyDescent="0.75">
      <c r="B3390" s="249">
        <v>3327</v>
      </c>
      <c r="C3390" s="248">
        <v>135.36052368297939</v>
      </c>
    </row>
    <row r="3391" spans="2:3" x14ac:dyDescent="0.75">
      <c r="B3391" s="249">
        <v>3328</v>
      </c>
      <c r="C3391" s="248">
        <v>70.267573347648721</v>
      </c>
    </row>
    <row r="3392" spans="2:3" x14ac:dyDescent="0.75">
      <c r="B3392" s="249">
        <v>3329</v>
      </c>
      <c r="C3392" s="248">
        <v>117.93565885106817</v>
      </c>
    </row>
    <row r="3393" spans="2:3" x14ac:dyDescent="0.75">
      <c r="B3393" s="249">
        <v>3330</v>
      </c>
      <c r="C3393" s="248">
        <v>106.2483245606745</v>
      </c>
    </row>
    <row r="3394" spans="2:3" x14ac:dyDescent="0.75">
      <c r="B3394" s="249">
        <v>3331</v>
      </c>
      <c r="C3394" s="248">
        <v>140.31847264585468</v>
      </c>
    </row>
    <row r="3395" spans="2:3" x14ac:dyDescent="0.75">
      <c r="B3395" s="249">
        <v>3332</v>
      </c>
      <c r="C3395" s="248">
        <v>151.60740918896738</v>
      </c>
    </row>
    <row r="3396" spans="2:3" x14ac:dyDescent="0.75">
      <c r="B3396" s="249">
        <v>3333</v>
      </c>
      <c r="C3396" s="248">
        <v>70.525054879114506</v>
      </c>
    </row>
    <row r="3397" spans="2:3" x14ac:dyDescent="0.75">
      <c r="B3397" s="249">
        <v>3334</v>
      </c>
      <c r="C3397" s="248">
        <v>97.447545813340795</v>
      </c>
    </row>
    <row r="3398" spans="2:3" x14ac:dyDescent="0.75">
      <c r="B3398" s="249">
        <v>3335</v>
      </c>
      <c r="C3398" s="248">
        <v>89.293771523555691</v>
      </c>
    </row>
    <row r="3399" spans="2:3" x14ac:dyDescent="0.75">
      <c r="B3399" s="249">
        <v>3336</v>
      </c>
      <c r="C3399" s="248">
        <v>111.35239913020023</v>
      </c>
    </row>
    <row r="3400" spans="2:3" x14ac:dyDescent="0.75">
      <c r="B3400" s="249">
        <v>3337</v>
      </c>
      <c r="C3400" s="248">
        <v>106.3081991778709</v>
      </c>
    </row>
    <row r="3401" spans="2:3" x14ac:dyDescent="0.75">
      <c r="B3401" s="249">
        <v>3338</v>
      </c>
      <c r="C3401" s="248">
        <v>80.050338697664174</v>
      </c>
    </row>
    <row r="3402" spans="2:3" x14ac:dyDescent="0.75">
      <c r="B3402" s="249">
        <v>3339</v>
      </c>
      <c r="C3402" s="248">
        <v>134.65379043715251</v>
      </c>
    </row>
    <row r="3403" spans="2:3" x14ac:dyDescent="0.75">
      <c r="B3403" s="249">
        <v>3340</v>
      </c>
      <c r="C3403" s="248">
        <v>100.97537404573733</v>
      </c>
    </row>
    <row r="3404" spans="2:3" x14ac:dyDescent="0.75">
      <c r="B3404" s="249">
        <v>3341</v>
      </c>
      <c r="C3404" s="248">
        <v>96.483275548640464</v>
      </c>
    </row>
    <row r="3405" spans="2:3" x14ac:dyDescent="0.75">
      <c r="B3405" s="249">
        <v>3342</v>
      </c>
      <c r="C3405" s="248">
        <v>137.88108097350982</v>
      </c>
    </row>
    <row r="3406" spans="2:3" x14ac:dyDescent="0.75">
      <c r="B3406" s="249">
        <v>3343</v>
      </c>
      <c r="C3406" s="248">
        <v>133.73004003165283</v>
      </c>
    </row>
    <row r="3407" spans="2:3" x14ac:dyDescent="0.75">
      <c r="B3407" s="249">
        <v>3344</v>
      </c>
      <c r="C3407" s="248">
        <v>100.69050074397825</v>
      </c>
    </row>
    <row r="3408" spans="2:3" x14ac:dyDescent="0.75">
      <c r="B3408" s="249">
        <v>3345</v>
      </c>
      <c r="C3408" s="248">
        <v>102.9295088559343</v>
      </c>
    </row>
    <row r="3409" spans="2:3" x14ac:dyDescent="0.75">
      <c r="B3409" s="249">
        <v>3346</v>
      </c>
      <c r="C3409" s="248">
        <v>138.3592933349212</v>
      </c>
    </row>
    <row r="3410" spans="2:3" x14ac:dyDescent="0.75">
      <c r="B3410" s="249">
        <v>3347</v>
      </c>
      <c r="C3410" s="248">
        <v>153.42063909680394</v>
      </c>
    </row>
    <row r="3411" spans="2:3" x14ac:dyDescent="0.75">
      <c r="B3411" s="249">
        <v>3348</v>
      </c>
      <c r="C3411" s="248">
        <v>136.67456231912209</v>
      </c>
    </row>
    <row r="3412" spans="2:3" x14ac:dyDescent="0.75">
      <c r="B3412" s="249">
        <v>3349</v>
      </c>
      <c r="C3412" s="248">
        <v>100.94198068932582</v>
      </c>
    </row>
    <row r="3413" spans="2:3" x14ac:dyDescent="0.75">
      <c r="B3413" s="249">
        <v>3350</v>
      </c>
      <c r="C3413" s="248">
        <v>165.69378176872692</v>
      </c>
    </row>
    <row r="3414" spans="2:3" x14ac:dyDescent="0.75">
      <c r="B3414" s="249">
        <v>3351</v>
      </c>
      <c r="C3414" s="248">
        <v>131.60237869797075</v>
      </c>
    </row>
    <row r="3415" spans="2:3" x14ac:dyDescent="0.75">
      <c r="B3415" s="249">
        <v>3352</v>
      </c>
      <c r="C3415" s="248">
        <v>153.60163399688514</v>
      </c>
    </row>
    <row r="3416" spans="2:3" x14ac:dyDescent="0.75">
      <c r="B3416" s="249">
        <v>3353</v>
      </c>
      <c r="C3416" s="248">
        <v>102.89065859101206</v>
      </c>
    </row>
    <row r="3417" spans="2:3" x14ac:dyDescent="0.75">
      <c r="B3417" s="249">
        <v>3354</v>
      </c>
      <c r="C3417" s="248">
        <v>120.4999591725888</v>
      </c>
    </row>
    <row r="3418" spans="2:3" x14ac:dyDescent="0.75">
      <c r="B3418" s="249">
        <v>3355</v>
      </c>
      <c r="C3418" s="248">
        <v>130.93547507231324</v>
      </c>
    </row>
    <row r="3419" spans="2:3" x14ac:dyDescent="0.75">
      <c r="B3419" s="249">
        <v>3356</v>
      </c>
      <c r="C3419" s="248">
        <v>121.67410761636337</v>
      </c>
    </row>
    <row r="3420" spans="2:3" x14ac:dyDescent="0.75">
      <c r="B3420" s="249">
        <v>3357</v>
      </c>
      <c r="C3420" s="248">
        <v>121.92641644247823</v>
      </c>
    </row>
    <row r="3421" spans="2:3" x14ac:dyDescent="0.75">
      <c r="B3421" s="249">
        <v>3358</v>
      </c>
      <c r="C3421" s="248">
        <v>131.86325312590677</v>
      </c>
    </row>
    <row r="3422" spans="2:3" x14ac:dyDescent="0.75">
      <c r="B3422" s="249">
        <v>3359</v>
      </c>
      <c r="C3422" s="248">
        <v>125.55122354227055</v>
      </c>
    </row>
    <row r="3423" spans="2:3" x14ac:dyDescent="0.75">
      <c r="B3423" s="249">
        <v>3360</v>
      </c>
      <c r="C3423" s="248">
        <v>113.49615150105234</v>
      </c>
    </row>
    <row r="3424" spans="2:3" x14ac:dyDescent="0.75">
      <c r="B3424" s="249">
        <v>3361</v>
      </c>
      <c r="C3424" s="248">
        <v>134.5990524839944</v>
      </c>
    </row>
    <row r="3425" spans="2:3" x14ac:dyDescent="0.75">
      <c r="B3425" s="249">
        <v>3362</v>
      </c>
      <c r="C3425" s="248">
        <v>91.976684710790693</v>
      </c>
    </row>
    <row r="3426" spans="2:3" x14ac:dyDescent="0.75">
      <c r="B3426" s="249">
        <v>3363</v>
      </c>
      <c r="C3426" s="248">
        <v>120.97215754555771</v>
      </c>
    </row>
    <row r="3427" spans="2:3" x14ac:dyDescent="0.75">
      <c r="B3427" s="249">
        <v>3364</v>
      </c>
      <c r="C3427" s="248">
        <v>123.59715621526476</v>
      </c>
    </row>
    <row r="3428" spans="2:3" x14ac:dyDescent="0.75">
      <c r="B3428" s="249">
        <v>3365</v>
      </c>
      <c r="C3428" s="248">
        <v>137.89516752959429</v>
      </c>
    </row>
    <row r="3429" spans="2:3" x14ac:dyDescent="0.75">
      <c r="B3429" s="249">
        <v>3366</v>
      </c>
      <c r="C3429" s="248">
        <v>116.09831193202454</v>
      </c>
    </row>
    <row r="3430" spans="2:3" x14ac:dyDescent="0.75">
      <c r="B3430" s="249">
        <v>3367</v>
      </c>
      <c r="C3430" s="248">
        <v>94.053317553983931</v>
      </c>
    </row>
    <row r="3431" spans="2:3" x14ac:dyDescent="0.75">
      <c r="B3431" s="249">
        <v>3368</v>
      </c>
      <c r="C3431" s="248">
        <v>129.44742698600999</v>
      </c>
    </row>
    <row r="3432" spans="2:3" x14ac:dyDescent="0.75">
      <c r="B3432" s="249">
        <v>3369</v>
      </c>
      <c r="C3432" s="248">
        <v>140.03963640877669</v>
      </c>
    </row>
    <row r="3433" spans="2:3" x14ac:dyDescent="0.75">
      <c r="B3433" s="249">
        <v>3370</v>
      </c>
      <c r="C3433" s="248">
        <v>72.674636358589311</v>
      </c>
    </row>
    <row r="3434" spans="2:3" x14ac:dyDescent="0.75">
      <c r="B3434" s="249">
        <v>3371</v>
      </c>
      <c r="C3434" s="248">
        <v>99.814096445708344</v>
      </c>
    </row>
    <row r="3435" spans="2:3" x14ac:dyDescent="0.75">
      <c r="B3435" s="249">
        <v>3372</v>
      </c>
      <c r="C3435" s="248">
        <v>162.60015390129485</v>
      </c>
    </row>
    <row r="3436" spans="2:3" x14ac:dyDescent="0.75">
      <c r="B3436" s="249">
        <v>3373</v>
      </c>
      <c r="C3436" s="248">
        <v>119.5970228079866</v>
      </c>
    </row>
    <row r="3437" spans="2:3" x14ac:dyDescent="0.75">
      <c r="B3437" s="249">
        <v>3374</v>
      </c>
      <c r="C3437" s="248">
        <v>142.95238172759528</v>
      </c>
    </row>
    <row r="3438" spans="2:3" x14ac:dyDescent="0.75">
      <c r="B3438" s="249">
        <v>3375</v>
      </c>
      <c r="C3438" s="248">
        <v>95.299948902692037</v>
      </c>
    </row>
    <row r="3439" spans="2:3" x14ac:dyDescent="0.75">
      <c r="B3439" s="249">
        <v>3376</v>
      </c>
      <c r="C3439" s="248">
        <v>136.38330541946146</v>
      </c>
    </row>
    <row r="3440" spans="2:3" x14ac:dyDescent="0.75">
      <c r="B3440" s="249">
        <v>3377</v>
      </c>
      <c r="C3440" s="248">
        <v>96.557657580911979</v>
      </c>
    </row>
    <row r="3441" spans="2:3" x14ac:dyDescent="0.75">
      <c r="B3441" s="249">
        <v>3378</v>
      </c>
      <c r="C3441" s="248">
        <v>132.4343999864488</v>
      </c>
    </row>
    <row r="3442" spans="2:3" x14ac:dyDescent="0.75">
      <c r="B3442" s="249">
        <v>3379</v>
      </c>
      <c r="C3442" s="248">
        <v>86.618239507638222</v>
      </c>
    </row>
    <row r="3443" spans="2:3" x14ac:dyDescent="0.75">
      <c r="B3443" s="249">
        <v>3380</v>
      </c>
      <c r="C3443" s="248">
        <v>144.19886449017963</v>
      </c>
    </row>
    <row r="3444" spans="2:3" x14ac:dyDescent="0.75">
      <c r="B3444" s="249">
        <v>3381</v>
      </c>
      <c r="C3444" s="248">
        <v>89.155182819440498</v>
      </c>
    </row>
    <row r="3445" spans="2:3" x14ac:dyDescent="0.75">
      <c r="B3445" s="249">
        <v>3382</v>
      </c>
      <c r="C3445" s="248">
        <v>124.75810387941267</v>
      </c>
    </row>
    <row r="3446" spans="2:3" x14ac:dyDescent="0.75">
      <c r="B3446" s="249">
        <v>3383</v>
      </c>
      <c r="C3446" s="248">
        <v>139.84530114985131</v>
      </c>
    </row>
    <row r="3447" spans="2:3" x14ac:dyDescent="0.75">
      <c r="B3447" s="249">
        <v>3384</v>
      </c>
      <c r="C3447" s="248">
        <v>136.6034034262992</v>
      </c>
    </row>
    <row r="3448" spans="2:3" x14ac:dyDescent="0.75">
      <c r="B3448" s="249">
        <v>3385</v>
      </c>
      <c r="C3448" s="248">
        <v>144.79524728072562</v>
      </c>
    </row>
    <row r="3449" spans="2:3" x14ac:dyDescent="0.75">
      <c r="B3449" s="249">
        <v>3386</v>
      </c>
      <c r="C3449" s="248">
        <v>125.1008962164555</v>
      </c>
    </row>
    <row r="3450" spans="2:3" x14ac:dyDescent="0.75">
      <c r="B3450" s="249">
        <v>3387</v>
      </c>
      <c r="C3450" s="248">
        <v>121.86089012357452</v>
      </c>
    </row>
    <row r="3451" spans="2:3" x14ac:dyDescent="0.75">
      <c r="B3451" s="249">
        <v>3388</v>
      </c>
      <c r="C3451" s="248">
        <v>81.804645434884421</v>
      </c>
    </row>
    <row r="3452" spans="2:3" x14ac:dyDescent="0.75">
      <c r="B3452" s="249">
        <v>3389</v>
      </c>
      <c r="C3452" s="248">
        <v>126.94449637812794</v>
      </c>
    </row>
    <row r="3453" spans="2:3" x14ac:dyDescent="0.75">
      <c r="B3453" s="249">
        <v>3390</v>
      </c>
      <c r="C3453" s="248">
        <v>151.2170169012233</v>
      </c>
    </row>
    <row r="3454" spans="2:3" x14ac:dyDescent="0.75">
      <c r="B3454" s="249">
        <v>3391</v>
      </c>
      <c r="C3454" s="248">
        <v>81.898197397069325</v>
      </c>
    </row>
    <row r="3455" spans="2:3" x14ac:dyDescent="0.75">
      <c r="B3455" s="249">
        <v>3392</v>
      </c>
      <c r="C3455" s="248">
        <v>115.99021385605954</v>
      </c>
    </row>
    <row r="3456" spans="2:3" x14ac:dyDescent="0.75">
      <c r="B3456" s="249">
        <v>3393</v>
      </c>
      <c r="C3456" s="248">
        <v>137.40915356778223</v>
      </c>
    </row>
    <row r="3457" spans="2:3" x14ac:dyDescent="0.75">
      <c r="B3457" s="249">
        <v>3394</v>
      </c>
      <c r="C3457" s="248">
        <v>153.6746181226616</v>
      </c>
    </row>
    <row r="3458" spans="2:3" x14ac:dyDescent="0.75">
      <c r="B3458" s="249">
        <v>3395</v>
      </c>
      <c r="C3458" s="248">
        <v>128.99185025252737</v>
      </c>
    </row>
    <row r="3459" spans="2:3" x14ac:dyDescent="0.75">
      <c r="B3459" s="249">
        <v>3396</v>
      </c>
      <c r="C3459" s="248">
        <v>75.629229045938501</v>
      </c>
    </row>
    <row r="3460" spans="2:3" x14ac:dyDescent="0.75">
      <c r="B3460" s="249">
        <v>3397</v>
      </c>
      <c r="C3460" s="248">
        <v>86.917040258055195</v>
      </c>
    </row>
    <row r="3461" spans="2:3" x14ac:dyDescent="0.75">
      <c r="B3461" s="249">
        <v>3398</v>
      </c>
      <c r="C3461" s="248">
        <v>87.597964654116439</v>
      </c>
    </row>
    <row r="3462" spans="2:3" x14ac:dyDescent="0.75">
      <c r="B3462" s="249">
        <v>3399</v>
      </c>
      <c r="C3462" s="248">
        <v>124.20360866374742</v>
      </c>
    </row>
    <row r="3463" spans="2:3" x14ac:dyDescent="0.75">
      <c r="B3463" s="249">
        <v>3400</v>
      </c>
      <c r="C3463" s="248">
        <v>129.79737299939768</v>
      </c>
    </row>
    <row r="3464" spans="2:3" x14ac:dyDescent="0.75">
      <c r="B3464" s="249">
        <v>3401</v>
      </c>
      <c r="C3464" s="248">
        <v>90.114351193671027</v>
      </c>
    </row>
    <row r="3465" spans="2:3" x14ac:dyDescent="0.75">
      <c r="B3465" s="249">
        <v>3402</v>
      </c>
      <c r="C3465" s="248">
        <v>142.54003755860697</v>
      </c>
    </row>
    <row r="3466" spans="2:3" x14ac:dyDescent="0.75">
      <c r="B3466" s="249">
        <v>3403</v>
      </c>
      <c r="C3466" s="248">
        <v>127.0285358456109</v>
      </c>
    </row>
    <row r="3467" spans="2:3" x14ac:dyDescent="0.75">
      <c r="B3467" s="249">
        <v>3404</v>
      </c>
      <c r="C3467" s="248">
        <v>116.2092255428276</v>
      </c>
    </row>
    <row r="3468" spans="2:3" x14ac:dyDescent="0.75">
      <c r="B3468" s="249">
        <v>3405</v>
      </c>
      <c r="C3468" s="248">
        <v>136.61003495575903</v>
      </c>
    </row>
    <row r="3469" spans="2:3" x14ac:dyDescent="0.75">
      <c r="B3469" s="249">
        <v>3406</v>
      </c>
      <c r="C3469" s="248">
        <v>110.40074373310124</v>
      </c>
    </row>
    <row r="3470" spans="2:3" x14ac:dyDescent="0.75">
      <c r="B3470" s="249">
        <v>3407</v>
      </c>
      <c r="C3470" s="248">
        <v>170.5206549630733</v>
      </c>
    </row>
    <row r="3471" spans="2:3" x14ac:dyDescent="0.75">
      <c r="B3471" s="249">
        <v>3408</v>
      </c>
      <c r="C3471" s="248">
        <v>103.37842726172254</v>
      </c>
    </row>
    <row r="3472" spans="2:3" x14ac:dyDescent="0.75">
      <c r="B3472" s="249">
        <v>3409</v>
      </c>
      <c r="C3472" s="248">
        <v>90.207667170428152</v>
      </c>
    </row>
    <row r="3473" spans="2:3" x14ac:dyDescent="0.75">
      <c r="B3473" s="249">
        <v>3410</v>
      </c>
      <c r="C3473" s="248">
        <v>120.62740072206584</v>
      </c>
    </row>
    <row r="3474" spans="2:3" x14ac:dyDescent="0.75">
      <c r="B3474" s="249">
        <v>3411</v>
      </c>
      <c r="C3474" s="248">
        <v>112.58130274672857</v>
      </c>
    </row>
    <row r="3475" spans="2:3" x14ac:dyDescent="0.75">
      <c r="B3475" s="249">
        <v>3412</v>
      </c>
      <c r="C3475" s="248">
        <v>114.6103046840642</v>
      </c>
    </row>
    <row r="3476" spans="2:3" x14ac:dyDescent="0.75">
      <c r="B3476" s="249">
        <v>3413</v>
      </c>
      <c r="C3476" s="248">
        <v>113.47143237439113</v>
      </c>
    </row>
    <row r="3477" spans="2:3" x14ac:dyDescent="0.75">
      <c r="B3477" s="249">
        <v>3414</v>
      </c>
      <c r="C3477" s="248">
        <v>160.2521651973675</v>
      </c>
    </row>
    <row r="3478" spans="2:3" x14ac:dyDescent="0.75">
      <c r="B3478" s="249">
        <v>3415</v>
      </c>
      <c r="C3478" s="248">
        <v>55.592710216673765</v>
      </c>
    </row>
    <row r="3479" spans="2:3" x14ac:dyDescent="0.75">
      <c r="B3479" s="249">
        <v>3416</v>
      </c>
      <c r="C3479" s="248">
        <v>124.47112012024617</v>
      </c>
    </row>
    <row r="3480" spans="2:3" x14ac:dyDescent="0.75">
      <c r="B3480" s="249">
        <v>3417</v>
      </c>
      <c r="C3480" s="248">
        <v>148.15604241084066</v>
      </c>
    </row>
    <row r="3481" spans="2:3" x14ac:dyDescent="0.75">
      <c r="B3481" s="249">
        <v>3418</v>
      </c>
      <c r="C3481" s="248">
        <v>135.72439350954235</v>
      </c>
    </row>
    <row r="3482" spans="2:3" x14ac:dyDescent="0.75">
      <c r="B3482" s="249">
        <v>3419</v>
      </c>
      <c r="C3482" s="248">
        <v>113.04862460783211</v>
      </c>
    </row>
    <row r="3483" spans="2:3" x14ac:dyDescent="0.75">
      <c r="B3483" s="249">
        <v>3420</v>
      </c>
      <c r="C3483" s="248">
        <v>99.405389719421521</v>
      </c>
    </row>
    <row r="3484" spans="2:3" x14ac:dyDescent="0.75">
      <c r="B3484" s="249">
        <v>3421</v>
      </c>
      <c r="C3484" s="248">
        <v>93.972181669831926</v>
      </c>
    </row>
    <row r="3485" spans="2:3" x14ac:dyDescent="0.75">
      <c r="B3485" s="249">
        <v>3422</v>
      </c>
      <c r="C3485" s="248">
        <v>102.59773770280609</v>
      </c>
    </row>
    <row r="3486" spans="2:3" x14ac:dyDescent="0.75">
      <c r="B3486" s="249">
        <v>3423</v>
      </c>
      <c r="C3486" s="248">
        <v>124.23608341999041</v>
      </c>
    </row>
    <row r="3487" spans="2:3" x14ac:dyDescent="0.75">
      <c r="B3487" s="249">
        <v>3424</v>
      </c>
      <c r="C3487" s="248">
        <v>97.587066338645812</v>
      </c>
    </row>
    <row r="3488" spans="2:3" x14ac:dyDescent="0.75">
      <c r="B3488" s="249">
        <v>3425</v>
      </c>
      <c r="C3488" s="248">
        <v>94.471645186684967</v>
      </c>
    </row>
    <row r="3489" spans="2:3" x14ac:dyDescent="0.75">
      <c r="B3489" s="249">
        <v>3426</v>
      </c>
      <c r="C3489" s="248">
        <v>120.87043246206687</v>
      </c>
    </row>
    <row r="3490" spans="2:3" x14ac:dyDescent="0.75">
      <c r="B3490" s="249">
        <v>3427</v>
      </c>
      <c r="C3490" s="248">
        <v>132.54209595623337</v>
      </c>
    </row>
    <row r="3491" spans="2:3" x14ac:dyDescent="0.75">
      <c r="B3491" s="249">
        <v>3428</v>
      </c>
      <c r="C3491" s="248">
        <v>107.45382935500896</v>
      </c>
    </row>
    <row r="3492" spans="2:3" x14ac:dyDescent="0.75">
      <c r="B3492" s="249">
        <v>3429</v>
      </c>
      <c r="C3492" s="248">
        <v>107.15255596874273</v>
      </c>
    </row>
    <row r="3493" spans="2:3" x14ac:dyDescent="0.75">
      <c r="B3493" s="249">
        <v>3430</v>
      </c>
      <c r="C3493" s="248">
        <v>106.95663269359909</v>
      </c>
    </row>
    <row r="3494" spans="2:3" x14ac:dyDescent="0.75">
      <c r="B3494" s="249">
        <v>3431</v>
      </c>
      <c r="C3494" s="248">
        <v>126.14606243860466</v>
      </c>
    </row>
    <row r="3495" spans="2:3" x14ac:dyDescent="0.75">
      <c r="B3495" s="249">
        <v>3432</v>
      </c>
      <c r="C3495" s="248">
        <v>114.79055195874588</v>
      </c>
    </row>
    <row r="3496" spans="2:3" x14ac:dyDescent="0.75">
      <c r="B3496" s="249">
        <v>3433</v>
      </c>
      <c r="C3496" s="248">
        <v>120.82660275081511</v>
      </c>
    </row>
    <row r="3497" spans="2:3" x14ac:dyDescent="0.75">
      <c r="B3497" s="249">
        <v>3434</v>
      </c>
      <c r="C3497" s="248">
        <v>128.69975197324644</v>
      </c>
    </row>
    <row r="3498" spans="2:3" x14ac:dyDescent="0.75">
      <c r="B3498" s="249">
        <v>3435</v>
      </c>
      <c r="C3498" s="248">
        <v>134.55499849345867</v>
      </c>
    </row>
    <row r="3499" spans="2:3" x14ac:dyDescent="0.75">
      <c r="B3499" s="249">
        <v>3436</v>
      </c>
      <c r="C3499" s="248">
        <v>105.22718698013314</v>
      </c>
    </row>
    <row r="3500" spans="2:3" x14ac:dyDescent="0.75">
      <c r="B3500" s="249">
        <v>3437</v>
      </c>
      <c r="C3500" s="248">
        <v>87.224005222283068</v>
      </c>
    </row>
    <row r="3501" spans="2:3" x14ac:dyDescent="0.75">
      <c r="B3501" s="249">
        <v>3438</v>
      </c>
      <c r="C3501" s="248">
        <v>87.911128453557012</v>
      </c>
    </row>
    <row r="3502" spans="2:3" x14ac:dyDescent="0.75">
      <c r="B3502" s="249">
        <v>3439</v>
      </c>
      <c r="C3502" s="248">
        <v>81.350206450934451</v>
      </c>
    </row>
    <row r="3503" spans="2:3" x14ac:dyDescent="0.75">
      <c r="B3503" s="249">
        <v>3440</v>
      </c>
      <c r="C3503" s="248">
        <v>123.03279265012726</v>
      </c>
    </row>
    <row r="3504" spans="2:3" x14ac:dyDescent="0.75">
      <c r="B3504" s="249">
        <v>3441</v>
      </c>
      <c r="C3504" s="248">
        <v>100.62847371554038</v>
      </c>
    </row>
    <row r="3505" spans="2:3" x14ac:dyDescent="0.75">
      <c r="B3505" s="249">
        <v>3442</v>
      </c>
      <c r="C3505" s="248">
        <v>116.67229674456388</v>
      </c>
    </row>
    <row r="3506" spans="2:3" x14ac:dyDescent="0.75">
      <c r="B3506" s="249">
        <v>3443</v>
      </c>
      <c r="C3506" s="248">
        <v>105.89349239018841</v>
      </c>
    </row>
    <row r="3507" spans="2:3" x14ac:dyDescent="0.75">
      <c r="B3507" s="249">
        <v>3444</v>
      </c>
      <c r="C3507" s="248">
        <v>108.94510909898221</v>
      </c>
    </row>
    <row r="3508" spans="2:3" x14ac:dyDescent="0.75">
      <c r="B3508" s="249">
        <v>3445</v>
      </c>
      <c r="C3508" s="248">
        <v>106.76331434241834</v>
      </c>
    </row>
    <row r="3509" spans="2:3" x14ac:dyDescent="0.75">
      <c r="B3509" s="249">
        <v>3446</v>
      </c>
      <c r="C3509" s="248">
        <v>79.227873799451643</v>
      </c>
    </row>
    <row r="3510" spans="2:3" x14ac:dyDescent="0.75">
      <c r="B3510" s="249">
        <v>3447</v>
      </c>
      <c r="C3510" s="248">
        <v>128.56935966245979</v>
      </c>
    </row>
    <row r="3511" spans="2:3" x14ac:dyDescent="0.75">
      <c r="B3511" s="249">
        <v>3448</v>
      </c>
      <c r="C3511" s="248">
        <v>123.61727977155131</v>
      </c>
    </row>
    <row r="3512" spans="2:3" x14ac:dyDescent="0.75">
      <c r="B3512" s="249">
        <v>3449</v>
      </c>
      <c r="C3512" s="248">
        <v>116.83924760450196</v>
      </c>
    </row>
    <row r="3513" spans="2:3" x14ac:dyDescent="0.75">
      <c r="B3513" s="249">
        <v>3450</v>
      </c>
      <c r="C3513" s="248">
        <v>144.01872340832594</v>
      </c>
    </row>
    <row r="3514" spans="2:3" x14ac:dyDescent="0.75">
      <c r="B3514" s="249">
        <v>3451</v>
      </c>
      <c r="C3514" s="248">
        <v>130.43221394037286</v>
      </c>
    </row>
    <row r="3515" spans="2:3" x14ac:dyDescent="0.75">
      <c r="B3515" s="249">
        <v>3452</v>
      </c>
      <c r="C3515" s="248">
        <v>105.51333760010414</v>
      </c>
    </row>
    <row r="3516" spans="2:3" x14ac:dyDescent="0.75">
      <c r="B3516" s="249">
        <v>3453</v>
      </c>
      <c r="C3516" s="248">
        <v>122.41329651133167</v>
      </c>
    </row>
    <row r="3517" spans="2:3" x14ac:dyDescent="0.75">
      <c r="B3517" s="249">
        <v>3454</v>
      </c>
      <c r="C3517" s="248">
        <v>133.08855187402048</v>
      </c>
    </row>
    <row r="3518" spans="2:3" x14ac:dyDescent="0.75">
      <c r="B3518" s="249">
        <v>3455</v>
      </c>
      <c r="C3518" s="248">
        <v>99.575669708976221</v>
      </c>
    </row>
    <row r="3519" spans="2:3" x14ac:dyDescent="0.75">
      <c r="B3519" s="249">
        <v>3456</v>
      </c>
      <c r="C3519" s="248">
        <v>163.20205253070043</v>
      </c>
    </row>
    <row r="3520" spans="2:3" x14ac:dyDescent="0.75">
      <c r="B3520" s="249">
        <v>3457</v>
      </c>
      <c r="C3520" s="248">
        <v>104.56754498047475</v>
      </c>
    </row>
    <row r="3521" spans="2:3" x14ac:dyDescent="0.75">
      <c r="B3521" s="249">
        <v>3458</v>
      </c>
      <c r="C3521" s="248">
        <v>88.976466678173949</v>
      </c>
    </row>
    <row r="3522" spans="2:3" x14ac:dyDescent="0.75">
      <c r="B3522" s="249">
        <v>3459</v>
      </c>
      <c r="C3522" s="248">
        <v>97.142768943609923</v>
      </c>
    </row>
    <row r="3523" spans="2:3" x14ac:dyDescent="0.75">
      <c r="B3523" s="249">
        <v>3460</v>
      </c>
      <c r="C3523" s="248">
        <v>94.255587070150895</v>
      </c>
    </row>
    <row r="3524" spans="2:3" x14ac:dyDescent="0.75">
      <c r="B3524" s="249">
        <v>3461</v>
      </c>
      <c r="C3524" s="248">
        <v>121.84904053662908</v>
      </c>
    </row>
    <row r="3525" spans="2:3" x14ac:dyDescent="0.75">
      <c r="B3525" s="249">
        <v>3462</v>
      </c>
      <c r="C3525" s="248">
        <v>131.21957454690596</v>
      </c>
    </row>
    <row r="3526" spans="2:3" x14ac:dyDescent="0.75">
      <c r="B3526" s="249">
        <v>3463</v>
      </c>
      <c r="C3526" s="248">
        <v>147.69634452873183</v>
      </c>
    </row>
    <row r="3527" spans="2:3" x14ac:dyDescent="0.75">
      <c r="B3527" s="249">
        <v>3464</v>
      </c>
      <c r="C3527" s="248">
        <v>89.045313041199904</v>
      </c>
    </row>
    <row r="3528" spans="2:3" x14ac:dyDescent="0.75">
      <c r="B3528" s="249">
        <v>3465</v>
      </c>
      <c r="C3528" s="248">
        <v>124.21244011109721</v>
      </c>
    </row>
    <row r="3529" spans="2:3" x14ac:dyDescent="0.75">
      <c r="B3529" s="249">
        <v>3466</v>
      </c>
      <c r="C3529" s="248">
        <v>109.84799641816953</v>
      </c>
    </row>
    <row r="3530" spans="2:3" x14ac:dyDescent="0.75">
      <c r="B3530" s="249">
        <v>3467</v>
      </c>
      <c r="C3530" s="248">
        <v>141.11325722249919</v>
      </c>
    </row>
    <row r="3531" spans="2:3" x14ac:dyDescent="0.75">
      <c r="B3531" s="249">
        <v>3468</v>
      </c>
      <c r="C3531" s="248">
        <v>119.91863637275017</v>
      </c>
    </row>
    <row r="3532" spans="2:3" x14ac:dyDescent="0.75">
      <c r="B3532" s="249">
        <v>3469</v>
      </c>
      <c r="C3532" s="248">
        <v>115.22904801950368</v>
      </c>
    </row>
    <row r="3533" spans="2:3" x14ac:dyDescent="0.75">
      <c r="B3533" s="249">
        <v>3470</v>
      </c>
      <c r="C3533" s="248">
        <v>89.907023504171249</v>
      </c>
    </row>
    <row r="3534" spans="2:3" x14ac:dyDescent="0.75">
      <c r="B3534" s="249">
        <v>3471</v>
      </c>
      <c r="C3534" s="248">
        <v>111.23429730890433</v>
      </c>
    </row>
    <row r="3535" spans="2:3" x14ac:dyDescent="0.75">
      <c r="B3535" s="249">
        <v>3472</v>
      </c>
      <c r="C3535" s="248">
        <v>121.61893998017123</v>
      </c>
    </row>
    <row r="3536" spans="2:3" x14ac:dyDescent="0.75">
      <c r="B3536" s="249">
        <v>3473</v>
      </c>
      <c r="C3536" s="248">
        <v>112.40480198800333</v>
      </c>
    </row>
    <row r="3537" spans="2:3" x14ac:dyDescent="0.75">
      <c r="B3537" s="249">
        <v>3474</v>
      </c>
      <c r="C3537" s="248">
        <v>120.40382863266139</v>
      </c>
    </row>
    <row r="3538" spans="2:3" x14ac:dyDescent="0.75">
      <c r="B3538" s="249">
        <v>3475</v>
      </c>
      <c r="C3538" s="248">
        <v>134.46591913971088</v>
      </c>
    </row>
    <row r="3539" spans="2:3" x14ac:dyDescent="0.75">
      <c r="B3539" s="249">
        <v>3476</v>
      </c>
      <c r="C3539" s="248">
        <v>108.3584364662093</v>
      </c>
    </row>
    <row r="3540" spans="2:3" x14ac:dyDescent="0.75">
      <c r="B3540" s="249">
        <v>3477</v>
      </c>
      <c r="C3540" s="248">
        <v>123.87214493795989</v>
      </c>
    </row>
    <row r="3541" spans="2:3" x14ac:dyDescent="0.75">
      <c r="B3541" s="249">
        <v>3478</v>
      </c>
      <c r="C3541" s="248">
        <v>120.86163655255885</v>
      </c>
    </row>
    <row r="3542" spans="2:3" x14ac:dyDescent="0.75">
      <c r="B3542" s="249">
        <v>3479</v>
      </c>
      <c r="C3542" s="248">
        <v>94.889612597594919</v>
      </c>
    </row>
    <row r="3543" spans="2:3" x14ac:dyDescent="0.75">
      <c r="B3543" s="249">
        <v>3480</v>
      </c>
      <c r="C3543" s="248">
        <v>153.62498722871302</v>
      </c>
    </row>
    <row r="3544" spans="2:3" x14ac:dyDescent="0.75">
      <c r="B3544" s="249">
        <v>3481</v>
      </c>
      <c r="C3544" s="248">
        <v>120.40516797348296</v>
      </c>
    </row>
    <row r="3545" spans="2:3" x14ac:dyDescent="0.75">
      <c r="B3545" s="249">
        <v>3482</v>
      </c>
      <c r="C3545" s="248">
        <v>128.70782786434833</v>
      </c>
    </row>
    <row r="3546" spans="2:3" x14ac:dyDescent="0.75">
      <c r="B3546" s="249">
        <v>3483</v>
      </c>
      <c r="C3546" s="248">
        <v>92.416399797978386</v>
      </c>
    </row>
    <row r="3547" spans="2:3" x14ac:dyDescent="0.75">
      <c r="B3547" s="249">
        <v>3484</v>
      </c>
      <c r="C3547" s="248">
        <v>105.00754860012407</v>
      </c>
    </row>
    <row r="3548" spans="2:3" x14ac:dyDescent="0.75">
      <c r="B3548" s="249">
        <v>3485</v>
      </c>
      <c r="C3548" s="248">
        <v>121.53981126968485</v>
      </c>
    </row>
    <row r="3549" spans="2:3" x14ac:dyDescent="0.75">
      <c r="B3549" s="249">
        <v>3486</v>
      </c>
      <c r="C3549" s="248">
        <v>111.58763709751105</v>
      </c>
    </row>
    <row r="3550" spans="2:3" x14ac:dyDescent="0.75">
      <c r="B3550" s="249">
        <v>3487</v>
      </c>
      <c r="C3550" s="248">
        <v>155.84598860402872</v>
      </c>
    </row>
    <row r="3551" spans="2:3" x14ac:dyDescent="0.75">
      <c r="B3551" s="249">
        <v>3488</v>
      </c>
      <c r="C3551" s="248">
        <v>94.07575542559384</v>
      </c>
    </row>
    <row r="3552" spans="2:3" x14ac:dyDescent="0.75">
      <c r="B3552" s="249">
        <v>3489</v>
      </c>
      <c r="C3552" s="248">
        <v>74.806908777167621</v>
      </c>
    </row>
    <row r="3553" spans="2:3" x14ac:dyDescent="0.75">
      <c r="B3553" s="249">
        <v>3490</v>
      </c>
      <c r="C3553" s="248">
        <v>139.45726378883407</v>
      </c>
    </row>
    <row r="3554" spans="2:3" x14ac:dyDescent="0.75">
      <c r="B3554" s="249">
        <v>3491</v>
      </c>
      <c r="C3554" s="248">
        <v>116.01720642228517</v>
      </c>
    </row>
    <row r="3555" spans="2:3" x14ac:dyDescent="0.75">
      <c r="B3555" s="249">
        <v>3492</v>
      </c>
      <c r="C3555" s="248">
        <v>141.05011480291247</v>
      </c>
    </row>
    <row r="3556" spans="2:3" x14ac:dyDescent="0.75">
      <c r="B3556" s="249">
        <v>3493</v>
      </c>
      <c r="C3556" s="248">
        <v>107.03027674715672</v>
      </c>
    </row>
    <row r="3557" spans="2:3" x14ac:dyDescent="0.75">
      <c r="B3557" s="249">
        <v>3494</v>
      </c>
      <c r="C3557" s="248">
        <v>144.55537070033051</v>
      </c>
    </row>
    <row r="3558" spans="2:3" x14ac:dyDescent="0.75">
      <c r="B3558" s="249">
        <v>3495</v>
      </c>
      <c r="C3558" s="248">
        <v>89.530771091569918</v>
      </c>
    </row>
    <row r="3559" spans="2:3" x14ac:dyDescent="0.75">
      <c r="B3559" s="249">
        <v>3496</v>
      </c>
      <c r="C3559" s="248">
        <v>92.266704788639842</v>
      </c>
    </row>
    <row r="3560" spans="2:3" x14ac:dyDescent="0.75">
      <c r="B3560" s="249">
        <v>3497</v>
      </c>
      <c r="C3560" s="248">
        <v>101.31539237107724</v>
      </c>
    </row>
    <row r="3561" spans="2:3" x14ac:dyDescent="0.75">
      <c r="B3561" s="249">
        <v>3498</v>
      </c>
      <c r="C3561" s="248">
        <v>118.49715811901623</v>
      </c>
    </row>
    <row r="3562" spans="2:3" x14ac:dyDescent="0.75">
      <c r="B3562" s="249">
        <v>3499</v>
      </c>
      <c r="C3562" s="248">
        <v>100.51080183588346</v>
      </c>
    </row>
    <row r="3563" spans="2:3" x14ac:dyDescent="0.75">
      <c r="B3563" s="249">
        <v>3500</v>
      </c>
      <c r="C3563" s="248">
        <v>97.941232482155684</v>
      </c>
    </row>
    <row r="3564" spans="2:3" x14ac:dyDescent="0.75">
      <c r="B3564" s="249">
        <v>3501</v>
      </c>
      <c r="C3564" s="248">
        <v>93.334794911499685</v>
      </c>
    </row>
    <row r="3565" spans="2:3" x14ac:dyDescent="0.75">
      <c r="B3565" s="249">
        <v>3502</v>
      </c>
      <c r="C3565" s="248">
        <v>115.03012435254111</v>
      </c>
    </row>
    <row r="3566" spans="2:3" x14ac:dyDescent="0.75">
      <c r="B3566" s="249">
        <v>3503</v>
      </c>
      <c r="C3566" s="248">
        <v>132.63166235832367</v>
      </c>
    </row>
    <row r="3567" spans="2:3" x14ac:dyDescent="0.75">
      <c r="B3567" s="249">
        <v>3504</v>
      </c>
      <c r="C3567" s="248">
        <v>127.94338357383259</v>
      </c>
    </row>
    <row r="3568" spans="2:3" x14ac:dyDescent="0.75">
      <c r="B3568" s="249">
        <v>3505</v>
      </c>
      <c r="C3568" s="248">
        <v>119.3140439504796</v>
      </c>
    </row>
    <row r="3569" spans="2:3" x14ac:dyDescent="0.75">
      <c r="B3569" s="249">
        <v>3506</v>
      </c>
      <c r="C3569" s="248">
        <v>134.60141670804362</v>
      </c>
    </row>
    <row r="3570" spans="2:3" x14ac:dyDescent="0.75">
      <c r="B3570" s="249">
        <v>3507</v>
      </c>
      <c r="C3570" s="248">
        <v>107.08941704055707</v>
      </c>
    </row>
    <row r="3571" spans="2:3" x14ac:dyDescent="0.75">
      <c r="B3571" s="249">
        <v>3508</v>
      </c>
      <c r="C3571" s="248">
        <v>95.926660354331375</v>
      </c>
    </row>
    <row r="3572" spans="2:3" x14ac:dyDescent="0.75">
      <c r="B3572" s="249">
        <v>3509</v>
      </c>
      <c r="C3572" s="248">
        <v>123.65211427511451</v>
      </c>
    </row>
    <row r="3573" spans="2:3" x14ac:dyDescent="0.75">
      <c r="B3573" s="249">
        <v>3510</v>
      </c>
      <c r="C3573" s="248">
        <v>85.472526487814434</v>
      </c>
    </row>
    <row r="3574" spans="2:3" x14ac:dyDescent="0.75">
      <c r="B3574" s="249">
        <v>3511</v>
      </c>
      <c r="C3574" s="248">
        <v>114.5090867811588</v>
      </c>
    </row>
    <row r="3575" spans="2:3" x14ac:dyDescent="0.75">
      <c r="B3575" s="249">
        <v>3512</v>
      </c>
      <c r="C3575" s="248">
        <v>149.5007227962837</v>
      </c>
    </row>
    <row r="3576" spans="2:3" x14ac:dyDescent="0.75">
      <c r="B3576" s="249">
        <v>3513</v>
      </c>
      <c r="C3576" s="248">
        <v>117.11249284447788</v>
      </c>
    </row>
    <row r="3577" spans="2:3" x14ac:dyDescent="0.75">
      <c r="B3577" s="249">
        <v>3514</v>
      </c>
      <c r="C3577" s="248">
        <v>98.307439577450324</v>
      </c>
    </row>
    <row r="3578" spans="2:3" x14ac:dyDescent="0.75">
      <c r="B3578" s="249">
        <v>3515</v>
      </c>
      <c r="C3578" s="248">
        <v>133.6530813705339</v>
      </c>
    </row>
    <row r="3579" spans="2:3" x14ac:dyDescent="0.75">
      <c r="B3579" s="249">
        <v>3516</v>
      </c>
      <c r="C3579" s="248">
        <v>145.29647000515115</v>
      </c>
    </row>
    <row r="3580" spans="2:3" x14ac:dyDescent="0.75">
      <c r="B3580" s="249">
        <v>3517</v>
      </c>
      <c r="C3580" s="248">
        <v>76.673082060402237</v>
      </c>
    </row>
    <row r="3581" spans="2:3" x14ac:dyDescent="0.75">
      <c r="B3581" s="249">
        <v>3518</v>
      </c>
      <c r="C3581" s="248">
        <v>110.82812924535649</v>
      </c>
    </row>
    <row r="3582" spans="2:3" x14ac:dyDescent="0.75">
      <c r="B3582" s="249">
        <v>3519</v>
      </c>
      <c r="C3582" s="248">
        <v>141.36142377307203</v>
      </c>
    </row>
    <row r="3583" spans="2:3" x14ac:dyDescent="0.75">
      <c r="B3583" s="249">
        <v>3520</v>
      </c>
      <c r="C3583" s="248">
        <v>120.42540756900146</v>
      </c>
    </row>
    <row r="3584" spans="2:3" x14ac:dyDescent="0.75">
      <c r="B3584" s="249">
        <v>3521</v>
      </c>
      <c r="C3584" s="248">
        <v>154.77479668752272</v>
      </c>
    </row>
    <row r="3585" spans="2:3" x14ac:dyDescent="0.75">
      <c r="B3585" s="249">
        <v>3522</v>
      </c>
      <c r="C3585" s="248">
        <v>116.13443949801777</v>
      </c>
    </row>
    <row r="3586" spans="2:3" x14ac:dyDescent="0.75">
      <c r="B3586" s="249">
        <v>3523</v>
      </c>
      <c r="C3586" s="248">
        <v>142.83505415974162</v>
      </c>
    </row>
    <row r="3587" spans="2:3" x14ac:dyDescent="0.75">
      <c r="B3587" s="249">
        <v>3524</v>
      </c>
      <c r="C3587" s="248">
        <v>88.349348198609789</v>
      </c>
    </row>
    <row r="3588" spans="2:3" x14ac:dyDescent="0.75">
      <c r="B3588" s="249">
        <v>3525</v>
      </c>
      <c r="C3588" s="248">
        <v>86.968972371191981</v>
      </c>
    </row>
    <row r="3589" spans="2:3" x14ac:dyDescent="0.75">
      <c r="B3589" s="249">
        <v>3526</v>
      </c>
      <c r="C3589" s="248">
        <v>123.11875399936011</v>
      </c>
    </row>
    <row r="3590" spans="2:3" x14ac:dyDescent="0.75">
      <c r="B3590" s="249">
        <v>3527</v>
      </c>
      <c r="C3590" s="248">
        <v>104.83061591418294</v>
      </c>
    </row>
    <row r="3591" spans="2:3" x14ac:dyDescent="0.75">
      <c r="B3591" s="249">
        <v>3528</v>
      </c>
      <c r="C3591" s="248">
        <v>137.28929347896192</v>
      </c>
    </row>
    <row r="3592" spans="2:3" x14ac:dyDescent="0.75">
      <c r="B3592" s="249">
        <v>3529</v>
      </c>
      <c r="C3592" s="248">
        <v>129.63417178722975</v>
      </c>
    </row>
    <row r="3593" spans="2:3" x14ac:dyDescent="0.75">
      <c r="B3593" s="249">
        <v>3530</v>
      </c>
      <c r="C3593" s="248">
        <v>78.620742068218249</v>
      </c>
    </row>
    <row r="3594" spans="2:3" x14ac:dyDescent="0.75">
      <c r="B3594" s="249">
        <v>3531</v>
      </c>
      <c r="C3594" s="248">
        <v>124.21615640813674</v>
      </c>
    </row>
    <row r="3595" spans="2:3" x14ac:dyDescent="0.75">
      <c r="B3595" s="249">
        <v>3532</v>
      </c>
      <c r="C3595" s="248">
        <v>111.60573771299572</v>
      </c>
    </row>
    <row r="3596" spans="2:3" x14ac:dyDescent="0.75">
      <c r="B3596" s="249">
        <v>3533</v>
      </c>
      <c r="C3596" s="248">
        <v>85.816336456394822</v>
      </c>
    </row>
    <row r="3597" spans="2:3" x14ac:dyDescent="0.75">
      <c r="B3597" s="249">
        <v>3534</v>
      </c>
      <c r="C3597" s="248">
        <v>97.515116495396597</v>
      </c>
    </row>
    <row r="3598" spans="2:3" x14ac:dyDescent="0.75">
      <c r="B3598" s="249">
        <v>3535</v>
      </c>
      <c r="C3598" s="248">
        <v>102.64015615851937</v>
      </c>
    </row>
    <row r="3599" spans="2:3" x14ac:dyDescent="0.75">
      <c r="B3599" s="249">
        <v>3536</v>
      </c>
      <c r="C3599" s="248">
        <v>96.207366440836608</v>
      </c>
    </row>
    <row r="3600" spans="2:3" x14ac:dyDescent="0.75">
      <c r="B3600" s="249">
        <v>3537</v>
      </c>
      <c r="C3600" s="248">
        <v>128.66301229877649</v>
      </c>
    </row>
    <row r="3601" spans="2:3" x14ac:dyDescent="0.75">
      <c r="B3601" s="249">
        <v>3538</v>
      </c>
      <c r="C3601" s="248">
        <v>117.16637668475325</v>
      </c>
    </row>
    <row r="3602" spans="2:3" x14ac:dyDescent="0.75">
      <c r="B3602" s="249">
        <v>3539</v>
      </c>
      <c r="C3602" s="248">
        <v>96.727455288252884</v>
      </c>
    </row>
    <row r="3603" spans="2:3" x14ac:dyDescent="0.75">
      <c r="B3603" s="249">
        <v>3540</v>
      </c>
      <c r="C3603" s="248">
        <v>90.786936455913064</v>
      </c>
    </row>
    <row r="3604" spans="2:3" x14ac:dyDescent="0.75">
      <c r="B3604" s="249">
        <v>3541</v>
      </c>
      <c r="C3604" s="248">
        <v>81.148693727994839</v>
      </c>
    </row>
    <row r="3605" spans="2:3" x14ac:dyDescent="0.75">
      <c r="B3605" s="249">
        <v>3542</v>
      </c>
      <c r="C3605" s="248">
        <v>119.82042988755816</v>
      </c>
    </row>
    <row r="3606" spans="2:3" x14ac:dyDescent="0.75">
      <c r="B3606" s="249">
        <v>3543</v>
      </c>
      <c r="C3606" s="248">
        <v>111.50909547486292</v>
      </c>
    </row>
    <row r="3607" spans="2:3" x14ac:dyDescent="0.75">
      <c r="B3607" s="249">
        <v>3544</v>
      </c>
      <c r="C3607" s="248">
        <v>118.17596475850407</v>
      </c>
    </row>
    <row r="3608" spans="2:3" x14ac:dyDescent="0.75">
      <c r="B3608" s="249">
        <v>3545</v>
      </c>
      <c r="C3608" s="248">
        <v>149.13245840927735</v>
      </c>
    </row>
    <row r="3609" spans="2:3" x14ac:dyDescent="0.75">
      <c r="B3609" s="249">
        <v>3546</v>
      </c>
      <c r="C3609" s="248">
        <v>147.18554460998843</v>
      </c>
    </row>
    <row r="3610" spans="2:3" x14ac:dyDescent="0.75">
      <c r="B3610" s="249">
        <v>3547</v>
      </c>
      <c r="C3610" s="248">
        <v>120.8774924485657</v>
      </c>
    </row>
    <row r="3611" spans="2:3" x14ac:dyDescent="0.75">
      <c r="B3611" s="249">
        <v>3548</v>
      </c>
      <c r="C3611" s="248">
        <v>126.40259826041039</v>
      </c>
    </row>
    <row r="3612" spans="2:3" x14ac:dyDescent="0.75">
      <c r="B3612" s="249">
        <v>3549</v>
      </c>
      <c r="C3612" s="248">
        <v>133.96207777538254</v>
      </c>
    </row>
    <row r="3613" spans="2:3" x14ac:dyDescent="0.75">
      <c r="B3613" s="249">
        <v>3550</v>
      </c>
      <c r="C3613" s="248">
        <v>139.76040722471703</v>
      </c>
    </row>
    <row r="3614" spans="2:3" x14ac:dyDescent="0.75">
      <c r="B3614" s="249">
        <v>3551</v>
      </c>
      <c r="C3614" s="248">
        <v>95.903027637406268</v>
      </c>
    </row>
    <row r="3615" spans="2:3" x14ac:dyDescent="0.75">
      <c r="B3615" s="249">
        <v>3552</v>
      </c>
      <c r="C3615" s="248">
        <v>116.54152746416391</v>
      </c>
    </row>
    <row r="3616" spans="2:3" x14ac:dyDescent="0.75">
      <c r="B3616" s="249">
        <v>3553</v>
      </c>
      <c r="C3616" s="248">
        <v>134.95828513777352</v>
      </c>
    </row>
    <row r="3617" spans="2:3" x14ac:dyDescent="0.75">
      <c r="B3617" s="249">
        <v>3554</v>
      </c>
      <c r="C3617" s="248">
        <v>106.66643632932455</v>
      </c>
    </row>
    <row r="3618" spans="2:3" x14ac:dyDescent="0.75">
      <c r="B3618" s="249">
        <v>3555</v>
      </c>
      <c r="C3618" s="248">
        <v>107.58252906423425</v>
      </c>
    </row>
    <row r="3619" spans="2:3" x14ac:dyDescent="0.75">
      <c r="B3619" s="249">
        <v>3556</v>
      </c>
      <c r="C3619" s="248">
        <v>127.99020141826199</v>
      </c>
    </row>
    <row r="3620" spans="2:3" x14ac:dyDescent="0.75">
      <c r="B3620" s="249">
        <v>3557</v>
      </c>
      <c r="C3620" s="248">
        <v>74.902973731472173</v>
      </c>
    </row>
    <row r="3621" spans="2:3" x14ac:dyDescent="0.75">
      <c r="B3621" s="249">
        <v>3558</v>
      </c>
      <c r="C3621" s="248">
        <v>130.06504988238109</v>
      </c>
    </row>
    <row r="3622" spans="2:3" x14ac:dyDescent="0.75">
      <c r="B3622" s="249">
        <v>3559</v>
      </c>
      <c r="C3622" s="248">
        <v>135.14786384225312</v>
      </c>
    </row>
    <row r="3623" spans="2:3" x14ac:dyDescent="0.75">
      <c r="B3623" s="249">
        <v>3560</v>
      </c>
      <c r="C3623" s="248">
        <v>117.90385560017594</v>
      </c>
    </row>
    <row r="3624" spans="2:3" x14ac:dyDescent="0.75">
      <c r="B3624" s="249">
        <v>3561</v>
      </c>
      <c r="C3624" s="248">
        <v>91.751931623356626</v>
      </c>
    </row>
    <row r="3625" spans="2:3" x14ac:dyDescent="0.75">
      <c r="B3625" s="249">
        <v>3562</v>
      </c>
      <c r="C3625" s="248">
        <v>136.73655974218116</v>
      </c>
    </row>
    <row r="3626" spans="2:3" x14ac:dyDescent="0.75">
      <c r="B3626" s="249">
        <v>3563</v>
      </c>
      <c r="C3626" s="248">
        <v>128.82582156728918</v>
      </c>
    </row>
    <row r="3627" spans="2:3" x14ac:dyDescent="0.75">
      <c r="B3627" s="249">
        <v>3564</v>
      </c>
      <c r="C3627" s="248">
        <v>128.26652032170298</v>
      </c>
    </row>
    <row r="3628" spans="2:3" x14ac:dyDescent="0.75">
      <c r="B3628" s="249">
        <v>3565</v>
      </c>
      <c r="C3628" s="248">
        <v>170.90622242542543</v>
      </c>
    </row>
    <row r="3629" spans="2:3" x14ac:dyDescent="0.75">
      <c r="B3629" s="249">
        <v>3566</v>
      </c>
      <c r="C3629" s="248">
        <v>134.90613761358637</v>
      </c>
    </row>
    <row r="3630" spans="2:3" x14ac:dyDescent="0.75">
      <c r="B3630" s="249">
        <v>3567</v>
      </c>
      <c r="C3630" s="248">
        <v>135.36493008891557</v>
      </c>
    </row>
    <row r="3631" spans="2:3" x14ac:dyDescent="0.75">
      <c r="B3631" s="249">
        <v>3568</v>
      </c>
      <c r="C3631" s="248">
        <v>107.22673310734675</v>
      </c>
    </row>
    <row r="3632" spans="2:3" x14ac:dyDescent="0.75">
      <c r="B3632" s="249">
        <v>3569</v>
      </c>
      <c r="C3632" s="248">
        <v>116.89820497246021</v>
      </c>
    </row>
    <row r="3633" spans="2:3" x14ac:dyDescent="0.75">
      <c r="B3633" s="249">
        <v>3570</v>
      </c>
      <c r="C3633" s="248">
        <v>120.33671428639322</v>
      </c>
    </row>
    <row r="3634" spans="2:3" x14ac:dyDescent="0.75">
      <c r="B3634" s="249">
        <v>3571</v>
      </c>
      <c r="C3634" s="248">
        <v>135.36856236403912</v>
      </c>
    </row>
    <row r="3635" spans="2:3" x14ac:dyDescent="0.75">
      <c r="B3635" s="249">
        <v>3572</v>
      </c>
      <c r="C3635" s="248">
        <v>124.03688188579918</v>
      </c>
    </row>
    <row r="3636" spans="2:3" x14ac:dyDescent="0.75">
      <c r="B3636" s="249">
        <v>3573</v>
      </c>
      <c r="C3636" s="248">
        <v>101.29023687735076</v>
      </c>
    </row>
    <row r="3637" spans="2:3" x14ac:dyDescent="0.75">
      <c r="B3637" s="249">
        <v>3574</v>
      </c>
      <c r="C3637" s="248">
        <v>127.85505768620754</v>
      </c>
    </row>
    <row r="3638" spans="2:3" x14ac:dyDescent="0.75">
      <c r="B3638" s="249">
        <v>3575</v>
      </c>
      <c r="C3638" s="248">
        <v>82.913351450581416</v>
      </c>
    </row>
    <row r="3639" spans="2:3" x14ac:dyDescent="0.75">
      <c r="B3639" s="249">
        <v>3576</v>
      </c>
      <c r="C3639" s="248">
        <v>140.17718470478508</v>
      </c>
    </row>
    <row r="3640" spans="2:3" x14ac:dyDescent="0.75">
      <c r="B3640" s="249">
        <v>3577</v>
      </c>
      <c r="C3640" s="248">
        <v>111.11484638055178</v>
      </c>
    </row>
    <row r="3641" spans="2:3" x14ac:dyDescent="0.75">
      <c r="B3641" s="249">
        <v>3578</v>
      </c>
      <c r="C3641" s="248">
        <v>124.14779888630042</v>
      </c>
    </row>
    <row r="3642" spans="2:3" x14ac:dyDescent="0.75">
      <c r="B3642" s="249">
        <v>3579</v>
      </c>
      <c r="C3642" s="248">
        <v>90.146635264992966</v>
      </c>
    </row>
    <row r="3643" spans="2:3" x14ac:dyDescent="0.75">
      <c r="B3643" s="249">
        <v>3580</v>
      </c>
      <c r="C3643" s="248">
        <v>117.53713339525933</v>
      </c>
    </row>
    <row r="3644" spans="2:3" x14ac:dyDescent="0.75">
      <c r="B3644" s="249">
        <v>3581</v>
      </c>
      <c r="C3644" s="248">
        <v>86.856430699594796</v>
      </c>
    </row>
    <row r="3645" spans="2:3" x14ac:dyDescent="0.75">
      <c r="B3645" s="249">
        <v>3582</v>
      </c>
      <c r="C3645" s="248">
        <v>112.12541403541641</v>
      </c>
    </row>
    <row r="3646" spans="2:3" x14ac:dyDescent="0.75">
      <c r="B3646" s="249">
        <v>3583</v>
      </c>
      <c r="C3646" s="248">
        <v>124.16472448460584</v>
      </c>
    </row>
    <row r="3647" spans="2:3" x14ac:dyDescent="0.75">
      <c r="B3647" s="249">
        <v>3584</v>
      </c>
      <c r="C3647" s="248">
        <v>126.32435343519741</v>
      </c>
    </row>
    <row r="3648" spans="2:3" x14ac:dyDescent="0.75">
      <c r="B3648" s="249">
        <v>3585</v>
      </c>
      <c r="C3648" s="248">
        <v>64.441075189552947</v>
      </c>
    </row>
    <row r="3649" spans="2:3" x14ac:dyDescent="0.75">
      <c r="B3649" s="249">
        <v>3586</v>
      </c>
      <c r="C3649" s="248">
        <v>119.04693134403036</v>
      </c>
    </row>
    <row r="3650" spans="2:3" x14ac:dyDescent="0.75">
      <c r="B3650" s="249">
        <v>3587</v>
      </c>
      <c r="C3650" s="248">
        <v>131.95983679470808</v>
      </c>
    </row>
    <row r="3651" spans="2:3" x14ac:dyDescent="0.75">
      <c r="B3651" s="249">
        <v>3588</v>
      </c>
      <c r="C3651" s="248">
        <v>149.4043945387975</v>
      </c>
    </row>
    <row r="3652" spans="2:3" x14ac:dyDescent="0.75">
      <c r="B3652" s="249">
        <v>3589</v>
      </c>
      <c r="C3652" s="248">
        <v>114.46098841176716</v>
      </c>
    </row>
    <row r="3653" spans="2:3" x14ac:dyDescent="0.75">
      <c r="B3653" s="249">
        <v>3590</v>
      </c>
      <c r="C3653" s="248">
        <v>101.61235061238239</v>
      </c>
    </row>
    <row r="3654" spans="2:3" x14ac:dyDescent="0.75">
      <c r="B3654" s="249">
        <v>3591</v>
      </c>
      <c r="C3654" s="248">
        <v>132.98912806419423</v>
      </c>
    </row>
    <row r="3655" spans="2:3" x14ac:dyDescent="0.75">
      <c r="B3655" s="249">
        <v>3592</v>
      </c>
      <c r="C3655" s="248">
        <v>142.34299025648471</v>
      </c>
    </row>
    <row r="3656" spans="2:3" x14ac:dyDescent="0.75">
      <c r="B3656" s="249">
        <v>3593</v>
      </c>
      <c r="C3656" s="248">
        <v>121.43729493006906</v>
      </c>
    </row>
    <row r="3657" spans="2:3" x14ac:dyDescent="0.75">
      <c r="B3657" s="249">
        <v>3594</v>
      </c>
      <c r="C3657" s="248">
        <v>141.03821624826719</v>
      </c>
    </row>
    <row r="3658" spans="2:3" x14ac:dyDescent="0.75">
      <c r="B3658" s="249">
        <v>3595</v>
      </c>
      <c r="C3658" s="248">
        <v>116.64380401872786</v>
      </c>
    </row>
    <row r="3659" spans="2:3" x14ac:dyDescent="0.75">
      <c r="B3659" s="249">
        <v>3596</v>
      </c>
      <c r="C3659" s="248">
        <v>138.1631417548715</v>
      </c>
    </row>
    <row r="3660" spans="2:3" x14ac:dyDescent="0.75">
      <c r="B3660" s="249">
        <v>3597</v>
      </c>
      <c r="C3660" s="248">
        <v>142.07387693289132</v>
      </c>
    </row>
    <row r="3661" spans="2:3" x14ac:dyDescent="0.75">
      <c r="B3661" s="249">
        <v>3598</v>
      </c>
      <c r="C3661" s="248">
        <v>133.88486273789991</v>
      </c>
    </row>
    <row r="3662" spans="2:3" x14ac:dyDescent="0.75">
      <c r="B3662" s="249">
        <v>3599</v>
      </c>
      <c r="C3662" s="248">
        <v>91.859095968633994</v>
      </c>
    </row>
    <row r="3663" spans="2:3" x14ac:dyDescent="0.75">
      <c r="B3663" s="249">
        <v>3600</v>
      </c>
      <c r="C3663" s="248">
        <v>158.9414997597689</v>
      </c>
    </row>
    <row r="3664" spans="2:3" x14ac:dyDescent="0.75">
      <c r="B3664" s="249">
        <v>3601</v>
      </c>
      <c r="C3664" s="248">
        <v>95.896970623618031</v>
      </c>
    </row>
    <row r="3665" spans="2:3" x14ac:dyDescent="0.75">
      <c r="B3665" s="249">
        <v>3602</v>
      </c>
      <c r="C3665" s="248">
        <v>112.3526512412852</v>
      </c>
    </row>
    <row r="3666" spans="2:3" x14ac:dyDescent="0.75">
      <c r="B3666" s="249">
        <v>3603</v>
      </c>
      <c r="C3666" s="248">
        <v>109.99044148374936</v>
      </c>
    </row>
    <row r="3667" spans="2:3" x14ac:dyDescent="0.75">
      <c r="B3667" s="249">
        <v>3604</v>
      </c>
      <c r="C3667" s="248">
        <v>126.02007216644377</v>
      </c>
    </row>
    <row r="3668" spans="2:3" x14ac:dyDescent="0.75">
      <c r="B3668" s="249">
        <v>3605</v>
      </c>
      <c r="C3668" s="248">
        <v>110.95003381215045</v>
      </c>
    </row>
    <row r="3669" spans="2:3" x14ac:dyDescent="0.75">
      <c r="B3669" s="249">
        <v>3606</v>
      </c>
      <c r="C3669" s="248">
        <v>152.54212459685743</v>
      </c>
    </row>
    <row r="3670" spans="2:3" x14ac:dyDescent="0.75">
      <c r="B3670" s="249">
        <v>3607</v>
      </c>
      <c r="C3670" s="248">
        <v>147.87541985492078</v>
      </c>
    </row>
    <row r="3671" spans="2:3" x14ac:dyDescent="0.75">
      <c r="B3671" s="249">
        <v>3608</v>
      </c>
      <c r="C3671" s="248">
        <v>161.91721419041795</v>
      </c>
    </row>
    <row r="3672" spans="2:3" x14ac:dyDescent="0.75">
      <c r="B3672" s="249">
        <v>3609</v>
      </c>
      <c r="C3672" s="248">
        <v>95.083936175219705</v>
      </c>
    </row>
    <row r="3673" spans="2:3" x14ac:dyDescent="0.75">
      <c r="B3673" s="249">
        <v>3610</v>
      </c>
      <c r="C3673" s="248">
        <v>101.44170515750989</v>
      </c>
    </row>
    <row r="3674" spans="2:3" x14ac:dyDescent="0.75">
      <c r="B3674" s="249">
        <v>3611</v>
      </c>
      <c r="C3674" s="248">
        <v>90.113053639656442</v>
      </c>
    </row>
    <row r="3675" spans="2:3" x14ac:dyDescent="0.75">
      <c r="B3675" s="249">
        <v>3612</v>
      </c>
      <c r="C3675" s="248">
        <v>113.58607515469215</v>
      </c>
    </row>
    <row r="3676" spans="2:3" x14ac:dyDescent="0.75">
      <c r="B3676" s="249">
        <v>3613</v>
      </c>
      <c r="C3676" s="248">
        <v>123.0192575609793</v>
      </c>
    </row>
    <row r="3677" spans="2:3" x14ac:dyDescent="0.75">
      <c r="B3677" s="249">
        <v>3614</v>
      </c>
      <c r="C3677" s="248">
        <v>128.30540901296905</v>
      </c>
    </row>
    <row r="3678" spans="2:3" x14ac:dyDescent="0.75">
      <c r="B3678" s="249">
        <v>3615</v>
      </c>
      <c r="C3678" s="248">
        <v>81.320589319967098</v>
      </c>
    </row>
    <row r="3679" spans="2:3" x14ac:dyDescent="0.75">
      <c r="B3679" s="249">
        <v>3616</v>
      </c>
      <c r="C3679" s="248">
        <v>122.9233667398308</v>
      </c>
    </row>
    <row r="3680" spans="2:3" x14ac:dyDescent="0.75">
      <c r="B3680" s="249">
        <v>3617</v>
      </c>
      <c r="C3680" s="248">
        <v>145.39546645853324</v>
      </c>
    </row>
    <row r="3681" spans="2:3" x14ac:dyDescent="0.75">
      <c r="B3681" s="249">
        <v>3618</v>
      </c>
      <c r="C3681" s="248">
        <v>65.037263325398669</v>
      </c>
    </row>
    <row r="3682" spans="2:3" x14ac:dyDescent="0.75">
      <c r="B3682" s="249">
        <v>3619</v>
      </c>
      <c r="C3682" s="248">
        <v>103.01862929898087</v>
      </c>
    </row>
    <row r="3683" spans="2:3" x14ac:dyDescent="0.75">
      <c r="B3683" s="249">
        <v>3620</v>
      </c>
      <c r="C3683" s="248">
        <v>114.02844753344915</v>
      </c>
    </row>
    <row r="3684" spans="2:3" x14ac:dyDescent="0.75">
      <c r="B3684" s="249">
        <v>3621</v>
      </c>
      <c r="C3684" s="248">
        <v>147.16307114904271</v>
      </c>
    </row>
    <row r="3685" spans="2:3" x14ac:dyDescent="0.75">
      <c r="B3685" s="249">
        <v>3622</v>
      </c>
      <c r="C3685" s="248">
        <v>115.46926030830588</v>
      </c>
    </row>
    <row r="3686" spans="2:3" x14ac:dyDescent="0.75">
      <c r="B3686" s="249">
        <v>3623</v>
      </c>
      <c r="C3686" s="248">
        <v>107.79596885044674</v>
      </c>
    </row>
    <row r="3687" spans="2:3" x14ac:dyDescent="0.75">
      <c r="B3687" s="249">
        <v>3624</v>
      </c>
      <c r="C3687" s="248">
        <v>115.41513898859807</v>
      </c>
    </row>
    <row r="3688" spans="2:3" x14ac:dyDescent="0.75">
      <c r="B3688" s="249">
        <v>3625</v>
      </c>
      <c r="C3688" s="248">
        <v>84.189963583076263</v>
      </c>
    </row>
    <row r="3689" spans="2:3" x14ac:dyDescent="0.75">
      <c r="B3689" s="249">
        <v>3626</v>
      </c>
      <c r="C3689" s="248">
        <v>73.361304095836516</v>
      </c>
    </row>
    <row r="3690" spans="2:3" x14ac:dyDescent="0.75">
      <c r="B3690" s="249">
        <v>3627</v>
      </c>
      <c r="C3690" s="248">
        <v>108.4813516728756</v>
      </c>
    </row>
    <row r="3691" spans="2:3" x14ac:dyDescent="0.75">
      <c r="B3691" s="249">
        <v>3628</v>
      </c>
      <c r="C3691" s="248">
        <v>118.39707526785925</v>
      </c>
    </row>
    <row r="3692" spans="2:3" x14ac:dyDescent="0.75">
      <c r="B3692" s="249">
        <v>3629</v>
      </c>
      <c r="C3692" s="248">
        <v>158.33064297113617</v>
      </c>
    </row>
    <row r="3693" spans="2:3" x14ac:dyDescent="0.75">
      <c r="B3693" s="249">
        <v>3630</v>
      </c>
      <c r="C3693" s="248">
        <v>123.27885859627811</v>
      </c>
    </row>
    <row r="3694" spans="2:3" x14ac:dyDescent="0.75">
      <c r="B3694" s="249">
        <v>3631</v>
      </c>
      <c r="C3694" s="248">
        <v>85.327188246715238</v>
      </c>
    </row>
    <row r="3695" spans="2:3" x14ac:dyDescent="0.75">
      <c r="B3695" s="249">
        <v>3632</v>
      </c>
      <c r="C3695" s="248">
        <v>127.03930794086413</v>
      </c>
    </row>
    <row r="3696" spans="2:3" x14ac:dyDescent="0.75">
      <c r="B3696" s="249">
        <v>3633</v>
      </c>
      <c r="C3696" s="248">
        <v>62.492644343049406</v>
      </c>
    </row>
    <row r="3697" spans="2:3" x14ac:dyDescent="0.75">
      <c r="B3697" s="249">
        <v>3634</v>
      </c>
      <c r="C3697" s="248">
        <v>116.09098900815241</v>
      </c>
    </row>
    <row r="3698" spans="2:3" x14ac:dyDescent="0.75">
      <c r="B3698" s="249">
        <v>3635</v>
      </c>
      <c r="C3698" s="248">
        <v>150.9040114479171</v>
      </c>
    </row>
    <row r="3699" spans="2:3" x14ac:dyDescent="0.75">
      <c r="B3699" s="249">
        <v>3636</v>
      </c>
      <c r="C3699" s="248">
        <v>157.16703534851899</v>
      </c>
    </row>
    <row r="3700" spans="2:3" x14ac:dyDescent="0.75">
      <c r="B3700" s="249">
        <v>3637</v>
      </c>
      <c r="C3700" s="248">
        <v>137.18671050496604</v>
      </c>
    </row>
    <row r="3701" spans="2:3" x14ac:dyDescent="0.75">
      <c r="B3701" s="249">
        <v>3638</v>
      </c>
      <c r="C3701" s="248">
        <v>107.67093344500894</v>
      </c>
    </row>
    <row r="3702" spans="2:3" x14ac:dyDescent="0.75">
      <c r="B3702" s="249">
        <v>3639</v>
      </c>
      <c r="C3702" s="248">
        <v>100.4676936758957</v>
      </c>
    </row>
    <row r="3703" spans="2:3" x14ac:dyDescent="0.75">
      <c r="B3703" s="249">
        <v>3640</v>
      </c>
      <c r="C3703" s="248">
        <v>146.74756890787006</v>
      </c>
    </row>
    <row r="3704" spans="2:3" x14ac:dyDescent="0.75">
      <c r="B3704" s="249">
        <v>3641</v>
      </c>
      <c r="C3704" s="248">
        <v>126.2207070730352</v>
      </c>
    </row>
    <row r="3705" spans="2:3" x14ac:dyDescent="0.75">
      <c r="B3705" s="249">
        <v>3642</v>
      </c>
      <c r="C3705" s="248">
        <v>168.51330720559307</v>
      </c>
    </row>
    <row r="3706" spans="2:3" x14ac:dyDescent="0.75">
      <c r="B3706" s="249">
        <v>3643</v>
      </c>
      <c r="C3706" s="248">
        <v>125.64501089322107</v>
      </c>
    </row>
    <row r="3707" spans="2:3" x14ac:dyDescent="0.75">
      <c r="B3707" s="249">
        <v>3644</v>
      </c>
      <c r="C3707" s="248">
        <v>138.75605225148126</v>
      </c>
    </row>
    <row r="3708" spans="2:3" x14ac:dyDescent="0.75">
      <c r="B3708" s="249">
        <v>3645</v>
      </c>
      <c r="C3708" s="248">
        <v>97.258672304254134</v>
      </c>
    </row>
    <row r="3709" spans="2:3" x14ac:dyDescent="0.75">
      <c r="B3709" s="249">
        <v>3646</v>
      </c>
      <c r="C3709" s="248">
        <v>128.89647760323626</v>
      </c>
    </row>
    <row r="3710" spans="2:3" x14ac:dyDescent="0.75">
      <c r="B3710" s="249">
        <v>3647</v>
      </c>
      <c r="C3710" s="248">
        <v>114.43234308864186</v>
      </c>
    </row>
    <row r="3711" spans="2:3" x14ac:dyDescent="0.75">
      <c r="B3711" s="249">
        <v>3648</v>
      </c>
      <c r="C3711" s="248">
        <v>118.51422574883887</v>
      </c>
    </row>
    <row r="3712" spans="2:3" x14ac:dyDescent="0.75">
      <c r="B3712" s="249">
        <v>3649</v>
      </c>
      <c r="C3712" s="248">
        <v>102.29447076140515</v>
      </c>
    </row>
    <row r="3713" spans="2:3" x14ac:dyDescent="0.75">
      <c r="B3713" s="249">
        <v>3650</v>
      </c>
      <c r="C3713" s="248">
        <v>141.77655264107787</v>
      </c>
    </row>
    <row r="3714" spans="2:3" x14ac:dyDescent="0.75">
      <c r="B3714" s="249">
        <v>3651</v>
      </c>
      <c r="C3714" s="248">
        <v>104.14729574044955</v>
      </c>
    </row>
    <row r="3715" spans="2:3" x14ac:dyDescent="0.75">
      <c r="B3715" s="249">
        <v>3652</v>
      </c>
      <c r="C3715" s="248">
        <v>105.54136476137553</v>
      </c>
    </row>
    <row r="3716" spans="2:3" x14ac:dyDescent="0.75">
      <c r="B3716" s="249">
        <v>3653</v>
      </c>
      <c r="C3716" s="248">
        <v>125.33083479411719</v>
      </c>
    </row>
    <row r="3717" spans="2:3" x14ac:dyDescent="0.75">
      <c r="B3717" s="249">
        <v>3654</v>
      </c>
      <c r="C3717" s="248">
        <v>128.23777686661595</v>
      </c>
    </row>
    <row r="3718" spans="2:3" x14ac:dyDescent="0.75">
      <c r="B3718" s="249">
        <v>3655</v>
      </c>
      <c r="C3718" s="248">
        <v>114.68490118410507</v>
      </c>
    </row>
    <row r="3719" spans="2:3" x14ac:dyDescent="0.75">
      <c r="B3719" s="249">
        <v>3656</v>
      </c>
      <c r="C3719" s="248">
        <v>137.68711143156062</v>
      </c>
    </row>
    <row r="3720" spans="2:3" x14ac:dyDescent="0.75">
      <c r="B3720" s="249">
        <v>3657</v>
      </c>
      <c r="C3720" s="248">
        <v>147.23517334827284</v>
      </c>
    </row>
    <row r="3721" spans="2:3" x14ac:dyDescent="0.75">
      <c r="B3721" s="249">
        <v>3658</v>
      </c>
      <c r="C3721" s="248">
        <v>93.380047070142396</v>
      </c>
    </row>
    <row r="3722" spans="2:3" x14ac:dyDescent="0.75">
      <c r="B3722" s="249">
        <v>3659</v>
      </c>
      <c r="C3722" s="248">
        <v>84.085939684067469</v>
      </c>
    </row>
    <row r="3723" spans="2:3" x14ac:dyDescent="0.75">
      <c r="B3723" s="249">
        <v>3660</v>
      </c>
      <c r="C3723" s="248">
        <v>103.66027054583807</v>
      </c>
    </row>
    <row r="3724" spans="2:3" x14ac:dyDescent="0.75">
      <c r="B3724" s="249">
        <v>3661</v>
      </c>
      <c r="C3724" s="248">
        <v>107.06385073278857</v>
      </c>
    </row>
    <row r="3725" spans="2:3" x14ac:dyDescent="0.75">
      <c r="B3725" s="249">
        <v>3662</v>
      </c>
      <c r="C3725" s="248">
        <v>89.070110226438686</v>
      </c>
    </row>
    <row r="3726" spans="2:3" x14ac:dyDescent="0.75">
      <c r="B3726" s="249">
        <v>3663</v>
      </c>
      <c r="C3726" s="248">
        <v>144.23596453822614</v>
      </c>
    </row>
    <row r="3727" spans="2:3" x14ac:dyDescent="0.75">
      <c r="B3727" s="249">
        <v>3664</v>
      </c>
      <c r="C3727" s="248">
        <v>87.909806754047594</v>
      </c>
    </row>
    <row r="3728" spans="2:3" x14ac:dyDescent="0.75">
      <c r="B3728" s="249">
        <v>3665</v>
      </c>
      <c r="C3728" s="248">
        <v>148.67826400382324</v>
      </c>
    </row>
    <row r="3729" spans="2:3" x14ac:dyDescent="0.75">
      <c r="B3729" s="249">
        <v>3666</v>
      </c>
      <c r="C3729" s="248">
        <v>109.89044578941524</v>
      </c>
    </row>
    <row r="3730" spans="2:3" x14ac:dyDescent="0.75">
      <c r="B3730" s="249">
        <v>3667</v>
      </c>
      <c r="C3730" s="248">
        <v>128.4494372017538</v>
      </c>
    </row>
    <row r="3731" spans="2:3" x14ac:dyDescent="0.75">
      <c r="B3731" s="249">
        <v>3668</v>
      </c>
      <c r="C3731" s="248">
        <v>103.27914670756086</v>
      </c>
    </row>
    <row r="3732" spans="2:3" x14ac:dyDescent="0.75">
      <c r="B3732" s="249">
        <v>3669</v>
      </c>
      <c r="C3732" s="248">
        <v>126.17030583035867</v>
      </c>
    </row>
    <row r="3733" spans="2:3" x14ac:dyDescent="0.75">
      <c r="B3733" s="249">
        <v>3670</v>
      </c>
      <c r="C3733" s="248">
        <v>117.08568866918046</v>
      </c>
    </row>
    <row r="3734" spans="2:3" x14ac:dyDescent="0.75">
      <c r="B3734" s="249">
        <v>3671</v>
      </c>
      <c r="C3734" s="248">
        <v>125.49081694356782</v>
      </c>
    </row>
    <row r="3735" spans="2:3" x14ac:dyDescent="0.75">
      <c r="B3735" s="249">
        <v>3672</v>
      </c>
      <c r="C3735" s="248">
        <v>107.34503872102339</v>
      </c>
    </row>
    <row r="3736" spans="2:3" x14ac:dyDescent="0.75">
      <c r="B3736" s="249">
        <v>3673</v>
      </c>
      <c r="C3736" s="248">
        <v>117.53171889681342</v>
      </c>
    </row>
    <row r="3737" spans="2:3" x14ac:dyDescent="0.75">
      <c r="B3737" s="249">
        <v>3674</v>
      </c>
      <c r="C3737" s="248">
        <v>116.95094375585464</v>
      </c>
    </row>
    <row r="3738" spans="2:3" x14ac:dyDescent="0.75">
      <c r="B3738" s="249">
        <v>3675</v>
      </c>
      <c r="C3738" s="248">
        <v>113.40796692562637</v>
      </c>
    </row>
    <row r="3739" spans="2:3" x14ac:dyDescent="0.75">
      <c r="B3739" s="249">
        <v>3676</v>
      </c>
      <c r="C3739" s="248">
        <v>125.7819394550588</v>
      </c>
    </row>
    <row r="3740" spans="2:3" x14ac:dyDescent="0.75">
      <c r="B3740" s="249">
        <v>3677</v>
      </c>
      <c r="C3740" s="248">
        <v>123.11947098315011</v>
      </c>
    </row>
    <row r="3741" spans="2:3" x14ac:dyDescent="0.75">
      <c r="B3741" s="249">
        <v>3678</v>
      </c>
      <c r="C3741" s="248">
        <v>114.0928595828284</v>
      </c>
    </row>
    <row r="3742" spans="2:3" x14ac:dyDescent="0.75">
      <c r="B3742" s="249">
        <v>3679</v>
      </c>
      <c r="C3742" s="248">
        <v>86.689904109739672</v>
      </c>
    </row>
    <row r="3743" spans="2:3" x14ac:dyDescent="0.75">
      <c r="B3743" s="249">
        <v>3680</v>
      </c>
      <c r="C3743" s="248">
        <v>106.85504391824861</v>
      </c>
    </row>
    <row r="3744" spans="2:3" x14ac:dyDescent="0.75">
      <c r="B3744" s="249">
        <v>3681</v>
      </c>
      <c r="C3744" s="248">
        <v>148.8519238638462</v>
      </c>
    </row>
    <row r="3745" spans="2:3" x14ac:dyDescent="0.75">
      <c r="B3745" s="249">
        <v>3682</v>
      </c>
      <c r="C3745" s="248">
        <v>135.37196825751008</v>
      </c>
    </row>
    <row r="3746" spans="2:3" x14ac:dyDescent="0.75">
      <c r="B3746" s="249">
        <v>3683</v>
      </c>
      <c r="C3746" s="248">
        <v>148.71790994549977</v>
      </c>
    </row>
    <row r="3747" spans="2:3" x14ac:dyDescent="0.75">
      <c r="B3747" s="249">
        <v>3684</v>
      </c>
      <c r="C3747" s="248">
        <v>155.66706703539106</v>
      </c>
    </row>
    <row r="3748" spans="2:3" x14ac:dyDescent="0.75">
      <c r="B3748" s="249">
        <v>3685</v>
      </c>
      <c r="C3748" s="248">
        <v>152.41579201868475</v>
      </c>
    </row>
    <row r="3749" spans="2:3" x14ac:dyDescent="0.75">
      <c r="B3749" s="249">
        <v>3686</v>
      </c>
      <c r="C3749" s="248">
        <v>140.54210615448898</v>
      </c>
    </row>
    <row r="3750" spans="2:3" x14ac:dyDescent="0.75">
      <c r="B3750" s="249">
        <v>3687</v>
      </c>
      <c r="C3750" s="248">
        <v>87.675413710046513</v>
      </c>
    </row>
    <row r="3751" spans="2:3" x14ac:dyDescent="0.75">
      <c r="B3751" s="249">
        <v>3688</v>
      </c>
      <c r="C3751" s="248">
        <v>106.19089069986612</v>
      </c>
    </row>
    <row r="3752" spans="2:3" x14ac:dyDescent="0.75">
      <c r="B3752" s="249">
        <v>3689</v>
      </c>
      <c r="C3752" s="248">
        <v>105.33413725556385</v>
      </c>
    </row>
    <row r="3753" spans="2:3" x14ac:dyDescent="0.75">
      <c r="B3753" s="249">
        <v>3690</v>
      </c>
      <c r="C3753" s="248">
        <v>101.96940677872117</v>
      </c>
    </row>
    <row r="3754" spans="2:3" x14ac:dyDescent="0.75">
      <c r="B3754" s="249">
        <v>3691</v>
      </c>
      <c r="C3754" s="248">
        <v>103.20098488941179</v>
      </c>
    </row>
    <row r="3755" spans="2:3" x14ac:dyDescent="0.75">
      <c r="B3755" s="249">
        <v>3692</v>
      </c>
      <c r="C3755" s="248">
        <v>118.79026589195423</v>
      </c>
    </row>
    <row r="3756" spans="2:3" x14ac:dyDescent="0.75">
      <c r="B3756" s="249">
        <v>3693</v>
      </c>
      <c r="C3756" s="248">
        <v>123.52179821750146</v>
      </c>
    </row>
    <row r="3757" spans="2:3" x14ac:dyDescent="0.75">
      <c r="B3757" s="249">
        <v>3694</v>
      </c>
      <c r="C3757" s="248">
        <v>124.29175065705007</v>
      </c>
    </row>
    <row r="3758" spans="2:3" x14ac:dyDescent="0.75">
      <c r="B3758" s="249">
        <v>3695</v>
      </c>
      <c r="C3758" s="248">
        <v>142.46930513384547</v>
      </c>
    </row>
    <row r="3759" spans="2:3" x14ac:dyDescent="0.75">
      <c r="B3759" s="249">
        <v>3696</v>
      </c>
      <c r="C3759" s="248">
        <v>98.493032585741901</v>
      </c>
    </row>
    <row r="3760" spans="2:3" x14ac:dyDescent="0.75">
      <c r="B3760" s="249">
        <v>3697</v>
      </c>
      <c r="C3760" s="248">
        <v>130.19142706015862</v>
      </c>
    </row>
    <row r="3761" spans="2:3" x14ac:dyDescent="0.75">
      <c r="B3761" s="249">
        <v>3698</v>
      </c>
      <c r="C3761" s="248">
        <v>120.31815706699463</v>
      </c>
    </row>
    <row r="3762" spans="2:3" x14ac:dyDescent="0.75">
      <c r="B3762" s="249">
        <v>3699</v>
      </c>
      <c r="C3762" s="248">
        <v>176.28875949002133</v>
      </c>
    </row>
    <row r="3763" spans="2:3" x14ac:dyDescent="0.75">
      <c r="B3763" s="249">
        <v>3700</v>
      </c>
      <c r="C3763" s="248">
        <v>162.03586840927949</v>
      </c>
    </row>
    <row r="3764" spans="2:3" x14ac:dyDescent="0.75">
      <c r="B3764" s="249">
        <v>3701</v>
      </c>
      <c r="C3764" s="248">
        <v>112.58493170992658</v>
      </c>
    </row>
    <row r="3765" spans="2:3" x14ac:dyDescent="0.75">
      <c r="B3765" s="249">
        <v>3702</v>
      </c>
      <c r="C3765" s="248">
        <v>123.74678988696525</v>
      </c>
    </row>
    <row r="3766" spans="2:3" x14ac:dyDescent="0.75">
      <c r="B3766" s="249">
        <v>3703</v>
      </c>
      <c r="C3766" s="248">
        <v>117.98305929432641</v>
      </c>
    </row>
    <row r="3767" spans="2:3" x14ac:dyDescent="0.75">
      <c r="B3767" s="249">
        <v>3704</v>
      </c>
      <c r="C3767" s="248">
        <v>113.61152956271084</v>
      </c>
    </row>
    <row r="3768" spans="2:3" x14ac:dyDescent="0.75">
      <c r="B3768" s="249">
        <v>3705</v>
      </c>
      <c r="C3768" s="248">
        <v>84.279350097811431</v>
      </c>
    </row>
    <row r="3769" spans="2:3" x14ac:dyDescent="0.75">
      <c r="B3769" s="249">
        <v>3706</v>
      </c>
      <c r="C3769" s="248">
        <v>121.90909046738885</v>
      </c>
    </row>
    <row r="3770" spans="2:3" x14ac:dyDescent="0.75">
      <c r="B3770" s="249">
        <v>3707</v>
      </c>
      <c r="C3770" s="248">
        <v>60.916987555577698</v>
      </c>
    </row>
    <row r="3771" spans="2:3" x14ac:dyDescent="0.75">
      <c r="B3771" s="249">
        <v>3708</v>
      </c>
      <c r="C3771" s="248">
        <v>129.57465588456262</v>
      </c>
    </row>
    <row r="3772" spans="2:3" x14ac:dyDescent="0.75">
      <c r="B3772" s="249">
        <v>3709</v>
      </c>
      <c r="C3772" s="248">
        <v>89.069491678626292</v>
      </c>
    </row>
    <row r="3773" spans="2:3" x14ac:dyDescent="0.75">
      <c r="B3773" s="249">
        <v>3710</v>
      </c>
      <c r="C3773" s="248">
        <v>145.73039302739915</v>
      </c>
    </row>
    <row r="3774" spans="2:3" x14ac:dyDescent="0.75">
      <c r="B3774" s="249">
        <v>3711</v>
      </c>
      <c r="C3774" s="248">
        <v>98.783402807316463</v>
      </c>
    </row>
    <row r="3775" spans="2:3" x14ac:dyDescent="0.75">
      <c r="B3775" s="249">
        <v>3712</v>
      </c>
      <c r="C3775" s="248">
        <v>138.150083401735</v>
      </c>
    </row>
    <row r="3776" spans="2:3" x14ac:dyDescent="0.75">
      <c r="B3776" s="249">
        <v>3713</v>
      </c>
      <c r="C3776" s="248">
        <v>138.23065769094779</v>
      </c>
    </row>
    <row r="3777" spans="2:3" x14ac:dyDescent="0.75">
      <c r="B3777" s="249">
        <v>3714</v>
      </c>
      <c r="C3777" s="248">
        <v>115.60063014226559</v>
      </c>
    </row>
    <row r="3778" spans="2:3" x14ac:dyDescent="0.75">
      <c r="B3778" s="249">
        <v>3715</v>
      </c>
      <c r="C3778" s="248">
        <v>130.1130184233287</v>
      </c>
    </row>
    <row r="3779" spans="2:3" x14ac:dyDescent="0.75">
      <c r="B3779" s="249">
        <v>3716</v>
      </c>
      <c r="C3779" s="248">
        <v>143.98270669679215</v>
      </c>
    </row>
    <row r="3780" spans="2:3" x14ac:dyDescent="0.75">
      <c r="B3780" s="249">
        <v>3717</v>
      </c>
      <c r="C3780" s="248">
        <v>170.84576210846524</v>
      </c>
    </row>
    <row r="3781" spans="2:3" x14ac:dyDescent="0.75">
      <c r="B3781" s="249">
        <v>3718</v>
      </c>
      <c r="C3781" s="248">
        <v>131.90305668664794</v>
      </c>
    </row>
    <row r="3782" spans="2:3" x14ac:dyDescent="0.75">
      <c r="B3782" s="249">
        <v>3719</v>
      </c>
      <c r="C3782" s="248">
        <v>173.56065119396595</v>
      </c>
    </row>
    <row r="3783" spans="2:3" x14ac:dyDescent="0.75">
      <c r="B3783" s="249">
        <v>3720</v>
      </c>
      <c r="C3783" s="248">
        <v>121.82241795365205</v>
      </c>
    </row>
    <row r="3784" spans="2:3" x14ac:dyDescent="0.75">
      <c r="B3784" s="249">
        <v>3721</v>
      </c>
      <c r="C3784" s="248">
        <v>141.6290624718836</v>
      </c>
    </row>
    <row r="3785" spans="2:3" x14ac:dyDescent="0.75">
      <c r="B3785" s="249">
        <v>3722</v>
      </c>
      <c r="C3785" s="248">
        <v>137.40071438781408</v>
      </c>
    </row>
    <row r="3786" spans="2:3" x14ac:dyDescent="0.75">
      <c r="B3786" s="249">
        <v>3723</v>
      </c>
      <c r="C3786" s="248">
        <v>132.33623837806192</v>
      </c>
    </row>
    <row r="3787" spans="2:3" x14ac:dyDescent="0.75">
      <c r="B3787" s="249">
        <v>3724</v>
      </c>
      <c r="C3787" s="248">
        <v>111.1345367170525</v>
      </c>
    </row>
    <row r="3788" spans="2:3" x14ac:dyDescent="0.75">
      <c r="B3788" s="249">
        <v>3725</v>
      </c>
      <c r="C3788" s="248">
        <v>141.67102266702881</v>
      </c>
    </row>
    <row r="3789" spans="2:3" x14ac:dyDescent="0.75">
      <c r="B3789" s="249">
        <v>3726</v>
      </c>
      <c r="C3789" s="248">
        <v>109.95162759244312</v>
      </c>
    </row>
    <row r="3790" spans="2:3" x14ac:dyDescent="0.75">
      <c r="B3790" s="249">
        <v>3727</v>
      </c>
      <c r="C3790" s="248">
        <v>125.44810283227284</v>
      </c>
    </row>
    <row r="3791" spans="2:3" x14ac:dyDescent="0.75">
      <c r="B3791" s="249">
        <v>3728</v>
      </c>
      <c r="C3791" s="248">
        <v>131.4568712482959</v>
      </c>
    </row>
    <row r="3792" spans="2:3" x14ac:dyDescent="0.75">
      <c r="B3792" s="249">
        <v>3729</v>
      </c>
      <c r="C3792" s="248">
        <v>124.9185931443854</v>
      </c>
    </row>
    <row r="3793" spans="2:3" x14ac:dyDescent="0.75">
      <c r="B3793" s="249">
        <v>3730</v>
      </c>
      <c r="C3793" s="248">
        <v>139.29717431161734</v>
      </c>
    </row>
    <row r="3794" spans="2:3" x14ac:dyDescent="0.75">
      <c r="B3794" s="249">
        <v>3731</v>
      </c>
      <c r="C3794" s="248">
        <v>108.77296232658566</v>
      </c>
    </row>
    <row r="3795" spans="2:3" x14ac:dyDescent="0.75">
      <c r="B3795" s="249">
        <v>3732</v>
      </c>
      <c r="C3795" s="248">
        <v>160.92453314398094</v>
      </c>
    </row>
    <row r="3796" spans="2:3" x14ac:dyDescent="0.75">
      <c r="B3796" s="249">
        <v>3733</v>
      </c>
      <c r="C3796" s="248">
        <v>129.77521430496154</v>
      </c>
    </row>
    <row r="3797" spans="2:3" x14ac:dyDescent="0.75">
      <c r="B3797" s="249">
        <v>3734</v>
      </c>
      <c r="C3797" s="248">
        <v>92.327460108741164</v>
      </c>
    </row>
    <row r="3798" spans="2:3" x14ac:dyDescent="0.75">
      <c r="B3798" s="249">
        <v>3735</v>
      </c>
      <c r="C3798" s="248">
        <v>104.5883169963207</v>
      </c>
    </row>
    <row r="3799" spans="2:3" x14ac:dyDescent="0.75">
      <c r="B3799" s="249">
        <v>3736</v>
      </c>
      <c r="C3799" s="248">
        <v>163.35391609883303</v>
      </c>
    </row>
    <row r="3800" spans="2:3" x14ac:dyDescent="0.75">
      <c r="B3800" s="249">
        <v>3737</v>
      </c>
      <c r="C3800" s="248">
        <v>110.9650952258141</v>
      </c>
    </row>
    <row r="3801" spans="2:3" x14ac:dyDescent="0.75">
      <c r="B3801" s="249">
        <v>3738</v>
      </c>
      <c r="C3801" s="248">
        <v>155.00559844085868</v>
      </c>
    </row>
    <row r="3802" spans="2:3" x14ac:dyDescent="0.75">
      <c r="B3802" s="249">
        <v>3739</v>
      </c>
      <c r="C3802" s="248">
        <v>145.6392437093007</v>
      </c>
    </row>
    <row r="3803" spans="2:3" x14ac:dyDescent="0.75">
      <c r="B3803" s="249">
        <v>3740</v>
      </c>
      <c r="C3803" s="248">
        <v>142.49679104432059</v>
      </c>
    </row>
    <row r="3804" spans="2:3" x14ac:dyDescent="0.75">
      <c r="B3804" s="249">
        <v>3741</v>
      </c>
      <c r="C3804" s="248">
        <v>135.67001802946572</v>
      </c>
    </row>
    <row r="3805" spans="2:3" x14ac:dyDescent="0.75">
      <c r="B3805" s="249">
        <v>3742</v>
      </c>
      <c r="C3805" s="248">
        <v>124.72152484884347</v>
      </c>
    </row>
    <row r="3806" spans="2:3" x14ac:dyDescent="0.75">
      <c r="B3806" s="249">
        <v>3743</v>
      </c>
      <c r="C3806" s="248">
        <v>108.04081813561903</v>
      </c>
    </row>
    <row r="3807" spans="2:3" x14ac:dyDescent="0.75">
      <c r="B3807" s="249">
        <v>3744</v>
      </c>
      <c r="C3807" s="248">
        <v>126.79243224778291</v>
      </c>
    </row>
    <row r="3808" spans="2:3" x14ac:dyDescent="0.75">
      <c r="B3808" s="249">
        <v>3745</v>
      </c>
      <c r="C3808" s="248">
        <v>118.56624022189401</v>
      </c>
    </row>
    <row r="3809" spans="2:3" x14ac:dyDescent="0.75">
      <c r="B3809" s="249">
        <v>3746</v>
      </c>
      <c r="C3809" s="248">
        <v>123.0324112285702</v>
      </c>
    </row>
    <row r="3810" spans="2:3" x14ac:dyDescent="0.75">
      <c r="B3810" s="249">
        <v>3747</v>
      </c>
      <c r="C3810" s="248">
        <v>98.697489993519468</v>
      </c>
    </row>
    <row r="3811" spans="2:3" x14ac:dyDescent="0.75">
      <c r="B3811" s="249">
        <v>3748</v>
      </c>
      <c r="C3811" s="248">
        <v>127.10410839747382</v>
      </c>
    </row>
    <row r="3812" spans="2:3" x14ac:dyDescent="0.75">
      <c r="B3812" s="249">
        <v>3749</v>
      </c>
      <c r="C3812" s="248">
        <v>107.89009499894276</v>
      </c>
    </row>
    <row r="3813" spans="2:3" x14ac:dyDescent="0.75">
      <c r="B3813" s="249">
        <v>3750</v>
      </c>
      <c r="C3813" s="248">
        <v>88.862135550891367</v>
      </c>
    </row>
    <row r="3814" spans="2:3" x14ac:dyDescent="0.75">
      <c r="B3814" s="249">
        <v>3751</v>
      </c>
      <c r="C3814" s="248">
        <v>110.68970836479882</v>
      </c>
    </row>
    <row r="3815" spans="2:3" x14ac:dyDescent="0.75">
      <c r="B3815" s="249">
        <v>3752</v>
      </c>
      <c r="C3815" s="248">
        <v>99.164598160740226</v>
      </c>
    </row>
    <row r="3816" spans="2:3" x14ac:dyDescent="0.75">
      <c r="B3816" s="249">
        <v>3753</v>
      </c>
      <c r="C3816" s="248">
        <v>110.06257468761572</v>
      </c>
    </row>
    <row r="3817" spans="2:3" x14ac:dyDescent="0.75">
      <c r="B3817" s="249">
        <v>3754</v>
      </c>
      <c r="C3817" s="248">
        <v>91.967451360240702</v>
      </c>
    </row>
    <row r="3818" spans="2:3" x14ac:dyDescent="0.75">
      <c r="B3818" s="249">
        <v>3755</v>
      </c>
      <c r="C3818" s="248">
        <v>76.173235607472435</v>
      </c>
    </row>
    <row r="3819" spans="2:3" x14ac:dyDescent="0.75">
      <c r="B3819" s="249">
        <v>3756</v>
      </c>
      <c r="C3819" s="248">
        <v>134.2915278603102</v>
      </c>
    </row>
    <row r="3820" spans="2:3" x14ac:dyDescent="0.75">
      <c r="B3820" s="249">
        <v>3757</v>
      </c>
      <c r="C3820" s="248">
        <v>91.285442930432851</v>
      </c>
    </row>
    <row r="3821" spans="2:3" x14ac:dyDescent="0.75">
      <c r="B3821" s="249">
        <v>3758</v>
      </c>
      <c r="C3821" s="248">
        <v>88.195395396002141</v>
      </c>
    </row>
    <row r="3822" spans="2:3" x14ac:dyDescent="0.75">
      <c r="B3822" s="249">
        <v>3759</v>
      </c>
      <c r="C3822" s="248">
        <v>104.67227807461936</v>
      </c>
    </row>
    <row r="3823" spans="2:3" x14ac:dyDescent="0.75">
      <c r="B3823" s="249">
        <v>3760</v>
      </c>
      <c r="C3823" s="248">
        <v>102.33840326462165</v>
      </c>
    </row>
    <row r="3824" spans="2:3" x14ac:dyDescent="0.75">
      <c r="B3824" s="249">
        <v>3761</v>
      </c>
      <c r="C3824" s="248">
        <v>128.6910504734274</v>
      </c>
    </row>
    <row r="3825" spans="2:3" x14ac:dyDescent="0.75">
      <c r="B3825" s="249">
        <v>3762</v>
      </c>
      <c r="C3825" s="248">
        <v>122.06612848605776</v>
      </c>
    </row>
    <row r="3826" spans="2:3" x14ac:dyDescent="0.75">
      <c r="B3826" s="249">
        <v>3763</v>
      </c>
      <c r="C3826" s="248">
        <v>137.82613648135475</v>
      </c>
    </row>
    <row r="3827" spans="2:3" x14ac:dyDescent="0.75">
      <c r="B3827" s="249">
        <v>3764</v>
      </c>
      <c r="C3827" s="248">
        <v>151.35093165292318</v>
      </c>
    </row>
    <row r="3828" spans="2:3" x14ac:dyDescent="0.75">
      <c r="B3828" s="249">
        <v>3765</v>
      </c>
      <c r="C3828" s="248">
        <v>123.0809207485057</v>
      </c>
    </row>
    <row r="3829" spans="2:3" x14ac:dyDescent="0.75">
      <c r="B3829" s="249">
        <v>3766</v>
      </c>
      <c r="C3829" s="248">
        <v>100.25049515050402</v>
      </c>
    </row>
    <row r="3830" spans="2:3" x14ac:dyDescent="0.75">
      <c r="B3830" s="249">
        <v>3767</v>
      </c>
      <c r="C3830" s="248">
        <v>149.01376920035977</v>
      </c>
    </row>
    <row r="3831" spans="2:3" x14ac:dyDescent="0.75">
      <c r="B3831" s="249">
        <v>3768</v>
      </c>
      <c r="C3831" s="248">
        <v>116.84734060894628</v>
      </c>
    </row>
    <row r="3832" spans="2:3" x14ac:dyDescent="0.75">
      <c r="B3832" s="249">
        <v>3769</v>
      </c>
      <c r="C3832" s="248">
        <v>149.54004003574067</v>
      </c>
    </row>
    <row r="3833" spans="2:3" x14ac:dyDescent="0.75">
      <c r="B3833" s="249">
        <v>3770</v>
      </c>
      <c r="C3833" s="248">
        <v>151.97225413072633</v>
      </c>
    </row>
    <row r="3834" spans="2:3" x14ac:dyDescent="0.75">
      <c r="B3834" s="249">
        <v>3771</v>
      </c>
      <c r="C3834" s="248">
        <v>148.28677748645251</v>
      </c>
    </row>
    <row r="3835" spans="2:3" x14ac:dyDescent="0.75">
      <c r="B3835" s="249">
        <v>3772</v>
      </c>
      <c r="C3835" s="248">
        <v>82.862364048651088</v>
      </c>
    </row>
    <row r="3836" spans="2:3" x14ac:dyDescent="0.75">
      <c r="B3836" s="249">
        <v>3773</v>
      </c>
      <c r="C3836" s="248">
        <v>130.34827683652168</v>
      </c>
    </row>
    <row r="3837" spans="2:3" x14ac:dyDescent="0.75">
      <c r="B3837" s="249">
        <v>3774</v>
      </c>
      <c r="C3837" s="248">
        <v>161.51709135767445</v>
      </c>
    </row>
    <row r="3838" spans="2:3" x14ac:dyDescent="0.75">
      <c r="B3838" s="249">
        <v>3775</v>
      </c>
      <c r="C3838" s="248">
        <v>137.8404665625271</v>
      </c>
    </row>
    <row r="3839" spans="2:3" x14ac:dyDescent="0.75">
      <c r="B3839" s="249">
        <v>3776</v>
      </c>
      <c r="C3839" s="248">
        <v>130.49377164761438</v>
      </c>
    </row>
    <row r="3840" spans="2:3" x14ac:dyDescent="0.75">
      <c r="B3840" s="249">
        <v>3777</v>
      </c>
      <c r="C3840" s="248">
        <v>141.97302106592548</v>
      </c>
    </row>
    <row r="3841" spans="2:3" x14ac:dyDescent="0.75">
      <c r="B3841" s="249">
        <v>3778</v>
      </c>
      <c r="C3841" s="248">
        <v>98.194802809024708</v>
      </c>
    </row>
    <row r="3842" spans="2:3" x14ac:dyDescent="0.75">
      <c r="B3842" s="249">
        <v>3779</v>
      </c>
      <c r="C3842" s="248">
        <v>145.862042380334</v>
      </c>
    </row>
    <row r="3843" spans="2:3" x14ac:dyDescent="0.75">
      <c r="B3843" s="249">
        <v>3780</v>
      </c>
      <c r="C3843" s="248">
        <v>136.16257727913515</v>
      </c>
    </row>
    <row r="3844" spans="2:3" x14ac:dyDescent="0.75">
      <c r="B3844" s="249">
        <v>3781</v>
      </c>
      <c r="C3844" s="248">
        <v>112.27425849499711</v>
      </c>
    </row>
    <row r="3845" spans="2:3" x14ac:dyDescent="0.75">
      <c r="B3845" s="249">
        <v>3782</v>
      </c>
      <c r="C3845" s="248">
        <v>140.11359995071609</v>
      </c>
    </row>
    <row r="3846" spans="2:3" x14ac:dyDescent="0.75">
      <c r="B3846" s="249">
        <v>3783</v>
      </c>
      <c r="C3846" s="248">
        <v>91.148199372486857</v>
      </c>
    </row>
    <row r="3847" spans="2:3" x14ac:dyDescent="0.75">
      <c r="B3847" s="249">
        <v>3784</v>
      </c>
      <c r="C3847" s="248">
        <v>113.29582505895485</v>
      </c>
    </row>
    <row r="3848" spans="2:3" x14ac:dyDescent="0.75">
      <c r="B3848" s="249">
        <v>3785</v>
      </c>
      <c r="C3848" s="248">
        <v>133.37283399174564</v>
      </c>
    </row>
    <row r="3849" spans="2:3" x14ac:dyDescent="0.75">
      <c r="B3849" s="249">
        <v>3786</v>
      </c>
      <c r="C3849" s="248">
        <v>126.71375943033246</v>
      </c>
    </row>
    <row r="3850" spans="2:3" x14ac:dyDescent="0.75">
      <c r="B3850" s="249">
        <v>3787</v>
      </c>
      <c r="C3850" s="248">
        <v>93.488192771750292</v>
      </c>
    </row>
    <row r="3851" spans="2:3" x14ac:dyDescent="0.75">
      <c r="B3851" s="249">
        <v>3788</v>
      </c>
      <c r="C3851" s="248">
        <v>111.25834043495526</v>
      </c>
    </row>
    <row r="3852" spans="2:3" x14ac:dyDescent="0.75">
      <c r="B3852" s="249">
        <v>3789</v>
      </c>
      <c r="C3852" s="248">
        <v>152.67064619491046</v>
      </c>
    </row>
    <row r="3853" spans="2:3" x14ac:dyDescent="0.75">
      <c r="B3853" s="249">
        <v>3790</v>
      </c>
      <c r="C3853" s="248">
        <v>124.00921957801251</v>
      </c>
    </row>
    <row r="3854" spans="2:3" x14ac:dyDescent="0.75">
      <c r="B3854" s="249">
        <v>3791</v>
      </c>
      <c r="C3854" s="248">
        <v>105.15300504787618</v>
      </c>
    </row>
    <row r="3855" spans="2:3" x14ac:dyDescent="0.75">
      <c r="B3855" s="249">
        <v>3792</v>
      </c>
      <c r="C3855" s="248">
        <v>141.81925355844473</v>
      </c>
    </row>
    <row r="3856" spans="2:3" x14ac:dyDescent="0.75">
      <c r="B3856" s="249">
        <v>3793</v>
      </c>
      <c r="C3856" s="248">
        <v>132.10677425215482</v>
      </c>
    </row>
    <row r="3857" spans="2:3" x14ac:dyDescent="0.75">
      <c r="B3857" s="249">
        <v>3794</v>
      </c>
      <c r="C3857" s="248">
        <v>88.968249416883907</v>
      </c>
    </row>
    <row r="3858" spans="2:3" x14ac:dyDescent="0.75">
      <c r="B3858" s="249">
        <v>3795</v>
      </c>
      <c r="C3858" s="248">
        <v>134.75478228037838</v>
      </c>
    </row>
    <row r="3859" spans="2:3" x14ac:dyDescent="0.75">
      <c r="B3859" s="249">
        <v>3796</v>
      </c>
      <c r="C3859" s="248">
        <v>118.28866885137901</v>
      </c>
    </row>
    <row r="3860" spans="2:3" x14ac:dyDescent="0.75">
      <c r="B3860" s="249">
        <v>3797</v>
      </c>
      <c r="C3860" s="248">
        <v>141.24701632876278</v>
      </c>
    </row>
    <row r="3861" spans="2:3" x14ac:dyDescent="0.75">
      <c r="B3861" s="249">
        <v>3798</v>
      </c>
      <c r="C3861" s="248">
        <v>88.306009436116923</v>
      </c>
    </row>
    <row r="3862" spans="2:3" x14ac:dyDescent="0.75">
      <c r="B3862" s="249">
        <v>3799</v>
      </c>
      <c r="C3862" s="248">
        <v>108.94822895830806</v>
      </c>
    </row>
    <row r="3863" spans="2:3" x14ac:dyDescent="0.75">
      <c r="B3863" s="249">
        <v>3800</v>
      </c>
      <c r="C3863" s="248">
        <v>87.21832431172794</v>
      </c>
    </row>
    <row r="3864" spans="2:3" x14ac:dyDescent="0.75">
      <c r="B3864" s="249">
        <v>3801</v>
      </c>
      <c r="C3864" s="248">
        <v>117.32204613798059</v>
      </c>
    </row>
    <row r="3865" spans="2:3" x14ac:dyDescent="0.75">
      <c r="B3865" s="249">
        <v>3802</v>
      </c>
      <c r="C3865" s="248">
        <v>85.094898926804063</v>
      </c>
    </row>
    <row r="3866" spans="2:3" x14ac:dyDescent="0.75">
      <c r="B3866" s="249">
        <v>3803</v>
      </c>
      <c r="C3866" s="248">
        <v>86.731778151080647</v>
      </c>
    </row>
    <row r="3867" spans="2:3" x14ac:dyDescent="0.75">
      <c r="B3867" s="249">
        <v>3804</v>
      </c>
      <c r="C3867" s="248">
        <v>179.63556655526455</v>
      </c>
    </row>
    <row r="3868" spans="2:3" x14ac:dyDescent="0.75">
      <c r="B3868" s="249">
        <v>3805</v>
      </c>
      <c r="C3868" s="248">
        <v>120.4040197445713</v>
      </c>
    </row>
    <row r="3869" spans="2:3" x14ac:dyDescent="0.75">
      <c r="B3869" s="249">
        <v>3806</v>
      </c>
      <c r="C3869" s="248">
        <v>148.79795600202095</v>
      </c>
    </row>
    <row r="3870" spans="2:3" x14ac:dyDescent="0.75">
      <c r="B3870" s="249">
        <v>3807</v>
      </c>
      <c r="C3870" s="248">
        <v>126.03208937872394</v>
      </c>
    </row>
    <row r="3871" spans="2:3" x14ac:dyDescent="0.75">
      <c r="B3871" s="249">
        <v>3808</v>
      </c>
      <c r="C3871" s="248">
        <v>129.38120517509077</v>
      </c>
    </row>
    <row r="3872" spans="2:3" x14ac:dyDescent="0.75">
      <c r="B3872" s="249">
        <v>3809</v>
      </c>
      <c r="C3872" s="248">
        <v>98.402259546568857</v>
      </c>
    </row>
    <row r="3873" spans="2:3" x14ac:dyDescent="0.75">
      <c r="B3873" s="249">
        <v>3810</v>
      </c>
      <c r="C3873" s="248">
        <v>122.83449979116406</v>
      </c>
    </row>
    <row r="3874" spans="2:3" x14ac:dyDescent="0.75">
      <c r="B3874" s="249">
        <v>3811</v>
      </c>
      <c r="C3874" s="248">
        <v>127.78647305623593</v>
      </c>
    </row>
    <row r="3875" spans="2:3" x14ac:dyDescent="0.75">
      <c r="B3875" s="249">
        <v>3812</v>
      </c>
      <c r="C3875" s="248">
        <v>147.20217754032268</v>
      </c>
    </row>
    <row r="3876" spans="2:3" x14ac:dyDescent="0.75">
      <c r="B3876" s="249">
        <v>3813</v>
      </c>
      <c r="C3876" s="248">
        <v>151.43656925418333</v>
      </c>
    </row>
    <row r="3877" spans="2:3" x14ac:dyDescent="0.75">
      <c r="B3877" s="249">
        <v>3814</v>
      </c>
      <c r="C3877" s="248">
        <v>137.09121061627204</v>
      </c>
    </row>
    <row r="3878" spans="2:3" x14ac:dyDescent="0.75">
      <c r="B3878" s="249">
        <v>3815</v>
      </c>
      <c r="C3878" s="248">
        <v>101.36675703241519</v>
      </c>
    </row>
    <row r="3879" spans="2:3" x14ac:dyDescent="0.75">
      <c r="B3879" s="249">
        <v>3816</v>
      </c>
      <c r="C3879" s="248">
        <v>134.06580190304419</v>
      </c>
    </row>
    <row r="3880" spans="2:3" x14ac:dyDescent="0.75">
      <c r="B3880" s="249">
        <v>3817</v>
      </c>
      <c r="C3880" s="248">
        <v>129.31239473527984</v>
      </c>
    </row>
    <row r="3881" spans="2:3" x14ac:dyDescent="0.75">
      <c r="B3881" s="249">
        <v>3818</v>
      </c>
      <c r="C3881" s="248">
        <v>110.29122115735184</v>
      </c>
    </row>
    <row r="3882" spans="2:3" x14ac:dyDescent="0.75">
      <c r="B3882" s="249">
        <v>3819</v>
      </c>
      <c r="C3882" s="248">
        <v>126.87030667193767</v>
      </c>
    </row>
    <row r="3883" spans="2:3" x14ac:dyDescent="0.75">
      <c r="B3883" s="249">
        <v>3820</v>
      </c>
      <c r="C3883" s="248">
        <v>123.00609644959233</v>
      </c>
    </row>
    <row r="3884" spans="2:3" x14ac:dyDescent="0.75">
      <c r="B3884" s="249">
        <v>3821</v>
      </c>
      <c r="C3884" s="248">
        <v>113.26323978846689</v>
      </c>
    </row>
    <row r="3885" spans="2:3" x14ac:dyDescent="0.75">
      <c r="B3885" s="249">
        <v>3822</v>
      </c>
      <c r="C3885" s="248">
        <v>112.08882690207273</v>
      </c>
    </row>
    <row r="3886" spans="2:3" x14ac:dyDescent="0.75">
      <c r="B3886" s="249">
        <v>3823</v>
      </c>
      <c r="C3886" s="248">
        <v>72.493806434154081</v>
      </c>
    </row>
    <row r="3887" spans="2:3" x14ac:dyDescent="0.75">
      <c r="B3887" s="249">
        <v>3824</v>
      </c>
      <c r="C3887" s="248">
        <v>106.48011816390826</v>
      </c>
    </row>
    <row r="3888" spans="2:3" x14ac:dyDescent="0.75">
      <c r="B3888" s="249">
        <v>3825</v>
      </c>
      <c r="C3888" s="248">
        <v>145.83171916226377</v>
      </c>
    </row>
    <row r="3889" spans="2:3" x14ac:dyDescent="0.75">
      <c r="B3889" s="249">
        <v>3826</v>
      </c>
      <c r="C3889" s="248">
        <v>98.131241035649566</v>
      </c>
    </row>
    <row r="3890" spans="2:3" x14ac:dyDescent="0.75">
      <c r="B3890" s="249">
        <v>3827</v>
      </c>
      <c r="C3890" s="248">
        <v>138.43557533252016</v>
      </c>
    </row>
    <row r="3891" spans="2:3" x14ac:dyDescent="0.75">
      <c r="B3891" s="249">
        <v>3828</v>
      </c>
      <c r="C3891" s="248">
        <v>124.92296514009288</v>
      </c>
    </row>
    <row r="3892" spans="2:3" x14ac:dyDescent="0.75">
      <c r="B3892" s="249">
        <v>3829</v>
      </c>
      <c r="C3892" s="248">
        <v>124.52101994514928</v>
      </c>
    </row>
    <row r="3893" spans="2:3" x14ac:dyDescent="0.75">
      <c r="B3893" s="249">
        <v>3830</v>
      </c>
      <c r="C3893" s="248">
        <v>105.01712743913336</v>
      </c>
    </row>
    <row r="3894" spans="2:3" x14ac:dyDescent="0.75">
      <c r="B3894" s="249">
        <v>3831</v>
      </c>
      <c r="C3894" s="248">
        <v>130.66179509244728</v>
      </c>
    </row>
    <row r="3895" spans="2:3" x14ac:dyDescent="0.75">
      <c r="B3895" s="249">
        <v>3832</v>
      </c>
      <c r="C3895" s="248">
        <v>99.662868642685027</v>
      </c>
    </row>
    <row r="3896" spans="2:3" x14ac:dyDescent="0.75">
      <c r="B3896" s="249">
        <v>3833</v>
      </c>
      <c r="C3896" s="248">
        <v>107.20736338103902</v>
      </c>
    </row>
    <row r="3897" spans="2:3" x14ac:dyDescent="0.75">
      <c r="B3897" s="249">
        <v>3834</v>
      </c>
      <c r="C3897" s="248">
        <v>133.2093294830272</v>
      </c>
    </row>
    <row r="3898" spans="2:3" x14ac:dyDescent="0.75">
      <c r="B3898" s="249">
        <v>3835</v>
      </c>
      <c r="C3898" s="248">
        <v>158.64523394434278</v>
      </c>
    </row>
    <row r="3899" spans="2:3" x14ac:dyDescent="0.75">
      <c r="B3899" s="249">
        <v>3836</v>
      </c>
      <c r="C3899" s="248">
        <v>104.51844551214113</v>
      </c>
    </row>
    <row r="3900" spans="2:3" x14ac:dyDescent="0.75">
      <c r="B3900" s="249">
        <v>3837</v>
      </c>
      <c r="C3900" s="248">
        <v>104.5954247703356</v>
      </c>
    </row>
    <row r="3901" spans="2:3" x14ac:dyDescent="0.75">
      <c r="B3901" s="249">
        <v>3838</v>
      </c>
      <c r="C3901" s="248">
        <v>53.983296480182929</v>
      </c>
    </row>
    <row r="3902" spans="2:3" x14ac:dyDescent="0.75">
      <c r="B3902" s="249">
        <v>3839</v>
      </c>
      <c r="C3902" s="248">
        <v>107.37539235666067</v>
      </c>
    </row>
    <row r="3903" spans="2:3" x14ac:dyDescent="0.75">
      <c r="B3903" s="249">
        <v>3840</v>
      </c>
      <c r="C3903" s="248">
        <v>114.25121255182675</v>
      </c>
    </row>
    <row r="3904" spans="2:3" x14ac:dyDescent="0.75">
      <c r="B3904" s="249">
        <v>3841</v>
      </c>
      <c r="C3904" s="248">
        <v>148.87312724175709</v>
      </c>
    </row>
    <row r="3905" spans="2:3" x14ac:dyDescent="0.75">
      <c r="B3905" s="249">
        <v>3842</v>
      </c>
      <c r="C3905" s="248">
        <v>132.66620983268567</v>
      </c>
    </row>
    <row r="3906" spans="2:3" x14ac:dyDescent="0.75">
      <c r="B3906" s="249">
        <v>3843</v>
      </c>
      <c r="C3906" s="248">
        <v>135.22691583966869</v>
      </c>
    </row>
    <row r="3907" spans="2:3" x14ac:dyDescent="0.75">
      <c r="B3907" s="249">
        <v>3844</v>
      </c>
      <c r="C3907" s="248">
        <v>149.38032632720993</v>
      </c>
    </row>
    <row r="3908" spans="2:3" x14ac:dyDescent="0.75">
      <c r="B3908" s="249">
        <v>3845</v>
      </c>
      <c r="C3908" s="248">
        <v>158.30020664416352</v>
      </c>
    </row>
    <row r="3909" spans="2:3" x14ac:dyDescent="0.75">
      <c r="B3909" s="249">
        <v>3846</v>
      </c>
      <c r="C3909" s="248">
        <v>152.10885707798866</v>
      </c>
    </row>
    <row r="3910" spans="2:3" x14ac:dyDescent="0.75">
      <c r="B3910" s="249">
        <v>3847</v>
      </c>
      <c r="C3910" s="248">
        <v>121.08847925154349</v>
      </c>
    </row>
    <row r="3911" spans="2:3" x14ac:dyDescent="0.75">
      <c r="B3911" s="249">
        <v>3848</v>
      </c>
      <c r="C3911" s="248">
        <v>104.75316926128077</v>
      </c>
    </row>
    <row r="3912" spans="2:3" x14ac:dyDescent="0.75">
      <c r="B3912" s="249">
        <v>3849</v>
      </c>
      <c r="C3912" s="248">
        <v>99.751011771370031</v>
      </c>
    </row>
    <row r="3913" spans="2:3" x14ac:dyDescent="0.75">
      <c r="B3913" s="249">
        <v>3850</v>
      </c>
      <c r="C3913" s="248">
        <v>108.26682524970801</v>
      </c>
    </row>
    <row r="3914" spans="2:3" x14ac:dyDescent="0.75">
      <c r="B3914" s="249">
        <v>3851</v>
      </c>
      <c r="C3914" s="248">
        <v>136.01129408858154</v>
      </c>
    </row>
    <row r="3915" spans="2:3" x14ac:dyDescent="0.75">
      <c r="B3915" s="249">
        <v>3852</v>
      </c>
      <c r="C3915" s="248">
        <v>90.990705930965973</v>
      </c>
    </row>
    <row r="3916" spans="2:3" x14ac:dyDescent="0.75">
      <c r="B3916" s="249">
        <v>3853</v>
      </c>
      <c r="C3916" s="248">
        <v>120.44915891443203</v>
      </c>
    </row>
    <row r="3917" spans="2:3" x14ac:dyDescent="0.75">
      <c r="B3917" s="249">
        <v>3854</v>
      </c>
      <c r="C3917" s="248">
        <v>133.96227074987766</v>
      </c>
    </row>
    <row r="3918" spans="2:3" x14ac:dyDescent="0.75">
      <c r="B3918" s="249">
        <v>3855</v>
      </c>
      <c r="C3918" s="248">
        <v>138.79139487044944</v>
      </c>
    </row>
    <row r="3919" spans="2:3" x14ac:dyDescent="0.75">
      <c r="B3919" s="249">
        <v>3856</v>
      </c>
      <c r="C3919" s="248">
        <v>137.36709091466687</v>
      </c>
    </row>
    <row r="3920" spans="2:3" x14ac:dyDescent="0.75">
      <c r="B3920" s="249">
        <v>3857</v>
      </c>
      <c r="C3920" s="248">
        <v>133.74829580883065</v>
      </c>
    </row>
    <row r="3921" spans="2:3" x14ac:dyDescent="0.75">
      <c r="B3921" s="249">
        <v>3858</v>
      </c>
      <c r="C3921" s="248">
        <v>70.964763567160503</v>
      </c>
    </row>
    <row r="3922" spans="2:3" x14ac:dyDescent="0.75">
      <c r="B3922" s="249">
        <v>3859</v>
      </c>
      <c r="C3922" s="248">
        <v>95.940946861155652</v>
      </c>
    </row>
    <row r="3923" spans="2:3" x14ac:dyDescent="0.75">
      <c r="B3923" s="249">
        <v>3860</v>
      </c>
      <c r="C3923" s="248">
        <v>123.7314871457753</v>
      </c>
    </row>
    <row r="3924" spans="2:3" x14ac:dyDescent="0.75">
      <c r="B3924" s="249">
        <v>3861</v>
      </c>
      <c r="C3924" s="248">
        <v>130.55595136166087</v>
      </c>
    </row>
    <row r="3925" spans="2:3" x14ac:dyDescent="0.75">
      <c r="B3925" s="249">
        <v>3862</v>
      </c>
      <c r="C3925" s="248">
        <v>140.4471830035917</v>
      </c>
    </row>
    <row r="3926" spans="2:3" x14ac:dyDescent="0.75">
      <c r="B3926" s="249">
        <v>3863</v>
      </c>
      <c r="C3926" s="248">
        <v>139.90942072354653</v>
      </c>
    </row>
    <row r="3927" spans="2:3" x14ac:dyDescent="0.75">
      <c r="B3927" s="249">
        <v>3864</v>
      </c>
      <c r="C3927" s="248">
        <v>102.52873345681729</v>
      </c>
    </row>
    <row r="3928" spans="2:3" x14ac:dyDescent="0.75">
      <c r="B3928" s="249">
        <v>3865</v>
      </c>
      <c r="C3928" s="248">
        <v>121.00842331704528</v>
      </c>
    </row>
    <row r="3929" spans="2:3" x14ac:dyDescent="0.75">
      <c r="B3929" s="249">
        <v>3866</v>
      </c>
      <c r="C3929" s="248">
        <v>117.6549984234583</v>
      </c>
    </row>
    <row r="3930" spans="2:3" x14ac:dyDescent="0.75">
      <c r="B3930" s="249">
        <v>3867</v>
      </c>
      <c r="C3930" s="248">
        <v>99.952906182568938</v>
      </c>
    </row>
    <row r="3931" spans="2:3" x14ac:dyDescent="0.75">
      <c r="B3931" s="249">
        <v>3868</v>
      </c>
      <c r="C3931" s="248">
        <v>109.29259832197488</v>
      </c>
    </row>
    <row r="3932" spans="2:3" x14ac:dyDescent="0.75">
      <c r="B3932" s="249">
        <v>3869</v>
      </c>
      <c r="C3932" s="248">
        <v>122.75592853869286</v>
      </c>
    </row>
    <row r="3933" spans="2:3" x14ac:dyDescent="0.75">
      <c r="B3933" s="249">
        <v>3870</v>
      </c>
      <c r="C3933" s="248">
        <v>133.10928762810858</v>
      </c>
    </row>
    <row r="3934" spans="2:3" x14ac:dyDescent="0.75">
      <c r="B3934" s="249">
        <v>3871</v>
      </c>
      <c r="C3934" s="248">
        <v>97.974188655725953</v>
      </c>
    </row>
    <row r="3935" spans="2:3" x14ac:dyDescent="0.75">
      <c r="B3935" s="249">
        <v>3872</v>
      </c>
      <c r="C3935" s="248">
        <v>117.27880235308605</v>
      </c>
    </row>
    <row r="3936" spans="2:3" x14ac:dyDescent="0.75">
      <c r="B3936" s="249">
        <v>3873</v>
      </c>
      <c r="C3936" s="248">
        <v>137.08030744909743</v>
      </c>
    </row>
    <row r="3937" spans="2:3" x14ac:dyDescent="0.75">
      <c r="B3937" s="249">
        <v>3874</v>
      </c>
      <c r="C3937" s="248">
        <v>168.60478435437875</v>
      </c>
    </row>
    <row r="3938" spans="2:3" x14ac:dyDescent="0.75">
      <c r="B3938" s="249">
        <v>3875</v>
      </c>
      <c r="C3938" s="248">
        <v>120.50802880540736</v>
      </c>
    </row>
    <row r="3939" spans="2:3" x14ac:dyDescent="0.75">
      <c r="B3939" s="249">
        <v>3876</v>
      </c>
      <c r="C3939" s="248">
        <v>117.41713374380818</v>
      </c>
    </row>
    <row r="3940" spans="2:3" x14ac:dyDescent="0.75">
      <c r="B3940" s="249">
        <v>3877</v>
      </c>
      <c r="C3940" s="248">
        <v>101.80083441743254</v>
      </c>
    </row>
    <row r="3941" spans="2:3" x14ac:dyDescent="0.75">
      <c r="B3941" s="249">
        <v>3878</v>
      </c>
      <c r="C3941" s="248">
        <v>106.44897761589613</v>
      </c>
    </row>
    <row r="3942" spans="2:3" x14ac:dyDescent="0.75">
      <c r="B3942" s="249">
        <v>3879</v>
      </c>
      <c r="C3942" s="248">
        <v>116.85899194936214</v>
      </c>
    </row>
    <row r="3943" spans="2:3" x14ac:dyDescent="0.75">
      <c r="B3943" s="249">
        <v>3880</v>
      </c>
      <c r="C3943" s="248">
        <v>107.69582526588592</v>
      </c>
    </row>
    <row r="3944" spans="2:3" x14ac:dyDescent="0.75">
      <c r="B3944" s="249">
        <v>3881</v>
      </c>
      <c r="C3944" s="248">
        <v>77.27314293664918</v>
      </c>
    </row>
    <row r="3945" spans="2:3" x14ac:dyDescent="0.75">
      <c r="B3945" s="249">
        <v>3882</v>
      </c>
      <c r="C3945" s="248">
        <v>140.4728656729377</v>
      </c>
    </row>
    <row r="3946" spans="2:3" x14ac:dyDescent="0.75">
      <c r="B3946" s="249">
        <v>3883</v>
      </c>
      <c r="C3946" s="248">
        <v>147.65033016294498</v>
      </c>
    </row>
    <row r="3947" spans="2:3" x14ac:dyDescent="0.75">
      <c r="B3947" s="249">
        <v>3884</v>
      </c>
      <c r="C3947" s="248">
        <v>132.15440786397465</v>
      </c>
    </row>
    <row r="3948" spans="2:3" x14ac:dyDescent="0.75">
      <c r="B3948" s="249">
        <v>3885</v>
      </c>
      <c r="C3948" s="248">
        <v>145.35957042127535</v>
      </c>
    </row>
    <row r="3949" spans="2:3" x14ac:dyDescent="0.75">
      <c r="B3949" s="249">
        <v>3886</v>
      </c>
      <c r="C3949" s="248">
        <v>121.7474242846978</v>
      </c>
    </row>
    <row r="3950" spans="2:3" x14ac:dyDescent="0.75">
      <c r="B3950" s="249">
        <v>3887</v>
      </c>
      <c r="C3950" s="248">
        <v>180.30014230654825</v>
      </c>
    </row>
    <row r="3951" spans="2:3" x14ac:dyDescent="0.75">
      <c r="B3951" s="249">
        <v>3888</v>
      </c>
      <c r="C3951" s="248">
        <v>144.21504910980329</v>
      </c>
    </row>
    <row r="3952" spans="2:3" x14ac:dyDescent="0.75">
      <c r="B3952" s="249">
        <v>3889</v>
      </c>
      <c r="C3952" s="248">
        <v>137.9953075149979</v>
      </c>
    </row>
    <row r="3953" spans="2:3" x14ac:dyDescent="0.75">
      <c r="B3953" s="249">
        <v>3890</v>
      </c>
      <c r="C3953" s="248">
        <v>139.66224419102593</v>
      </c>
    </row>
    <row r="3954" spans="2:3" x14ac:dyDescent="0.75">
      <c r="B3954" s="249">
        <v>3891</v>
      </c>
      <c r="C3954" s="248">
        <v>133.86460687590551</v>
      </c>
    </row>
    <row r="3955" spans="2:3" x14ac:dyDescent="0.75">
      <c r="B3955" s="249">
        <v>3892</v>
      </c>
      <c r="C3955" s="248">
        <v>95.376995629653351</v>
      </c>
    </row>
    <row r="3956" spans="2:3" x14ac:dyDescent="0.75">
      <c r="B3956" s="249">
        <v>3893</v>
      </c>
      <c r="C3956" s="248">
        <v>91.572379422417214</v>
      </c>
    </row>
    <row r="3957" spans="2:3" x14ac:dyDescent="0.75">
      <c r="B3957" s="249">
        <v>3894</v>
      </c>
      <c r="C3957" s="248">
        <v>101.81879394709142</v>
      </c>
    </row>
    <row r="3958" spans="2:3" x14ac:dyDescent="0.75">
      <c r="B3958" s="249">
        <v>3895</v>
      </c>
      <c r="C3958" s="248">
        <v>102.26477319735159</v>
      </c>
    </row>
    <row r="3959" spans="2:3" x14ac:dyDescent="0.75">
      <c r="B3959" s="249">
        <v>3896</v>
      </c>
      <c r="C3959" s="248">
        <v>154.68723883412036</v>
      </c>
    </row>
    <row r="3960" spans="2:3" x14ac:dyDescent="0.75">
      <c r="B3960" s="249">
        <v>3897</v>
      </c>
      <c r="C3960" s="248">
        <v>101.91072192443538</v>
      </c>
    </row>
    <row r="3961" spans="2:3" x14ac:dyDescent="0.75">
      <c r="B3961" s="249">
        <v>3898</v>
      </c>
      <c r="C3961" s="248">
        <v>94.918341855393891</v>
      </c>
    </row>
    <row r="3962" spans="2:3" x14ac:dyDescent="0.75">
      <c r="B3962" s="249">
        <v>3899</v>
      </c>
      <c r="C3962" s="248">
        <v>120.13814826486933</v>
      </c>
    </row>
    <row r="3963" spans="2:3" x14ac:dyDescent="0.75">
      <c r="B3963" s="249">
        <v>3900</v>
      </c>
      <c r="C3963" s="248">
        <v>121.10208000381743</v>
      </c>
    </row>
    <row r="3964" spans="2:3" x14ac:dyDescent="0.75">
      <c r="B3964" s="249">
        <v>3901</v>
      </c>
      <c r="C3964" s="248">
        <v>130.24904760537646</v>
      </c>
    </row>
    <row r="3965" spans="2:3" x14ac:dyDescent="0.75">
      <c r="B3965" s="249">
        <v>3902</v>
      </c>
      <c r="C3965" s="248">
        <v>123.92745693184192</v>
      </c>
    </row>
    <row r="3966" spans="2:3" x14ac:dyDescent="0.75">
      <c r="B3966" s="249">
        <v>3903</v>
      </c>
      <c r="C3966" s="248">
        <v>130.58373462698523</v>
      </c>
    </row>
    <row r="3967" spans="2:3" x14ac:dyDescent="0.75">
      <c r="B3967" s="249">
        <v>3904</v>
      </c>
      <c r="C3967" s="248">
        <v>130.00129127163285</v>
      </c>
    </row>
    <row r="3968" spans="2:3" x14ac:dyDescent="0.75">
      <c r="B3968" s="249">
        <v>3905</v>
      </c>
      <c r="C3968" s="248">
        <v>83.258498349212559</v>
      </c>
    </row>
    <row r="3969" spans="2:3" x14ac:dyDescent="0.75">
      <c r="B3969" s="249">
        <v>3906</v>
      </c>
      <c r="C3969" s="248">
        <v>106.85839451298304</v>
      </c>
    </row>
    <row r="3970" spans="2:3" x14ac:dyDescent="0.75">
      <c r="B3970" s="249">
        <v>3907</v>
      </c>
      <c r="C3970" s="248">
        <v>129.51456639686575</v>
      </c>
    </row>
    <row r="3971" spans="2:3" x14ac:dyDescent="0.75">
      <c r="B3971" s="249">
        <v>3908</v>
      </c>
      <c r="C3971" s="248">
        <v>127.60317605487724</v>
      </c>
    </row>
    <row r="3972" spans="2:3" x14ac:dyDescent="0.75">
      <c r="B3972" s="249">
        <v>3909</v>
      </c>
      <c r="C3972" s="248">
        <v>92.507723449148443</v>
      </c>
    </row>
    <row r="3973" spans="2:3" x14ac:dyDescent="0.75">
      <c r="B3973" s="249">
        <v>3910</v>
      </c>
      <c r="C3973" s="248">
        <v>115.53753522470771</v>
      </c>
    </row>
    <row r="3974" spans="2:3" x14ac:dyDescent="0.75">
      <c r="B3974" s="249">
        <v>3911</v>
      </c>
      <c r="C3974" s="248">
        <v>91.580850692379428</v>
      </c>
    </row>
    <row r="3975" spans="2:3" x14ac:dyDescent="0.75">
      <c r="B3975" s="249">
        <v>3912</v>
      </c>
      <c r="C3975" s="248">
        <v>125.83810013827801</v>
      </c>
    </row>
    <row r="3976" spans="2:3" x14ac:dyDescent="0.75">
      <c r="B3976" s="249">
        <v>3913</v>
      </c>
      <c r="C3976" s="248">
        <v>117.3752683495741</v>
      </c>
    </row>
    <row r="3977" spans="2:3" x14ac:dyDescent="0.75">
      <c r="B3977" s="249">
        <v>3914</v>
      </c>
      <c r="C3977" s="248">
        <v>148.72043975742827</v>
      </c>
    </row>
    <row r="3978" spans="2:3" x14ac:dyDescent="0.75">
      <c r="B3978" s="249">
        <v>3915</v>
      </c>
      <c r="C3978" s="248">
        <v>148.20729801850686</v>
      </c>
    </row>
    <row r="3979" spans="2:3" x14ac:dyDescent="0.75">
      <c r="B3979" s="249">
        <v>3916</v>
      </c>
      <c r="C3979" s="248">
        <v>84.689523804680533</v>
      </c>
    </row>
    <row r="3980" spans="2:3" x14ac:dyDescent="0.75">
      <c r="B3980" s="249">
        <v>3917</v>
      </c>
      <c r="C3980" s="248">
        <v>109.94630935358742</v>
      </c>
    </row>
    <row r="3981" spans="2:3" x14ac:dyDescent="0.75">
      <c r="B3981" s="249">
        <v>3918</v>
      </c>
      <c r="C3981" s="248">
        <v>92.08784931128551</v>
      </c>
    </row>
    <row r="3982" spans="2:3" x14ac:dyDescent="0.75">
      <c r="B3982" s="249">
        <v>3919</v>
      </c>
      <c r="C3982" s="248">
        <v>141.79345888942944</v>
      </c>
    </row>
    <row r="3983" spans="2:3" x14ac:dyDescent="0.75">
      <c r="B3983" s="249">
        <v>3920</v>
      </c>
      <c r="C3983" s="248">
        <v>153.43130536877561</v>
      </c>
    </row>
    <row r="3984" spans="2:3" x14ac:dyDescent="0.75">
      <c r="B3984" s="249">
        <v>3921</v>
      </c>
      <c r="C3984" s="248">
        <v>136.33460315398372</v>
      </c>
    </row>
    <row r="3985" spans="2:3" x14ac:dyDescent="0.75">
      <c r="B3985" s="249">
        <v>3922</v>
      </c>
      <c r="C3985" s="248">
        <v>141.99615785142649</v>
      </c>
    </row>
    <row r="3986" spans="2:3" x14ac:dyDescent="0.75">
      <c r="B3986" s="249">
        <v>3923</v>
      </c>
      <c r="C3986" s="248">
        <v>136.0802989114591</v>
      </c>
    </row>
    <row r="3987" spans="2:3" x14ac:dyDescent="0.75">
      <c r="B3987" s="249">
        <v>3924</v>
      </c>
      <c r="C3987" s="248">
        <v>95.627641534688252</v>
      </c>
    </row>
    <row r="3988" spans="2:3" x14ac:dyDescent="0.75">
      <c r="B3988" s="249">
        <v>3925</v>
      </c>
      <c r="C3988" s="248">
        <v>91.201599125831763</v>
      </c>
    </row>
    <row r="3989" spans="2:3" x14ac:dyDescent="0.75">
      <c r="B3989" s="249">
        <v>3926</v>
      </c>
      <c r="C3989" s="248">
        <v>101.30534640435926</v>
      </c>
    </row>
    <row r="3990" spans="2:3" x14ac:dyDescent="0.75">
      <c r="B3990" s="249">
        <v>3927</v>
      </c>
      <c r="C3990" s="248">
        <v>119.29038328097508</v>
      </c>
    </row>
    <row r="3991" spans="2:3" x14ac:dyDescent="0.75">
      <c r="B3991" s="249">
        <v>3928</v>
      </c>
      <c r="C3991" s="248">
        <v>143.75684405243985</v>
      </c>
    </row>
    <row r="3992" spans="2:3" x14ac:dyDescent="0.75">
      <c r="B3992" s="249">
        <v>3929</v>
      </c>
      <c r="C3992" s="248">
        <v>112.4159595985985</v>
      </c>
    </row>
    <row r="3993" spans="2:3" x14ac:dyDescent="0.75">
      <c r="B3993" s="249">
        <v>3930</v>
      </c>
      <c r="C3993" s="248">
        <v>63.53832813767076</v>
      </c>
    </row>
    <row r="3994" spans="2:3" x14ac:dyDescent="0.75">
      <c r="B3994" s="249">
        <v>3931</v>
      </c>
      <c r="C3994" s="248">
        <v>93.48757516056466</v>
      </c>
    </row>
    <row r="3995" spans="2:3" x14ac:dyDescent="0.75">
      <c r="B3995" s="249">
        <v>3932</v>
      </c>
      <c r="C3995" s="248">
        <v>146.45740368870989</v>
      </c>
    </row>
    <row r="3996" spans="2:3" x14ac:dyDescent="0.75">
      <c r="B3996" s="249">
        <v>3933</v>
      </c>
      <c r="C3996" s="248">
        <v>112.32228443129438</v>
      </c>
    </row>
    <row r="3997" spans="2:3" x14ac:dyDescent="0.75">
      <c r="B3997" s="249">
        <v>3934</v>
      </c>
      <c r="C3997" s="248">
        <v>94.720641803466009</v>
      </c>
    </row>
    <row r="3998" spans="2:3" x14ac:dyDescent="0.75">
      <c r="B3998" s="249">
        <v>3935</v>
      </c>
      <c r="C3998" s="248">
        <v>90.120791796811616</v>
      </c>
    </row>
    <row r="3999" spans="2:3" x14ac:dyDescent="0.75">
      <c r="B3999" s="249">
        <v>3936</v>
      </c>
      <c r="C3999" s="248">
        <v>154.99499121512281</v>
      </c>
    </row>
    <row r="4000" spans="2:3" x14ac:dyDescent="0.75">
      <c r="B4000" s="249">
        <v>3937</v>
      </c>
      <c r="C4000" s="248">
        <v>103.06075139072625</v>
      </c>
    </row>
    <row r="4001" spans="2:3" x14ac:dyDescent="0.75">
      <c r="B4001" s="249">
        <v>3938</v>
      </c>
      <c r="C4001" s="248">
        <v>91.057683519677624</v>
      </c>
    </row>
    <row r="4002" spans="2:3" x14ac:dyDescent="0.75">
      <c r="B4002" s="249">
        <v>3939</v>
      </c>
      <c r="C4002" s="248">
        <v>93.469672891653914</v>
      </c>
    </row>
    <row r="4003" spans="2:3" x14ac:dyDescent="0.75">
      <c r="B4003" s="249">
        <v>3940</v>
      </c>
      <c r="C4003" s="248">
        <v>132.28858837241469</v>
      </c>
    </row>
    <row r="4004" spans="2:3" x14ac:dyDescent="0.75">
      <c r="B4004" s="249">
        <v>3941</v>
      </c>
      <c r="C4004" s="248">
        <v>104.03256270277896</v>
      </c>
    </row>
    <row r="4005" spans="2:3" x14ac:dyDescent="0.75">
      <c r="B4005" s="249">
        <v>3942</v>
      </c>
      <c r="C4005" s="248">
        <v>71.56709161970349</v>
      </c>
    </row>
    <row r="4006" spans="2:3" x14ac:dyDescent="0.75">
      <c r="B4006" s="249">
        <v>3943</v>
      </c>
      <c r="C4006" s="248">
        <v>183.97695561625605</v>
      </c>
    </row>
    <row r="4007" spans="2:3" x14ac:dyDescent="0.75">
      <c r="B4007" s="249">
        <v>3944</v>
      </c>
      <c r="C4007" s="248">
        <v>79.412787624235563</v>
      </c>
    </row>
    <row r="4008" spans="2:3" x14ac:dyDescent="0.75">
      <c r="B4008" s="249">
        <v>3945</v>
      </c>
      <c r="C4008" s="248">
        <v>138.36648598660838</v>
      </c>
    </row>
    <row r="4009" spans="2:3" x14ac:dyDescent="0.75">
      <c r="B4009" s="249">
        <v>3946</v>
      </c>
      <c r="C4009" s="248">
        <v>115.70222700386446</v>
      </c>
    </row>
    <row r="4010" spans="2:3" x14ac:dyDescent="0.75">
      <c r="B4010" s="249">
        <v>3947</v>
      </c>
      <c r="C4010" s="248">
        <v>134.76479444722727</v>
      </c>
    </row>
    <row r="4011" spans="2:3" x14ac:dyDescent="0.75">
      <c r="B4011" s="249">
        <v>3948</v>
      </c>
      <c r="C4011" s="248">
        <v>93.236327340827444</v>
      </c>
    </row>
    <row r="4012" spans="2:3" x14ac:dyDescent="0.75">
      <c r="B4012" s="249">
        <v>3949</v>
      </c>
      <c r="C4012" s="248">
        <v>84.494358690280947</v>
      </c>
    </row>
    <row r="4013" spans="2:3" x14ac:dyDescent="0.75">
      <c r="B4013" s="249">
        <v>3950</v>
      </c>
      <c r="C4013" s="248">
        <v>70.963095961093472</v>
      </c>
    </row>
    <row r="4014" spans="2:3" x14ac:dyDescent="0.75">
      <c r="B4014" s="249">
        <v>3951</v>
      </c>
      <c r="C4014" s="248">
        <v>153.68121272702422</v>
      </c>
    </row>
    <row r="4015" spans="2:3" x14ac:dyDescent="0.75">
      <c r="B4015" s="249">
        <v>3952</v>
      </c>
      <c r="C4015" s="248">
        <v>111.48729538578976</v>
      </c>
    </row>
    <row r="4016" spans="2:3" x14ac:dyDescent="0.75">
      <c r="B4016" s="249">
        <v>3953</v>
      </c>
      <c r="C4016" s="248">
        <v>136.5601672840011</v>
      </c>
    </row>
    <row r="4017" spans="2:3" x14ac:dyDescent="0.75">
      <c r="B4017" s="249">
        <v>3954</v>
      </c>
      <c r="C4017" s="248">
        <v>170.37162464191312</v>
      </c>
    </row>
    <row r="4018" spans="2:3" x14ac:dyDescent="0.75">
      <c r="B4018" s="249">
        <v>3955</v>
      </c>
      <c r="C4018" s="248">
        <v>138.38231846324757</v>
      </c>
    </row>
    <row r="4019" spans="2:3" x14ac:dyDescent="0.75">
      <c r="B4019" s="249">
        <v>3956</v>
      </c>
      <c r="C4019" s="248">
        <v>105.48605873654695</v>
      </c>
    </row>
    <row r="4020" spans="2:3" x14ac:dyDescent="0.75">
      <c r="B4020" s="249">
        <v>3957</v>
      </c>
      <c r="C4020" s="248">
        <v>88.07982725159053</v>
      </c>
    </row>
    <row r="4021" spans="2:3" x14ac:dyDescent="0.75">
      <c r="B4021" s="249">
        <v>3958</v>
      </c>
      <c r="C4021" s="248">
        <v>104.76087691274398</v>
      </c>
    </row>
    <row r="4022" spans="2:3" x14ac:dyDescent="0.75">
      <c r="B4022" s="249">
        <v>3959</v>
      </c>
      <c r="C4022" s="248">
        <v>171.36513409868419</v>
      </c>
    </row>
    <row r="4023" spans="2:3" x14ac:dyDescent="0.75">
      <c r="B4023" s="249">
        <v>3960</v>
      </c>
      <c r="C4023" s="248">
        <v>84.713747012820846</v>
      </c>
    </row>
    <row r="4024" spans="2:3" x14ac:dyDescent="0.75">
      <c r="B4024" s="249">
        <v>3961</v>
      </c>
      <c r="C4024" s="248">
        <v>90.331362830711058</v>
      </c>
    </row>
    <row r="4025" spans="2:3" x14ac:dyDescent="0.75">
      <c r="B4025" s="249">
        <v>3962</v>
      </c>
      <c r="C4025" s="248">
        <v>106.80560897180662</v>
      </c>
    </row>
    <row r="4026" spans="2:3" x14ac:dyDescent="0.75">
      <c r="B4026" s="249">
        <v>3963</v>
      </c>
      <c r="C4026" s="248">
        <v>125.5446523226117</v>
      </c>
    </row>
    <row r="4027" spans="2:3" x14ac:dyDescent="0.75">
      <c r="B4027" s="249">
        <v>3964</v>
      </c>
      <c r="C4027" s="248">
        <v>138.40010587366419</v>
      </c>
    </row>
    <row r="4028" spans="2:3" x14ac:dyDescent="0.75">
      <c r="B4028" s="249">
        <v>3965</v>
      </c>
      <c r="C4028" s="248">
        <v>125.04327473013191</v>
      </c>
    </row>
    <row r="4029" spans="2:3" x14ac:dyDescent="0.75">
      <c r="B4029" s="249">
        <v>3966</v>
      </c>
      <c r="C4029" s="248">
        <v>144.04330800842459</v>
      </c>
    </row>
    <row r="4030" spans="2:3" x14ac:dyDescent="0.75">
      <c r="B4030" s="249">
        <v>3967</v>
      </c>
      <c r="C4030" s="248">
        <v>69.207613335090485</v>
      </c>
    </row>
    <row r="4031" spans="2:3" x14ac:dyDescent="0.75">
      <c r="B4031" s="249">
        <v>3968</v>
      </c>
      <c r="C4031" s="248">
        <v>155.78020652401904</v>
      </c>
    </row>
    <row r="4032" spans="2:3" x14ac:dyDescent="0.75">
      <c r="B4032" s="249">
        <v>3969</v>
      </c>
      <c r="C4032" s="248">
        <v>102.33194566969394</v>
      </c>
    </row>
    <row r="4033" spans="2:3" x14ac:dyDescent="0.75">
      <c r="B4033" s="249">
        <v>3970</v>
      </c>
      <c r="C4033" s="248">
        <v>105.30697919766487</v>
      </c>
    </row>
    <row r="4034" spans="2:3" x14ac:dyDescent="0.75">
      <c r="B4034" s="249">
        <v>3971</v>
      </c>
      <c r="C4034" s="248">
        <v>108.42672152796081</v>
      </c>
    </row>
    <row r="4035" spans="2:3" x14ac:dyDescent="0.75">
      <c r="B4035" s="249">
        <v>3972</v>
      </c>
      <c r="C4035" s="248">
        <v>131.08220748310887</v>
      </c>
    </row>
    <row r="4036" spans="2:3" x14ac:dyDescent="0.75">
      <c r="B4036" s="249">
        <v>3973</v>
      </c>
      <c r="C4036" s="248">
        <v>99.439875756251851</v>
      </c>
    </row>
    <row r="4037" spans="2:3" x14ac:dyDescent="0.75">
      <c r="B4037" s="249">
        <v>3974</v>
      </c>
      <c r="C4037" s="248">
        <v>120.42704905943991</v>
      </c>
    </row>
    <row r="4038" spans="2:3" x14ac:dyDescent="0.75">
      <c r="B4038" s="249">
        <v>3975</v>
      </c>
      <c r="C4038" s="248">
        <v>103.08000311513739</v>
      </c>
    </row>
    <row r="4039" spans="2:3" x14ac:dyDescent="0.75">
      <c r="B4039" s="249">
        <v>3976</v>
      </c>
      <c r="C4039" s="248">
        <v>125.23988973975132</v>
      </c>
    </row>
    <row r="4040" spans="2:3" x14ac:dyDescent="0.75">
      <c r="B4040" s="249">
        <v>3977</v>
      </c>
      <c r="C4040" s="248">
        <v>82.727355914015632</v>
      </c>
    </row>
    <row r="4041" spans="2:3" x14ac:dyDescent="0.75">
      <c r="B4041" s="249">
        <v>3978</v>
      </c>
      <c r="C4041" s="248">
        <v>128.7293435093986</v>
      </c>
    </row>
    <row r="4042" spans="2:3" x14ac:dyDescent="0.75">
      <c r="B4042" s="249">
        <v>3979</v>
      </c>
      <c r="C4042" s="248">
        <v>122.780382364242</v>
      </c>
    </row>
    <row r="4043" spans="2:3" x14ac:dyDescent="0.75">
      <c r="B4043" s="249">
        <v>3980</v>
      </c>
      <c r="C4043" s="248">
        <v>122.53217904495405</v>
      </c>
    </row>
    <row r="4044" spans="2:3" x14ac:dyDescent="0.75">
      <c r="B4044" s="249">
        <v>3981</v>
      </c>
      <c r="C4044" s="248">
        <v>70.821809701699593</v>
      </c>
    </row>
    <row r="4045" spans="2:3" x14ac:dyDescent="0.75">
      <c r="B4045" s="249">
        <v>3982</v>
      </c>
      <c r="C4045" s="248">
        <v>124.98731708418519</v>
      </c>
    </row>
    <row r="4046" spans="2:3" x14ac:dyDescent="0.75">
      <c r="B4046" s="249">
        <v>3983</v>
      </c>
      <c r="C4046" s="248">
        <v>142.63942168740493</v>
      </c>
    </row>
    <row r="4047" spans="2:3" x14ac:dyDescent="0.75">
      <c r="B4047" s="249">
        <v>3984</v>
      </c>
      <c r="C4047" s="248">
        <v>136.92730036679953</v>
      </c>
    </row>
    <row r="4048" spans="2:3" x14ac:dyDescent="0.75">
      <c r="B4048" s="249">
        <v>3985</v>
      </c>
      <c r="C4048" s="248">
        <v>122.55728378872735</v>
      </c>
    </row>
    <row r="4049" spans="2:3" x14ac:dyDescent="0.75">
      <c r="B4049" s="249">
        <v>3986</v>
      </c>
      <c r="C4049" s="248">
        <v>112.72628984132479</v>
      </c>
    </row>
    <row r="4050" spans="2:3" x14ac:dyDescent="0.75">
      <c r="B4050" s="249">
        <v>3987</v>
      </c>
      <c r="C4050" s="248">
        <v>111.20827465025361</v>
      </c>
    </row>
    <row r="4051" spans="2:3" x14ac:dyDescent="0.75">
      <c r="B4051" s="249">
        <v>3988</v>
      </c>
      <c r="C4051" s="248">
        <v>122.18577558640733</v>
      </c>
    </row>
    <row r="4052" spans="2:3" x14ac:dyDescent="0.75">
      <c r="B4052" s="249">
        <v>3989</v>
      </c>
      <c r="C4052" s="248">
        <v>100.54073431483948</v>
      </c>
    </row>
    <row r="4053" spans="2:3" x14ac:dyDescent="0.75">
      <c r="B4053" s="249">
        <v>3990</v>
      </c>
      <c r="C4053" s="248">
        <v>97.588851261426882</v>
      </c>
    </row>
    <row r="4054" spans="2:3" x14ac:dyDescent="0.75">
      <c r="B4054" s="249">
        <v>3991</v>
      </c>
      <c r="C4054" s="248">
        <v>120.32164511816646</v>
      </c>
    </row>
    <row r="4055" spans="2:3" x14ac:dyDescent="0.75">
      <c r="B4055" s="249">
        <v>3992</v>
      </c>
      <c r="C4055" s="248">
        <v>127.86247324400846</v>
      </c>
    </row>
    <row r="4056" spans="2:3" x14ac:dyDescent="0.75">
      <c r="B4056" s="249">
        <v>3993</v>
      </c>
      <c r="C4056" s="248">
        <v>85.790331808264753</v>
      </c>
    </row>
    <row r="4057" spans="2:3" x14ac:dyDescent="0.75">
      <c r="B4057" s="249">
        <v>3994</v>
      </c>
      <c r="C4057" s="248">
        <v>138.10664607536654</v>
      </c>
    </row>
    <row r="4058" spans="2:3" x14ac:dyDescent="0.75">
      <c r="B4058" s="249">
        <v>3995</v>
      </c>
      <c r="C4058" s="248">
        <v>139.28074095104483</v>
      </c>
    </row>
    <row r="4059" spans="2:3" x14ac:dyDescent="0.75">
      <c r="B4059" s="249">
        <v>3996</v>
      </c>
      <c r="C4059" s="248">
        <v>74.469020956663229</v>
      </c>
    </row>
    <row r="4060" spans="2:3" x14ac:dyDescent="0.75">
      <c r="B4060" s="249">
        <v>3997</v>
      </c>
      <c r="C4060" s="248">
        <v>125.90608970066725</v>
      </c>
    </row>
    <row r="4061" spans="2:3" x14ac:dyDescent="0.75">
      <c r="B4061" s="249">
        <v>3998</v>
      </c>
      <c r="C4061" s="248">
        <v>136.80215942114037</v>
      </c>
    </row>
    <row r="4062" spans="2:3" x14ac:dyDescent="0.75">
      <c r="B4062" s="249">
        <v>3999</v>
      </c>
      <c r="C4062" s="248">
        <v>97.665595566618904</v>
      </c>
    </row>
    <row r="4063" spans="2:3" x14ac:dyDescent="0.75">
      <c r="B4063" s="249">
        <v>4000</v>
      </c>
      <c r="C4063" s="248">
        <v>150.12321715812567</v>
      </c>
    </row>
    <row r="4064" spans="2:3" x14ac:dyDescent="0.75">
      <c r="B4064" s="249">
        <v>4001</v>
      </c>
      <c r="C4064" s="248">
        <v>154.29052335576785</v>
      </c>
    </row>
    <row r="4065" spans="2:3" x14ac:dyDescent="0.75">
      <c r="B4065" s="249">
        <v>4002</v>
      </c>
      <c r="C4065" s="248">
        <v>139.2684142578027</v>
      </c>
    </row>
    <row r="4066" spans="2:3" x14ac:dyDescent="0.75">
      <c r="B4066" s="249">
        <v>4003</v>
      </c>
      <c r="C4066" s="248">
        <v>134.37818361991711</v>
      </c>
    </row>
    <row r="4067" spans="2:3" x14ac:dyDescent="0.75">
      <c r="B4067" s="249">
        <v>4004</v>
      </c>
      <c r="C4067" s="248">
        <v>103.72929803098097</v>
      </c>
    </row>
    <row r="4068" spans="2:3" x14ac:dyDescent="0.75">
      <c r="B4068" s="249">
        <v>4005</v>
      </c>
      <c r="C4068" s="248">
        <v>75.82253928630945</v>
      </c>
    </row>
    <row r="4069" spans="2:3" x14ac:dyDescent="0.75">
      <c r="B4069" s="249">
        <v>4006</v>
      </c>
      <c r="C4069" s="248">
        <v>157.51158135713465</v>
      </c>
    </row>
    <row r="4070" spans="2:3" x14ac:dyDescent="0.75">
      <c r="B4070" s="249">
        <v>4007</v>
      </c>
      <c r="C4070" s="248">
        <v>140.28140067137977</v>
      </c>
    </row>
    <row r="4071" spans="2:3" x14ac:dyDescent="0.75">
      <c r="B4071" s="249">
        <v>4008</v>
      </c>
      <c r="C4071" s="248">
        <v>120.19655265431216</v>
      </c>
    </row>
    <row r="4072" spans="2:3" x14ac:dyDescent="0.75">
      <c r="B4072" s="249">
        <v>4009</v>
      </c>
      <c r="C4072" s="248">
        <v>108.25167577892455</v>
      </c>
    </row>
    <row r="4073" spans="2:3" x14ac:dyDescent="0.75">
      <c r="B4073" s="249">
        <v>4010</v>
      </c>
      <c r="C4073" s="248">
        <v>91.616286697499277</v>
      </c>
    </row>
    <row r="4074" spans="2:3" x14ac:dyDescent="0.75">
      <c r="B4074" s="249">
        <v>4011</v>
      </c>
      <c r="C4074" s="248">
        <v>92.074581884087266</v>
      </c>
    </row>
    <row r="4075" spans="2:3" x14ac:dyDescent="0.75">
      <c r="B4075" s="249">
        <v>4012</v>
      </c>
      <c r="C4075" s="248">
        <v>110.29995288391169</v>
      </c>
    </row>
    <row r="4076" spans="2:3" x14ac:dyDescent="0.75">
      <c r="B4076" s="249">
        <v>4013</v>
      </c>
      <c r="C4076" s="248">
        <v>166.62052065160304</v>
      </c>
    </row>
    <row r="4077" spans="2:3" x14ac:dyDescent="0.75">
      <c r="B4077" s="249">
        <v>4014</v>
      </c>
      <c r="C4077" s="248">
        <v>155.98106675147076</v>
      </c>
    </row>
    <row r="4078" spans="2:3" x14ac:dyDescent="0.75">
      <c r="B4078" s="249">
        <v>4015</v>
      </c>
      <c r="C4078" s="248">
        <v>90.74662340811156</v>
      </c>
    </row>
    <row r="4079" spans="2:3" x14ac:dyDescent="0.75">
      <c r="B4079" s="249">
        <v>4016</v>
      </c>
      <c r="C4079" s="248">
        <v>125.18327471155514</v>
      </c>
    </row>
    <row r="4080" spans="2:3" x14ac:dyDescent="0.75">
      <c r="B4080" s="249">
        <v>4017</v>
      </c>
      <c r="C4080" s="248">
        <v>114.08566575986316</v>
      </c>
    </row>
    <row r="4081" spans="2:3" x14ac:dyDescent="0.75">
      <c r="B4081" s="249">
        <v>4018</v>
      </c>
      <c r="C4081" s="248">
        <v>95.067067115068411</v>
      </c>
    </row>
    <row r="4082" spans="2:3" x14ac:dyDescent="0.75">
      <c r="B4082" s="249">
        <v>4019</v>
      </c>
      <c r="C4082" s="248">
        <v>85.666352030457077</v>
      </c>
    </row>
    <row r="4083" spans="2:3" x14ac:dyDescent="0.75">
      <c r="B4083" s="249">
        <v>4020</v>
      </c>
      <c r="C4083" s="248">
        <v>110.6847402282483</v>
      </c>
    </row>
    <row r="4084" spans="2:3" x14ac:dyDescent="0.75">
      <c r="B4084" s="249">
        <v>4021</v>
      </c>
      <c r="C4084" s="248">
        <v>113.62251971605491</v>
      </c>
    </row>
    <row r="4085" spans="2:3" x14ac:dyDescent="0.75">
      <c r="B4085" s="249">
        <v>4022</v>
      </c>
      <c r="C4085" s="248">
        <v>146.9392808283238</v>
      </c>
    </row>
    <row r="4086" spans="2:3" x14ac:dyDescent="0.75">
      <c r="B4086" s="249">
        <v>4023</v>
      </c>
      <c r="C4086" s="248">
        <v>87.432772303453135</v>
      </c>
    </row>
    <row r="4087" spans="2:3" x14ac:dyDescent="0.75">
      <c r="B4087" s="249">
        <v>4024</v>
      </c>
      <c r="C4087" s="248">
        <v>96.060350325523331</v>
      </c>
    </row>
    <row r="4088" spans="2:3" x14ac:dyDescent="0.75">
      <c r="B4088" s="249">
        <v>4025</v>
      </c>
      <c r="C4088" s="248">
        <v>131.0570685743231</v>
      </c>
    </row>
    <row r="4089" spans="2:3" x14ac:dyDescent="0.75">
      <c r="B4089" s="249">
        <v>4026</v>
      </c>
      <c r="C4089" s="248">
        <v>119.57262513600185</v>
      </c>
    </row>
    <row r="4090" spans="2:3" x14ac:dyDescent="0.75">
      <c r="B4090" s="249">
        <v>4027</v>
      </c>
      <c r="C4090" s="248">
        <v>137.27112009163605</v>
      </c>
    </row>
    <row r="4091" spans="2:3" x14ac:dyDescent="0.75">
      <c r="B4091" s="249">
        <v>4028</v>
      </c>
      <c r="C4091" s="248">
        <v>75.874025739185711</v>
      </c>
    </row>
    <row r="4092" spans="2:3" x14ac:dyDescent="0.75">
      <c r="B4092" s="249">
        <v>4029</v>
      </c>
      <c r="C4092" s="248">
        <v>125.20950098559196</v>
      </c>
    </row>
    <row r="4093" spans="2:3" x14ac:dyDescent="0.75">
      <c r="B4093" s="249">
        <v>4030</v>
      </c>
      <c r="C4093" s="248">
        <v>106.9343061202852</v>
      </c>
    </row>
    <row r="4094" spans="2:3" x14ac:dyDescent="0.75">
      <c r="B4094" s="249">
        <v>4031</v>
      </c>
      <c r="C4094" s="248">
        <v>115.17791350155537</v>
      </c>
    </row>
    <row r="4095" spans="2:3" x14ac:dyDescent="0.75">
      <c r="B4095" s="249">
        <v>4032</v>
      </c>
      <c r="C4095" s="248">
        <v>111.07147808476441</v>
      </c>
    </row>
    <row r="4096" spans="2:3" x14ac:dyDescent="0.75">
      <c r="B4096" s="249">
        <v>4033</v>
      </c>
      <c r="C4096" s="248">
        <v>126.11304122988773</v>
      </c>
    </row>
    <row r="4097" spans="2:3" x14ac:dyDescent="0.75">
      <c r="B4097" s="249">
        <v>4034</v>
      </c>
      <c r="C4097" s="248">
        <v>101.2385853890187</v>
      </c>
    </row>
    <row r="4098" spans="2:3" x14ac:dyDescent="0.75">
      <c r="B4098" s="249">
        <v>4035</v>
      </c>
      <c r="C4098" s="248">
        <v>107.48139835068766</v>
      </c>
    </row>
    <row r="4099" spans="2:3" x14ac:dyDescent="0.75">
      <c r="B4099" s="249">
        <v>4036</v>
      </c>
      <c r="C4099" s="248">
        <v>95.322721146947231</v>
      </c>
    </row>
    <row r="4100" spans="2:3" x14ac:dyDescent="0.75">
      <c r="B4100" s="249">
        <v>4037</v>
      </c>
      <c r="C4100" s="248">
        <v>138.6507518115219</v>
      </c>
    </row>
    <row r="4101" spans="2:3" x14ac:dyDescent="0.75">
      <c r="B4101" s="249">
        <v>4038</v>
      </c>
      <c r="C4101" s="248">
        <v>109.65495277925893</v>
      </c>
    </row>
    <row r="4102" spans="2:3" x14ac:dyDescent="0.75">
      <c r="B4102" s="249">
        <v>4039</v>
      </c>
      <c r="C4102" s="248">
        <v>84.458633917550401</v>
      </c>
    </row>
    <row r="4103" spans="2:3" x14ac:dyDescent="0.75">
      <c r="B4103" s="249">
        <v>4040</v>
      </c>
      <c r="C4103" s="248">
        <v>110.76220122588418</v>
      </c>
    </row>
    <row r="4104" spans="2:3" x14ac:dyDescent="0.75">
      <c r="B4104" s="249">
        <v>4041</v>
      </c>
      <c r="C4104" s="248">
        <v>121.9486976879204</v>
      </c>
    </row>
    <row r="4105" spans="2:3" x14ac:dyDescent="0.75">
      <c r="B4105" s="249">
        <v>4042</v>
      </c>
      <c r="C4105" s="248">
        <v>79.394716768044702</v>
      </c>
    </row>
    <row r="4106" spans="2:3" x14ac:dyDescent="0.75">
      <c r="B4106" s="249">
        <v>4043</v>
      </c>
      <c r="C4106" s="248">
        <v>98.963298716301068</v>
      </c>
    </row>
    <row r="4107" spans="2:3" x14ac:dyDescent="0.75">
      <c r="B4107" s="249">
        <v>4044</v>
      </c>
      <c r="C4107" s="248">
        <v>79.005192001315891</v>
      </c>
    </row>
    <row r="4108" spans="2:3" x14ac:dyDescent="0.75">
      <c r="B4108" s="249">
        <v>4045</v>
      </c>
      <c r="C4108" s="248">
        <v>128.14820528549259</v>
      </c>
    </row>
    <row r="4109" spans="2:3" x14ac:dyDescent="0.75">
      <c r="B4109" s="249">
        <v>4046</v>
      </c>
      <c r="C4109" s="248">
        <v>143.84537043793623</v>
      </c>
    </row>
    <row r="4110" spans="2:3" x14ac:dyDescent="0.75">
      <c r="B4110" s="249">
        <v>4047</v>
      </c>
      <c r="C4110" s="248">
        <v>158.49430740881519</v>
      </c>
    </row>
    <row r="4111" spans="2:3" x14ac:dyDescent="0.75">
      <c r="B4111" s="249">
        <v>4048</v>
      </c>
      <c r="C4111" s="248">
        <v>143.45762439111087</v>
      </c>
    </row>
    <row r="4112" spans="2:3" x14ac:dyDescent="0.75">
      <c r="B4112" s="249">
        <v>4049</v>
      </c>
      <c r="C4112" s="248">
        <v>113.41454561004839</v>
      </c>
    </row>
    <row r="4113" spans="2:3" x14ac:dyDescent="0.75">
      <c r="B4113" s="249">
        <v>4050</v>
      </c>
      <c r="C4113" s="248">
        <v>110.17285570142954</v>
      </c>
    </row>
    <row r="4114" spans="2:3" x14ac:dyDescent="0.75">
      <c r="B4114" s="249">
        <v>4051</v>
      </c>
      <c r="C4114" s="248">
        <v>154.72322179564497</v>
      </c>
    </row>
    <row r="4115" spans="2:3" x14ac:dyDescent="0.75">
      <c r="B4115" s="249">
        <v>4052</v>
      </c>
      <c r="C4115" s="248">
        <v>101.60996814440156</v>
      </c>
    </row>
    <row r="4116" spans="2:3" x14ac:dyDescent="0.75">
      <c r="B4116" s="249">
        <v>4053</v>
      </c>
      <c r="C4116" s="248">
        <v>140.23994752758185</v>
      </c>
    </row>
    <row r="4117" spans="2:3" x14ac:dyDescent="0.75">
      <c r="B4117" s="249">
        <v>4054</v>
      </c>
      <c r="C4117" s="248">
        <v>127.59558138707031</v>
      </c>
    </row>
    <row r="4118" spans="2:3" x14ac:dyDescent="0.75">
      <c r="B4118" s="249">
        <v>4055</v>
      </c>
      <c r="C4118" s="248">
        <v>121.12707085530052</v>
      </c>
    </row>
    <row r="4119" spans="2:3" x14ac:dyDescent="0.75">
      <c r="B4119" s="249">
        <v>4056</v>
      </c>
      <c r="C4119" s="248">
        <v>85.916686196897885</v>
      </c>
    </row>
    <row r="4120" spans="2:3" x14ac:dyDescent="0.75">
      <c r="B4120" s="249">
        <v>4057</v>
      </c>
      <c r="C4120" s="248">
        <v>103.70505564542538</v>
      </c>
    </row>
    <row r="4121" spans="2:3" x14ac:dyDescent="0.75">
      <c r="B4121" s="249">
        <v>4058</v>
      </c>
      <c r="C4121" s="248">
        <v>146.16049212985084</v>
      </c>
    </row>
    <row r="4122" spans="2:3" x14ac:dyDescent="0.75">
      <c r="B4122" s="249">
        <v>4059</v>
      </c>
      <c r="C4122" s="248">
        <v>146.72759776081614</v>
      </c>
    </row>
    <row r="4123" spans="2:3" x14ac:dyDescent="0.75">
      <c r="B4123" s="249">
        <v>4060</v>
      </c>
      <c r="C4123" s="248">
        <v>134.53337073745837</v>
      </c>
    </row>
    <row r="4124" spans="2:3" x14ac:dyDescent="0.75">
      <c r="B4124" s="249">
        <v>4061</v>
      </c>
      <c r="C4124" s="248">
        <v>130.48532640413825</v>
      </c>
    </row>
    <row r="4125" spans="2:3" x14ac:dyDescent="0.75">
      <c r="B4125" s="249">
        <v>4062</v>
      </c>
      <c r="C4125" s="248">
        <v>95.006719892266403</v>
      </c>
    </row>
    <row r="4126" spans="2:3" x14ac:dyDescent="0.75">
      <c r="B4126" s="249">
        <v>4063</v>
      </c>
      <c r="C4126" s="248">
        <v>115.83044678486445</v>
      </c>
    </row>
    <row r="4127" spans="2:3" x14ac:dyDescent="0.75">
      <c r="B4127" s="249">
        <v>4064</v>
      </c>
      <c r="C4127" s="248">
        <v>73.270404082851329</v>
      </c>
    </row>
    <row r="4128" spans="2:3" x14ac:dyDescent="0.75">
      <c r="B4128" s="249">
        <v>4065</v>
      </c>
      <c r="C4128" s="248">
        <v>45.74711867107105</v>
      </c>
    </row>
    <row r="4129" spans="2:3" x14ac:dyDescent="0.75">
      <c r="B4129" s="249">
        <v>4066</v>
      </c>
      <c r="C4129" s="248">
        <v>90.03835671251251</v>
      </c>
    </row>
    <row r="4130" spans="2:3" x14ac:dyDescent="0.75">
      <c r="B4130" s="249">
        <v>4067</v>
      </c>
      <c r="C4130" s="248">
        <v>108.48839639583753</v>
      </c>
    </row>
    <row r="4131" spans="2:3" x14ac:dyDescent="0.75">
      <c r="B4131" s="249">
        <v>4068</v>
      </c>
      <c r="C4131" s="248">
        <v>115.25559439236623</v>
      </c>
    </row>
    <row r="4132" spans="2:3" x14ac:dyDescent="0.75">
      <c r="B4132" s="249">
        <v>4069</v>
      </c>
      <c r="C4132" s="248">
        <v>155.21844060096495</v>
      </c>
    </row>
    <row r="4133" spans="2:3" x14ac:dyDescent="0.75">
      <c r="B4133" s="249">
        <v>4070</v>
      </c>
      <c r="C4133" s="248">
        <v>130.45361130069514</v>
      </c>
    </row>
    <row r="4134" spans="2:3" x14ac:dyDescent="0.75">
      <c r="B4134" s="249">
        <v>4071</v>
      </c>
      <c r="C4134" s="248">
        <v>126.93857310364919</v>
      </c>
    </row>
    <row r="4135" spans="2:3" x14ac:dyDescent="0.75">
      <c r="B4135" s="249">
        <v>4072</v>
      </c>
      <c r="C4135" s="248">
        <v>128.41488382265686</v>
      </c>
    </row>
    <row r="4136" spans="2:3" x14ac:dyDescent="0.75">
      <c r="B4136" s="249">
        <v>4073</v>
      </c>
      <c r="C4136" s="248">
        <v>114.07499870023254</v>
      </c>
    </row>
    <row r="4137" spans="2:3" x14ac:dyDescent="0.75">
      <c r="B4137" s="249">
        <v>4074</v>
      </c>
      <c r="C4137" s="248">
        <v>120.18430995099506</v>
      </c>
    </row>
    <row r="4138" spans="2:3" x14ac:dyDescent="0.75">
      <c r="B4138" s="249">
        <v>4075</v>
      </c>
      <c r="C4138" s="248">
        <v>148.49472583395175</v>
      </c>
    </row>
    <row r="4139" spans="2:3" x14ac:dyDescent="0.75">
      <c r="B4139" s="249">
        <v>4076</v>
      </c>
      <c r="C4139" s="248">
        <v>120.22010702062191</v>
      </c>
    </row>
    <row r="4140" spans="2:3" x14ac:dyDescent="0.75">
      <c r="B4140" s="249">
        <v>4077</v>
      </c>
      <c r="C4140" s="248">
        <v>173.21279402394214</v>
      </c>
    </row>
    <row r="4141" spans="2:3" x14ac:dyDescent="0.75">
      <c r="B4141" s="249">
        <v>4078</v>
      </c>
      <c r="C4141" s="248">
        <v>157.52206364465627</v>
      </c>
    </row>
    <row r="4142" spans="2:3" x14ac:dyDescent="0.75">
      <c r="B4142" s="249">
        <v>4079</v>
      </c>
      <c r="C4142" s="248">
        <v>68.111548313303004</v>
      </c>
    </row>
    <row r="4143" spans="2:3" x14ac:dyDescent="0.75">
      <c r="B4143" s="249">
        <v>4080</v>
      </c>
      <c r="C4143" s="248">
        <v>135.17329387467478</v>
      </c>
    </row>
    <row r="4144" spans="2:3" x14ac:dyDescent="0.75">
      <c r="B4144" s="249">
        <v>4081</v>
      </c>
      <c r="C4144" s="248">
        <v>127.97097837372213</v>
      </c>
    </row>
    <row r="4145" spans="2:3" x14ac:dyDescent="0.75">
      <c r="B4145" s="249">
        <v>4082</v>
      </c>
      <c r="C4145" s="248">
        <v>112.5779281790695</v>
      </c>
    </row>
    <row r="4146" spans="2:3" x14ac:dyDescent="0.75">
      <c r="B4146" s="249">
        <v>4083</v>
      </c>
      <c r="C4146" s="248">
        <v>82.492295930274821</v>
      </c>
    </row>
    <row r="4147" spans="2:3" x14ac:dyDescent="0.75">
      <c r="B4147" s="249">
        <v>4084</v>
      </c>
      <c r="C4147" s="248">
        <v>96.001508304140259</v>
      </c>
    </row>
    <row r="4148" spans="2:3" x14ac:dyDescent="0.75">
      <c r="B4148" s="249">
        <v>4085</v>
      </c>
      <c r="C4148" s="248">
        <v>115.86410543630545</v>
      </c>
    </row>
    <row r="4149" spans="2:3" x14ac:dyDescent="0.75">
      <c r="B4149" s="249">
        <v>4086</v>
      </c>
      <c r="C4149" s="248">
        <v>151.67311546784691</v>
      </c>
    </row>
    <row r="4150" spans="2:3" x14ac:dyDescent="0.75">
      <c r="B4150" s="249">
        <v>4087</v>
      </c>
      <c r="C4150" s="248">
        <v>116.17861728214379</v>
      </c>
    </row>
    <row r="4151" spans="2:3" x14ac:dyDescent="0.75">
      <c r="B4151" s="249">
        <v>4088</v>
      </c>
      <c r="C4151" s="248">
        <v>89.845530828951325</v>
      </c>
    </row>
    <row r="4152" spans="2:3" x14ac:dyDescent="0.75">
      <c r="B4152" s="249">
        <v>4089</v>
      </c>
      <c r="C4152" s="248">
        <v>103.28033925363923</v>
      </c>
    </row>
    <row r="4153" spans="2:3" x14ac:dyDescent="0.75">
      <c r="B4153" s="249">
        <v>4090</v>
      </c>
      <c r="C4153" s="248">
        <v>128.47464285880994</v>
      </c>
    </row>
    <row r="4154" spans="2:3" x14ac:dyDescent="0.75">
      <c r="B4154" s="249">
        <v>4091</v>
      </c>
      <c r="C4154" s="248">
        <v>83.071428873244713</v>
      </c>
    </row>
    <row r="4155" spans="2:3" x14ac:dyDescent="0.75">
      <c r="B4155" s="249">
        <v>4092</v>
      </c>
      <c r="C4155" s="248">
        <v>135.67868168289812</v>
      </c>
    </row>
    <row r="4156" spans="2:3" x14ac:dyDescent="0.75">
      <c r="B4156" s="249">
        <v>4093</v>
      </c>
      <c r="C4156" s="248">
        <v>76.052962864802396</v>
      </c>
    </row>
    <row r="4157" spans="2:3" x14ac:dyDescent="0.75">
      <c r="B4157" s="249">
        <v>4094</v>
      </c>
      <c r="C4157" s="248">
        <v>131.41263628929269</v>
      </c>
    </row>
    <row r="4158" spans="2:3" x14ac:dyDescent="0.75">
      <c r="B4158" s="249">
        <v>4095</v>
      </c>
      <c r="C4158" s="248">
        <v>116.92597228082781</v>
      </c>
    </row>
    <row r="4159" spans="2:3" x14ac:dyDescent="0.75">
      <c r="B4159" s="249">
        <v>4096</v>
      </c>
      <c r="C4159" s="248">
        <v>133.44301089842398</v>
      </c>
    </row>
    <row r="4160" spans="2:3" x14ac:dyDescent="0.75">
      <c r="B4160" s="249">
        <v>4097</v>
      </c>
      <c r="C4160" s="248">
        <v>110.70853674618293</v>
      </c>
    </row>
    <row r="4161" spans="2:3" x14ac:dyDescent="0.75">
      <c r="B4161" s="249">
        <v>4098</v>
      </c>
      <c r="C4161" s="248">
        <v>130.0367337862979</v>
      </c>
    </row>
    <row r="4162" spans="2:3" x14ac:dyDescent="0.75">
      <c r="B4162" s="249">
        <v>4099</v>
      </c>
      <c r="C4162" s="248">
        <v>167.61329141833076</v>
      </c>
    </row>
    <row r="4163" spans="2:3" x14ac:dyDescent="0.75">
      <c r="B4163" s="249">
        <v>4100</v>
      </c>
      <c r="C4163" s="248">
        <v>150.01992016593888</v>
      </c>
    </row>
    <row r="4164" spans="2:3" x14ac:dyDescent="0.75">
      <c r="B4164" s="249">
        <v>4101</v>
      </c>
      <c r="C4164" s="248">
        <v>117.81926564323845</v>
      </c>
    </row>
    <row r="4165" spans="2:3" x14ac:dyDescent="0.75">
      <c r="B4165" s="249">
        <v>4102</v>
      </c>
      <c r="C4165" s="248">
        <v>126.02065716559753</v>
      </c>
    </row>
    <row r="4166" spans="2:3" x14ac:dyDescent="0.75">
      <c r="B4166" s="249">
        <v>4103</v>
      </c>
      <c r="C4166" s="248">
        <v>114.48279602687241</v>
      </c>
    </row>
    <row r="4167" spans="2:3" x14ac:dyDescent="0.75">
      <c r="B4167" s="249">
        <v>4104</v>
      </c>
      <c r="C4167" s="248">
        <v>115.33905382504692</v>
      </c>
    </row>
    <row r="4168" spans="2:3" x14ac:dyDescent="0.75">
      <c r="B4168" s="249">
        <v>4105</v>
      </c>
      <c r="C4168" s="248">
        <v>80.359298691806018</v>
      </c>
    </row>
    <row r="4169" spans="2:3" x14ac:dyDescent="0.75">
      <c r="B4169" s="249">
        <v>4106</v>
      </c>
      <c r="C4169" s="248">
        <v>115.1172366762296</v>
      </c>
    </row>
    <row r="4170" spans="2:3" x14ac:dyDescent="0.75">
      <c r="B4170" s="249">
        <v>4107</v>
      </c>
      <c r="C4170" s="248">
        <v>150.89670940870099</v>
      </c>
    </row>
    <row r="4171" spans="2:3" x14ac:dyDescent="0.75">
      <c r="B4171" s="249">
        <v>4108</v>
      </c>
      <c r="C4171" s="248">
        <v>75.953479123276821</v>
      </c>
    </row>
    <row r="4172" spans="2:3" x14ac:dyDescent="0.75">
      <c r="B4172" s="249">
        <v>4109</v>
      </c>
      <c r="C4172" s="248">
        <v>104.9213890774642</v>
      </c>
    </row>
    <row r="4173" spans="2:3" x14ac:dyDescent="0.75">
      <c r="B4173" s="249">
        <v>4110</v>
      </c>
      <c r="C4173" s="248">
        <v>117.19990112896403</v>
      </c>
    </row>
    <row r="4174" spans="2:3" x14ac:dyDescent="0.75">
      <c r="B4174" s="249">
        <v>4111</v>
      </c>
      <c r="C4174" s="248">
        <v>114.03399053352672</v>
      </c>
    </row>
    <row r="4175" spans="2:3" x14ac:dyDescent="0.75">
      <c r="B4175" s="249">
        <v>4112</v>
      </c>
      <c r="C4175" s="248">
        <v>126.46234419557064</v>
      </c>
    </row>
    <row r="4176" spans="2:3" x14ac:dyDescent="0.75">
      <c r="B4176" s="249">
        <v>4113</v>
      </c>
      <c r="C4176" s="248">
        <v>122.93790619748931</v>
      </c>
    </row>
    <row r="4177" spans="2:3" x14ac:dyDescent="0.75">
      <c r="B4177" s="249">
        <v>4114</v>
      </c>
      <c r="C4177" s="248">
        <v>147.43770611538559</v>
      </c>
    </row>
    <row r="4178" spans="2:3" x14ac:dyDescent="0.75">
      <c r="B4178" s="249">
        <v>4115</v>
      </c>
      <c r="C4178" s="248">
        <v>117.48225648913042</v>
      </c>
    </row>
    <row r="4179" spans="2:3" x14ac:dyDescent="0.75">
      <c r="B4179" s="249">
        <v>4116</v>
      </c>
      <c r="C4179" s="248">
        <v>101.81607888133729</v>
      </c>
    </row>
    <row r="4180" spans="2:3" x14ac:dyDescent="0.75">
      <c r="B4180" s="249">
        <v>4117</v>
      </c>
      <c r="C4180" s="248">
        <v>125.87651125222288</v>
      </c>
    </row>
    <row r="4181" spans="2:3" x14ac:dyDescent="0.75">
      <c r="B4181" s="249">
        <v>4118</v>
      </c>
      <c r="C4181" s="248">
        <v>128.80093859327434</v>
      </c>
    </row>
    <row r="4182" spans="2:3" x14ac:dyDescent="0.75">
      <c r="B4182" s="249">
        <v>4119</v>
      </c>
      <c r="C4182" s="248">
        <v>115.87632094087895</v>
      </c>
    </row>
    <row r="4183" spans="2:3" x14ac:dyDescent="0.75">
      <c r="B4183" s="249">
        <v>4120</v>
      </c>
      <c r="C4183" s="248">
        <v>108.36868528343739</v>
      </c>
    </row>
    <row r="4184" spans="2:3" x14ac:dyDescent="0.75">
      <c r="B4184" s="249">
        <v>4121</v>
      </c>
      <c r="C4184" s="248">
        <v>135.91924240436049</v>
      </c>
    </row>
    <row r="4185" spans="2:3" x14ac:dyDescent="0.75">
      <c r="B4185" s="249">
        <v>4122</v>
      </c>
      <c r="C4185" s="248">
        <v>101.55691420913068</v>
      </c>
    </row>
    <row r="4186" spans="2:3" x14ac:dyDescent="0.75">
      <c r="B4186" s="249">
        <v>4123</v>
      </c>
      <c r="C4186" s="248">
        <v>105.78263514051785</v>
      </c>
    </row>
    <row r="4187" spans="2:3" x14ac:dyDescent="0.75">
      <c r="B4187" s="249">
        <v>4124</v>
      </c>
      <c r="C4187" s="248">
        <v>102.57563533033297</v>
      </c>
    </row>
    <row r="4188" spans="2:3" x14ac:dyDescent="0.75">
      <c r="B4188" s="249">
        <v>4125</v>
      </c>
      <c r="C4188" s="248">
        <v>116.86887524947225</v>
      </c>
    </row>
    <row r="4189" spans="2:3" x14ac:dyDescent="0.75">
      <c r="B4189" s="249">
        <v>4126</v>
      </c>
      <c r="C4189" s="248">
        <v>102.0271540503322</v>
      </c>
    </row>
    <row r="4190" spans="2:3" x14ac:dyDescent="0.75">
      <c r="B4190" s="249">
        <v>4127</v>
      </c>
      <c r="C4190" s="248">
        <v>134.27367943178044</v>
      </c>
    </row>
    <row r="4191" spans="2:3" x14ac:dyDescent="0.75">
      <c r="B4191" s="249">
        <v>4128</v>
      </c>
      <c r="C4191" s="248">
        <v>70.777845824108752</v>
      </c>
    </row>
    <row r="4192" spans="2:3" x14ac:dyDescent="0.75">
      <c r="B4192" s="249">
        <v>4129</v>
      </c>
      <c r="C4192" s="248">
        <v>125.03089210657458</v>
      </c>
    </row>
    <row r="4193" spans="2:3" x14ac:dyDescent="0.75">
      <c r="B4193" s="249">
        <v>4130</v>
      </c>
      <c r="C4193" s="248">
        <v>97.953871408905485</v>
      </c>
    </row>
    <row r="4194" spans="2:3" x14ac:dyDescent="0.75">
      <c r="B4194" s="249">
        <v>4131</v>
      </c>
      <c r="C4194" s="248">
        <v>96.867122932508437</v>
      </c>
    </row>
    <row r="4195" spans="2:3" x14ac:dyDescent="0.75">
      <c r="B4195" s="249">
        <v>4132</v>
      </c>
      <c r="C4195" s="248">
        <v>112.5020825837255</v>
      </c>
    </row>
    <row r="4196" spans="2:3" x14ac:dyDescent="0.75">
      <c r="B4196" s="249">
        <v>4133</v>
      </c>
      <c r="C4196" s="248">
        <v>87.287338170134035</v>
      </c>
    </row>
    <row r="4197" spans="2:3" x14ac:dyDescent="0.75">
      <c r="B4197" s="249">
        <v>4134</v>
      </c>
      <c r="C4197" s="248">
        <v>154.58827778622981</v>
      </c>
    </row>
    <row r="4198" spans="2:3" x14ac:dyDescent="0.75">
      <c r="B4198" s="249">
        <v>4135</v>
      </c>
      <c r="C4198" s="248">
        <v>102.36569975458832</v>
      </c>
    </row>
    <row r="4199" spans="2:3" x14ac:dyDescent="0.75">
      <c r="B4199" s="249">
        <v>4136</v>
      </c>
      <c r="C4199" s="248">
        <v>107.38724836267563</v>
      </c>
    </row>
    <row r="4200" spans="2:3" x14ac:dyDescent="0.75">
      <c r="B4200" s="249">
        <v>4137</v>
      </c>
      <c r="C4200" s="248">
        <v>118.11478194190353</v>
      </c>
    </row>
    <row r="4201" spans="2:3" x14ac:dyDescent="0.75">
      <c r="B4201" s="249">
        <v>4138</v>
      </c>
      <c r="C4201" s="248">
        <v>136.64277654478019</v>
      </c>
    </row>
    <row r="4202" spans="2:3" x14ac:dyDescent="0.75">
      <c r="B4202" s="249">
        <v>4139</v>
      </c>
      <c r="C4202" s="248">
        <v>127.51190196620428</v>
      </c>
    </row>
    <row r="4203" spans="2:3" x14ac:dyDescent="0.75">
      <c r="B4203" s="249">
        <v>4140</v>
      </c>
      <c r="C4203" s="248">
        <v>131.69322185561262</v>
      </c>
    </row>
    <row r="4204" spans="2:3" x14ac:dyDescent="0.75">
      <c r="B4204" s="249">
        <v>4141</v>
      </c>
      <c r="C4204" s="248">
        <v>156.8588098117886</v>
      </c>
    </row>
    <row r="4205" spans="2:3" x14ac:dyDescent="0.75">
      <c r="B4205" s="249">
        <v>4142</v>
      </c>
      <c r="C4205" s="248">
        <v>136.94567422704455</v>
      </c>
    </row>
    <row r="4206" spans="2:3" x14ac:dyDescent="0.75">
      <c r="B4206" s="249">
        <v>4143</v>
      </c>
      <c r="C4206" s="248">
        <v>108.36714010688591</v>
      </c>
    </row>
    <row r="4207" spans="2:3" x14ac:dyDescent="0.75">
      <c r="B4207" s="249">
        <v>4144</v>
      </c>
      <c r="C4207" s="248">
        <v>161.4264030496517</v>
      </c>
    </row>
    <row r="4208" spans="2:3" x14ac:dyDescent="0.75">
      <c r="B4208" s="249">
        <v>4145</v>
      </c>
      <c r="C4208" s="248">
        <v>98.869822254364536</v>
      </c>
    </row>
    <row r="4209" spans="2:3" x14ac:dyDescent="0.75">
      <c r="B4209" s="249">
        <v>4146</v>
      </c>
      <c r="C4209" s="248">
        <v>133.34128371910944</v>
      </c>
    </row>
    <row r="4210" spans="2:3" x14ac:dyDescent="0.75">
      <c r="B4210" s="249">
        <v>4147</v>
      </c>
      <c r="C4210" s="248">
        <v>134.24553953637039</v>
      </c>
    </row>
    <row r="4211" spans="2:3" x14ac:dyDescent="0.75">
      <c r="B4211" s="249">
        <v>4148</v>
      </c>
      <c r="C4211" s="248">
        <v>104.0264170070231</v>
      </c>
    </row>
    <row r="4212" spans="2:3" x14ac:dyDescent="0.75">
      <c r="B4212" s="249">
        <v>4149</v>
      </c>
      <c r="C4212" s="248">
        <v>111.10987884609025</v>
      </c>
    </row>
    <row r="4213" spans="2:3" x14ac:dyDescent="0.75">
      <c r="B4213" s="249">
        <v>4150</v>
      </c>
      <c r="C4213" s="248">
        <v>124.61355134774522</v>
      </c>
    </row>
    <row r="4214" spans="2:3" x14ac:dyDescent="0.75">
      <c r="B4214" s="249">
        <v>4151</v>
      </c>
      <c r="C4214" s="248">
        <v>94.027689166593547</v>
      </c>
    </row>
    <row r="4215" spans="2:3" x14ac:dyDescent="0.75">
      <c r="B4215" s="249">
        <v>4152</v>
      </c>
      <c r="C4215" s="248">
        <v>146.8113642606624</v>
      </c>
    </row>
    <row r="4216" spans="2:3" x14ac:dyDescent="0.75">
      <c r="B4216" s="249">
        <v>4153</v>
      </c>
      <c r="C4216" s="248">
        <v>119.3974479131563</v>
      </c>
    </row>
    <row r="4217" spans="2:3" x14ac:dyDescent="0.75">
      <c r="B4217" s="249">
        <v>4154</v>
      </c>
      <c r="C4217" s="248">
        <v>148.69252500188239</v>
      </c>
    </row>
    <row r="4218" spans="2:3" x14ac:dyDescent="0.75">
      <c r="B4218" s="249">
        <v>4155</v>
      </c>
      <c r="C4218" s="248">
        <v>115.67632068533266</v>
      </c>
    </row>
    <row r="4219" spans="2:3" x14ac:dyDescent="0.75">
      <c r="B4219" s="249">
        <v>4156</v>
      </c>
      <c r="C4219" s="248">
        <v>143.77044638865971</v>
      </c>
    </row>
    <row r="4220" spans="2:3" x14ac:dyDescent="0.75">
      <c r="B4220" s="249">
        <v>4157</v>
      </c>
      <c r="C4220" s="248">
        <v>132.50768741101732</v>
      </c>
    </row>
    <row r="4221" spans="2:3" x14ac:dyDescent="0.75">
      <c r="B4221" s="249">
        <v>4158</v>
      </c>
      <c r="C4221" s="248">
        <v>100.88774591152587</v>
      </c>
    </row>
    <row r="4222" spans="2:3" x14ac:dyDescent="0.75">
      <c r="B4222" s="249">
        <v>4159</v>
      </c>
      <c r="C4222" s="248">
        <v>148.37325938786444</v>
      </c>
    </row>
    <row r="4223" spans="2:3" x14ac:dyDescent="0.75">
      <c r="B4223" s="249">
        <v>4160</v>
      </c>
      <c r="C4223" s="248">
        <v>126.28448346309791</v>
      </c>
    </row>
    <row r="4224" spans="2:3" x14ac:dyDescent="0.75">
      <c r="B4224" s="249">
        <v>4161</v>
      </c>
      <c r="C4224" s="248">
        <v>148.83218331951085</v>
      </c>
    </row>
    <row r="4225" spans="2:3" x14ac:dyDescent="0.75">
      <c r="B4225" s="249">
        <v>4162</v>
      </c>
      <c r="C4225" s="248">
        <v>137.09617865380142</v>
      </c>
    </row>
    <row r="4226" spans="2:3" x14ac:dyDescent="0.75">
      <c r="B4226" s="249">
        <v>4163</v>
      </c>
      <c r="C4226" s="248">
        <v>123.2443731569353</v>
      </c>
    </row>
    <row r="4227" spans="2:3" x14ac:dyDescent="0.75">
      <c r="B4227" s="249">
        <v>4164</v>
      </c>
      <c r="C4227" s="248">
        <v>79.112598088768124</v>
      </c>
    </row>
    <row r="4228" spans="2:3" x14ac:dyDescent="0.75">
      <c r="B4228" s="249">
        <v>4165</v>
      </c>
      <c r="C4228" s="248">
        <v>140.98426886488031</v>
      </c>
    </row>
    <row r="4229" spans="2:3" x14ac:dyDescent="0.75">
      <c r="B4229" s="249">
        <v>4166</v>
      </c>
      <c r="C4229" s="248">
        <v>122.27161222011995</v>
      </c>
    </row>
    <row r="4230" spans="2:3" x14ac:dyDescent="0.75">
      <c r="B4230" s="249">
        <v>4167</v>
      </c>
      <c r="C4230" s="248">
        <v>123.16450807226391</v>
      </c>
    </row>
    <row r="4231" spans="2:3" x14ac:dyDescent="0.75">
      <c r="B4231" s="249">
        <v>4168</v>
      </c>
      <c r="C4231" s="248">
        <v>121.51098245863577</v>
      </c>
    </row>
    <row r="4232" spans="2:3" x14ac:dyDescent="0.75">
      <c r="B4232" s="249">
        <v>4169</v>
      </c>
      <c r="C4232" s="248">
        <v>116.5816646153215</v>
      </c>
    </row>
    <row r="4233" spans="2:3" x14ac:dyDescent="0.75">
      <c r="B4233" s="249">
        <v>4170</v>
      </c>
      <c r="C4233" s="248">
        <v>125.19390921837069</v>
      </c>
    </row>
    <row r="4234" spans="2:3" x14ac:dyDescent="0.75">
      <c r="B4234" s="249">
        <v>4171</v>
      </c>
      <c r="C4234" s="248">
        <v>118.46125321107144</v>
      </c>
    </row>
    <row r="4235" spans="2:3" x14ac:dyDescent="0.75">
      <c r="B4235" s="249">
        <v>4172</v>
      </c>
      <c r="C4235" s="248">
        <v>137.110869186108</v>
      </c>
    </row>
    <row r="4236" spans="2:3" x14ac:dyDescent="0.75">
      <c r="B4236" s="249">
        <v>4173</v>
      </c>
      <c r="C4236" s="248">
        <v>149.40239142581854</v>
      </c>
    </row>
    <row r="4237" spans="2:3" x14ac:dyDescent="0.75">
      <c r="B4237" s="249">
        <v>4174</v>
      </c>
      <c r="C4237" s="248">
        <v>105.80678034031338</v>
      </c>
    </row>
    <row r="4238" spans="2:3" x14ac:dyDescent="0.75">
      <c r="B4238" s="249">
        <v>4175</v>
      </c>
      <c r="C4238" s="248">
        <v>112.24229598666648</v>
      </c>
    </row>
    <row r="4239" spans="2:3" x14ac:dyDescent="0.75">
      <c r="B4239" s="249">
        <v>4176</v>
      </c>
      <c r="C4239" s="248">
        <v>110.7379988384274</v>
      </c>
    </row>
    <row r="4240" spans="2:3" x14ac:dyDescent="0.75">
      <c r="B4240" s="249">
        <v>4177</v>
      </c>
      <c r="C4240" s="248">
        <v>159.36772067075918</v>
      </c>
    </row>
    <row r="4241" spans="2:3" x14ac:dyDescent="0.75">
      <c r="B4241" s="249">
        <v>4178</v>
      </c>
      <c r="C4241" s="248">
        <v>111.09071256153247</v>
      </c>
    </row>
    <row r="4242" spans="2:3" x14ac:dyDescent="0.75">
      <c r="B4242" s="249">
        <v>4179</v>
      </c>
      <c r="C4242" s="248">
        <v>87.766578552065738</v>
      </c>
    </row>
    <row r="4243" spans="2:3" x14ac:dyDescent="0.75">
      <c r="B4243" s="249">
        <v>4180</v>
      </c>
      <c r="C4243" s="248">
        <v>114.71642230591169</v>
      </c>
    </row>
    <row r="4244" spans="2:3" x14ac:dyDescent="0.75">
      <c r="B4244" s="249">
        <v>4181</v>
      </c>
      <c r="C4244" s="248">
        <v>76.699415167168866</v>
      </c>
    </row>
    <row r="4245" spans="2:3" x14ac:dyDescent="0.75">
      <c r="B4245" s="249">
        <v>4182</v>
      </c>
      <c r="C4245" s="248">
        <v>73.433294841285544</v>
      </c>
    </row>
    <row r="4246" spans="2:3" x14ac:dyDescent="0.75">
      <c r="B4246" s="249">
        <v>4183</v>
      </c>
      <c r="C4246" s="248">
        <v>132.42141873081013</v>
      </c>
    </row>
    <row r="4247" spans="2:3" x14ac:dyDescent="0.75">
      <c r="B4247" s="249">
        <v>4184</v>
      </c>
      <c r="C4247" s="248">
        <v>125.54506977630277</v>
      </c>
    </row>
    <row r="4248" spans="2:3" x14ac:dyDescent="0.75">
      <c r="B4248" s="249">
        <v>4185</v>
      </c>
      <c r="C4248" s="248">
        <v>108.50661271095974</v>
      </c>
    </row>
    <row r="4249" spans="2:3" x14ac:dyDescent="0.75">
      <c r="B4249" s="249">
        <v>4186</v>
      </c>
      <c r="C4249" s="248">
        <v>162.58529525437373</v>
      </c>
    </row>
    <row r="4250" spans="2:3" x14ac:dyDescent="0.75">
      <c r="B4250" s="249">
        <v>4187</v>
      </c>
      <c r="C4250" s="248">
        <v>130.59847837310946</v>
      </c>
    </row>
    <row r="4251" spans="2:3" x14ac:dyDescent="0.75">
      <c r="B4251" s="249">
        <v>4188</v>
      </c>
      <c r="C4251" s="248">
        <v>176.56535813328912</v>
      </c>
    </row>
    <row r="4252" spans="2:3" x14ac:dyDescent="0.75">
      <c r="B4252" s="249">
        <v>4189</v>
      </c>
      <c r="C4252" s="248">
        <v>106.4913278048063</v>
      </c>
    </row>
    <row r="4253" spans="2:3" x14ac:dyDescent="0.75">
      <c r="B4253" s="249">
        <v>4190</v>
      </c>
      <c r="C4253" s="248">
        <v>129.99073972637382</v>
      </c>
    </row>
    <row r="4254" spans="2:3" x14ac:dyDescent="0.75">
      <c r="B4254" s="249">
        <v>4191</v>
      </c>
      <c r="C4254" s="248">
        <v>88.890825460501034</v>
      </c>
    </row>
    <row r="4255" spans="2:3" x14ac:dyDescent="0.75">
      <c r="B4255" s="249">
        <v>4192</v>
      </c>
      <c r="C4255" s="248">
        <v>140.33883728877194</v>
      </c>
    </row>
    <row r="4256" spans="2:3" x14ac:dyDescent="0.75">
      <c r="B4256" s="249">
        <v>4193</v>
      </c>
      <c r="C4256" s="248">
        <v>77.797064664285642</v>
      </c>
    </row>
    <row r="4257" spans="2:3" x14ac:dyDescent="0.75">
      <c r="B4257" s="249">
        <v>4194</v>
      </c>
      <c r="C4257" s="248">
        <v>116.57525978800992</v>
      </c>
    </row>
    <row r="4258" spans="2:3" x14ac:dyDescent="0.75">
      <c r="B4258" s="249">
        <v>4195</v>
      </c>
      <c r="C4258" s="248">
        <v>119.18269296935833</v>
      </c>
    </row>
    <row r="4259" spans="2:3" x14ac:dyDescent="0.75">
      <c r="B4259" s="249">
        <v>4196</v>
      </c>
      <c r="C4259" s="248">
        <v>111.10673693541324</v>
      </c>
    </row>
    <row r="4260" spans="2:3" x14ac:dyDescent="0.75">
      <c r="B4260" s="249">
        <v>4197</v>
      </c>
      <c r="C4260" s="248">
        <v>109.15571007773156</v>
      </c>
    </row>
    <row r="4261" spans="2:3" x14ac:dyDescent="0.75">
      <c r="B4261" s="249">
        <v>4198</v>
      </c>
      <c r="C4261" s="248">
        <v>139.70766330304329</v>
      </c>
    </row>
    <row r="4262" spans="2:3" x14ac:dyDescent="0.75">
      <c r="B4262" s="249">
        <v>4199</v>
      </c>
      <c r="C4262" s="248">
        <v>136.56313002245082</v>
      </c>
    </row>
    <row r="4263" spans="2:3" x14ac:dyDescent="0.75">
      <c r="B4263" s="249">
        <v>4200</v>
      </c>
      <c r="C4263" s="248">
        <v>151.71696290883912</v>
      </c>
    </row>
    <row r="4264" spans="2:3" x14ac:dyDescent="0.75">
      <c r="B4264" s="249">
        <v>4201</v>
      </c>
      <c r="C4264" s="248">
        <v>152.23245202209267</v>
      </c>
    </row>
    <row r="4265" spans="2:3" x14ac:dyDescent="0.75">
      <c r="B4265" s="249">
        <v>4202</v>
      </c>
      <c r="C4265" s="248">
        <v>123.18272466717838</v>
      </c>
    </row>
    <row r="4266" spans="2:3" x14ac:dyDescent="0.75">
      <c r="B4266" s="249">
        <v>4203</v>
      </c>
      <c r="C4266" s="248">
        <v>147.91178818546905</v>
      </c>
    </row>
    <row r="4267" spans="2:3" x14ac:dyDescent="0.75">
      <c r="B4267" s="249">
        <v>4204</v>
      </c>
      <c r="C4267" s="248">
        <v>98.616273593677235</v>
      </c>
    </row>
    <row r="4268" spans="2:3" x14ac:dyDescent="0.75">
      <c r="B4268" s="249">
        <v>4205</v>
      </c>
      <c r="C4268" s="248">
        <v>147.05969689125334</v>
      </c>
    </row>
    <row r="4269" spans="2:3" x14ac:dyDescent="0.75">
      <c r="B4269" s="249">
        <v>4206</v>
      </c>
      <c r="C4269" s="248">
        <v>149.31782369379758</v>
      </c>
    </row>
    <row r="4270" spans="2:3" x14ac:dyDescent="0.75">
      <c r="B4270" s="249">
        <v>4207</v>
      </c>
      <c r="C4270" s="248">
        <v>98.137076464464783</v>
      </c>
    </row>
    <row r="4271" spans="2:3" x14ac:dyDescent="0.75">
      <c r="B4271" s="249">
        <v>4208</v>
      </c>
      <c r="C4271" s="248">
        <v>153.44082819990246</v>
      </c>
    </row>
    <row r="4272" spans="2:3" x14ac:dyDescent="0.75">
      <c r="B4272" s="249">
        <v>4209</v>
      </c>
      <c r="C4272" s="248">
        <v>152.2917108127094</v>
      </c>
    </row>
    <row r="4273" spans="2:3" x14ac:dyDescent="0.75">
      <c r="B4273" s="249">
        <v>4210</v>
      </c>
      <c r="C4273" s="248">
        <v>143.93707364163151</v>
      </c>
    </row>
    <row r="4274" spans="2:3" x14ac:dyDescent="0.75">
      <c r="B4274" s="249">
        <v>4211</v>
      </c>
      <c r="C4274" s="248">
        <v>127.01989425975651</v>
      </c>
    </row>
    <row r="4275" spans="2:3" x14ac:dyDescent="0.75">
      <c r="B4275" s="249">
        <v>4212</v>
      </c>
      <c r="C4275" s="248">
        <v>115.20042956538114</v>
      </c>
    </row>
    <row r="4276" spans="2:3" x14ac:dyDescent="0.75">
      <c r="B4276" s="249">
        <v>4213</v>
      </c>
      <c r="C4276" s="248">
        <v>96.485451375368982</v>
      </c>
    </row>
    <row r="4277" spans="2:3" x14ac:dyDescent="0.75">
      <c r="B4277" s="249">
        <v>4214</v>
      </c>
      <c r="C4277" s="248">
        <v>108.82441786129407</v>
      </c>
    </row>
    <row r="4278" spans="2:3" x14ac:dyDescent="0.75">
      <c r="B4278" s="249">
        <v>4215</v>
      </c>
      <c r="C4278" s="248">
        <v>178.4682309600874</v>
      </c>
    </row>
    <row r="4279" spans="2:3" x14ac:dyDescent="0.75">
      <c r="B4279" s="249">
        <v>4216</v>
      </c>
      <c r="C4279" s="248">
        <v>147.96494146029062</v>
      </c>
    </row>
    <row r="4280" spans="2:3" x14ac:dyDescent="0.75">
      <c r="B4280" s="249">
        <v>4217</v>
      </c>
      <c r="C4280" s="248">
        <v>107.03060272284171</v>
      </c>
    </row>
    <row r="4281" spans="2:3" x14ac:dyDescent="0.75">
      <c r="B4281" s="249">
        <v>4218</v>
      </c>
      <c r="C4281" s="248">
        <v>151.78800515136697</v>
      </c>
    </row>
    <row r="4282" spans="2:3" x14ac:dyDescent="0.75">
      <c r="B4282" s="249">
        <v>4219</v>
      </c>
      <c r="C4282" s="248">
        <v>141.48785383647208</v>
      </c>
    </row>
    <row r="4283" spans="2:3" x14ac:dyDescent="0.75">
      <c r="B4283" s="249">
        <v>4220</v>
      </c>
      <c r="C4283" s="248">
        <v>118.46485356894792</v>
      </c>
    </row>
    <row r="4284" spans="2:3" x14ac:dyDescent="0.75">
      <c r="B4284" s="249">
        <v>4221</v>
      </c>
      <c r="C4284" s="248">
        <v>131.89485956078153</v>
      </c>
    </row>
    <row r="4285" spans="2:3" x14ac:dyDescent="0.75">
      <c r="B4285" s="249">
        <v>4222</v>
      </c>
      <c r="C4285" s="248">
        <v>107.74757898247957</v>
      </c>
    </row>
    <row r="4286" spans="2:3" x14ac:dyDescent="0.75">
      <c r="B4286" s="249">
        <v>4223</v>
      </c>
      <c r="C4286" s="248">
        <v>115.63785101648639</v>
      </c>
    </row>
    <row r="4287" spans="2:3" x14ac:dyDescent="0.75">
      <c r="B4287" s="249">
        <v>4224</v>
      </c>
      <c r="C4287" s="248">
        <v>108.52013015505415</v>
      </c>
    </row>
    <row r="4288" spans="2:3" x14ac:dyDescent="0.75">
      <c r="B4288" s="249">
        <v>4225</v>
      </c>
      <c r="C4288" s="248">
        <v>105.29671726297974</v>
      </c>
    </row>
    <row r="4289" spans="2:3" x14ac:dyDescent="0.75">
      <c r="B4289" s="249">
        <v>4226</v>
      </c>
      <c r="C4289" s="248">
        <v>124.85161622531074</v>
      </c>
    </row>
    <row r="4290" spans="2:3" x14ac:dyDescent="0.75">
      <c r="B4290" s="249">
        <v>4227</v>
      </c>
      <c r="C4290" s="248">
        <v>105.68260659071436</v>
      </c>
    </row>
    <row r="4291" spans="2:3" x14ac:dyDescent="0.75">
      <c r="B4291" s="249">
        <v>4228</v>
      </c>
      <c r="C4291" s="248">
        <v>113.86059823591808</v>
      </c>
    </row>
    <row r="4292" spans="2:3" x14ac:dyDescent="0.75">
      <c r="B4292" s="249">
        <v>4229</v>
      </c>
      <c r="C4292" s="248">
        <v>128.61678896121634</v>
      </c>
    </row>
    <row r="4293" spans="2:3" x14ac:dyDescent="0.75">
      <c r="B4293" s="249">
        <v>4230</v>
      </c>
      <c r="C4293" s="248">
        <v>86.59331408045135</v>
      </c>
    </row>
    <row r="4294" spans="2:3" x14ac:dyDescent="0.75">
      <c r="B4294" s="249">
        <v>4231</v>
      </c>
      <c r="C4294" s="248">
        <v>103.54361153864798</v>
      </c>
    </row>
    <row r="4295" spans="2:3" x14ac:dyDescent="0.75">
      <c r="B4295" s="249">
        <v>4232</v>
      </c>
      <c r="C4295" s="248">
        <v>145.66999147406511</v>
      </c>
    </row>
    <row r="4296" spans="2:3" x14ac:dyDescent="0.75">
      <c r="B4296" s="249">
        <v>4233</v>
      </c>
      <c r="C4296" s="248">
        <v>108.02332281605817</v>
      </c>
    </row>
    <row r="4297" spans="2:3" x14ac:dyDescent="0.75">
      <c r="B4297" s="249">
        <v>4234</v>
      </c>
      <c r="C4297" s="248">
        <v>145.2716733907811</v>
      </c>
    </row>
    <row r="4298" spans="2:3" x14ac:dyDescent="0.75">
      <c r="B4298" s="249">
        <v>4235</v>
      </c>
      <c r="C4298" s="248">
        <v>121.65563265342428</v>
      </c>
    </row>
    <row r="4299" spans="2:3" x14ac:dyDescent="0.75">
      <c r="B4299" s="249">
        <v>4236</v>
      </c>
      <c r="C4299" s="248">
        <v>90.89982496735081</v>
      </c>
    </row>
    <row r="4300" spans="2:3" x14ac:dyDescent="0.75">
      <c r="B4300" s="249">
        <v>4237</v>
      </c>
      <c r="C4300" s="248">
        <v>100.81218529688344</v>
      </c>
    </row>
    <row r="4301" spans="2:3" x14ac:dyDescent="0.75">
      <c r="B4301" s="249">
        <v>4238</v>
      </c>
      <c r="C4301" s="248">
        <v>59.156147082477837</v>
      </c>
    </row>
    <row r="4302" spans="2:3" x14ac:dyDescent="0.75">
      <c r="B4302" s="249">
        <v>4239</v>
      </c>
      <c r="C4302" s="248">
        <v>106.3152579130776</v>
      </c>
    </row>
    <row r="4303" spans="2:3" x14ac:dyDescent="0.75">
      <c r="B4303" s="249">
        <v>4240</v>
      </c>
      <c r="C4303" s="248">
        <v>136.37335116485079</v>
      </c>
    </row>
    <row r="4304" spans="2:3" x14ac:dyDescent="0.75">
      <c r="B4304" s="249">
        <v>4241</v>
      </c>
      <c r="C4304" s="248">
        <v>151.06034710722133</v>
      </c>
    </row>
    <row r="4305" spans="2:3" x14ac:dyDescent="0.75">
      <c r="B4305" s="249">
        <v>4242</v>
      </c>
      <c r="C4305" s="248">
        <v>129.17689692960127</v>
      </c>
    </row>
    <row r="4306" spans="2:3" x14ac:dyDescent="0.75">
      <c r="B4306" s="249">
        <v>4243</v>
      </c>
      <c r="C4306" s="248">
        <v>113.40674218301606</v>
      </c>
    </row>
    <row r="4307" spans="2:3" x14ac:dyDescent="0.75">
      <c r="B4307" s="249">
        <v>4244</v>
      </c>
      <c r="C4307" s="248">
        <v>101.64187217409062</v>
      </c>
    </row>
    <row r="4308" spans="2:3" x14ac:dyDescent="0.75">
      <c r="B4308" s="249">
        <v>4245</v>
      </c>
      <c r="C4308" s="248">
        <v>111.23833173973526</v>
      </c>
    </row>
    <row r="4309" spans="2:3" x14ac:dyDescent="0.75">
      <c r="B4309" s="249">
        <v>4246</v>
      </c>
      <c r="C4309" s="248">
        <v>147.5617290462676</v>
      </c>
    </row>
    <row r="4310" spans="2:3" x14ac:dyDescent="0.75">
      <c r="B4310" s="249">
        <v>4247</v>
      </c>
      <c r="C4310" s="248">
        <v>88.891547788357045</v>
      </c>
    </row>
    <row r="4311" spans="2:3" x14ac:dyDescent="0.75">
      <c r="B4311" s="249">
        <v>4248</v>
      </c>
      <c r="C4311" s="248">
        <v>110.91256735463354</v>
      </c>
    </row>
    <row r="4312" spans="2:3" x14ac:dyDescent="0.75">
      <c r="B4312" s="249">
        <v>4249</v>
      </c>
      <c r="C4312" s="248">
        <v>144.05834579871546</v>
      </c>
    </row>
    <row r="4313" spans="2:3" x14ac:dyDescent="0.75">
      <c r="B4313" s="249">
        <v>4250</v>
      </c>
      <c r="C4313" s="248">
        <v>75.3183950300525</v>
      </c>
    </row>
    <row r="4314" spans="2:3" x14ac:dyDescent="0.75">
      <c r="B4314" s="249">
        <v>4251</v>
      </c>
      <c r="C4314" s="248">
        <v>146.2830302549074</v>
      </c>
    </row>
    <row r="4315" spans="2:3" x14ac:dyDescent="0.75">
      <c r="B4315" s="249">
        <v>4252</v>
      </c>
      <c r="C4315" s="248">
        <v>93.973390272275793</v>
      </c>
    </row>
    <row r="4316" spans="2:3" x14ac:dyDescent="0.75">
      <c r="B4316" s="249">
        <v>4253</v>
      </c>
      <c r="C4316" s="248">
        <v>108.75691160876181</v>
      </c>
    </row>
    <row r="4317" spans="2:3" x14ac:dyDescent="0.75">
      <c r="B4317" s="249">
        <v>4254</v>
      </c>
      <c r="C4317" s="248">
        <v>126.28783243415197</v>
      </c>
    </row>
    <row r="4318" spans="2:3" x14ac:dyDescent="0.75">
      <c r="B4318" s="249">
        <v>4255</v>
      </c>
      <c r="C4318" s="248">
        <v>106.98162247097767</v>
      </c>
    </row>
    <row r="4319" spans="2:3" x14ac:dyDescent="0.75">
      <c r="B4319" s="249">
        <v>4256</v>
      </c>
      <c r="C4319" s="248">
        <v>94.186103008753719</v>
      </c>
    </row>
    <row r="4320" spans="2:3" x14ac:dyDescent="0.75">
      <c r="B4320" s="249">
        <v>4257</v>
      </c>
      <c r="C4320" s="248">
        <v>120.50287431605398</v>
      </c>
    </row>
    <row r="4321" spans="2:3" x14ac:dyDescent="0.75">
      <c r="B4321" s="249">
        <v>4258</v>
      </c>
      <c r="C4321" s="248">
        <v>116.2865252307311</v>
      </c>
    </row>
    <row r="4322" spans="2:3" x14ac:dyDescent="0.75">
      <c r="B4322" s="249">
        <v>4259</v>
      </c>
      <c r="C4322" s="248">
        <v>153.1246268414784</v>
      </c>
    </row>
    <row r="4323" spans="2:3" x14ac:dyDescent="0.75">
      <c r="B4323" s="249">
        <v>4260</v>
      </c>
      <c r="C4323" s="248">
        <v>91.887183746905933</v>
      </c>
    </row>
    <row r="4324" spans="2:3" x14ac:dyDescent="0.75">
      <c r="B4324" s="249">
        <v>4261</v>
      </c>
      <c r="C4324" s="248">
        <v>98.64684945702372</v>
      </c>
    </row>
    <row r="4325" spans="2:3" x14ac:dyDescent="0.75">
      <c r="B4325" s="249">
        <v>4262</v>
      </c>
      <c r="C4325" s="248">
        <v>137.30972109270658</v>
      </c>
    </row>
    <row r="4326" spans="2:3" x14ac:dyDescent="0.75">
      <c r="B4326" s="249">
        <v>4263</v>
      </c>
      <c r="C4326" s="248">
        <v>127.97557768365959</v>
      </c>
    </row>
    <row r="4327" spans="2:3" x14ac:dyDescent="0.75">
      <c r="B4327" s="249">
        <v>4264</v>
      </c>
      <c r="C4327" s="248">
        <v>127.77364620945546</v>
      </c>
    </row>
    <row r="4328" spans="2:3" x14ac:dyDescent="0.75">
      <c r="B4328" s="249">
        <v>4265</v>
      </c>
      <c r="C4328" s="248">
        <v>166.79109296827684</v>
      </c>
    </row>
    <row r="4329" spans="2:3" x14ac:dyDescent="0.75">
      <c r="B4329" s="249">
        <v>4266</v>
      </c>
      <c r="C4329" s="248">
        <v>141.57704128956783</v>
      </c>
    </row>
    <row r="4330" spans="2:3" x14ac:dyDescent="0.75">
      <c r="B4330" s="249">
        <v>4267</v>
      </c>
      <c r="C4330" s="248">
        <v>143.97881139094869</v>
      </c>
    </row>
    <row r="4331" spans="2:3" x14ac:dyDescent="0.75">
      <c r="B4331" s="249">
        <v>4268</v>
      </c>
      <c r="C4331" s="248">
        <v>82.70641736496691</v>
      </c>
    </row>
    <row r="4332" spans="2:3" x14ac:dyDescent="0.75">
      <c r="B4332" s="249">
        <v>4269</v>
      </c>
      <c r="C4332" s="248">
        <v>122.7934245947787</v>
      </c>
    </row>
    <row r="4333" spans="2:3" x14ac:dyDescent="0.75">
      <c r="B4333" s="249">
        <v>4270</v>
      </c>
      <c r="C4333" s="248">
        <v>156.16170959205226</v>
      </c>
    </row>
    <row r="4334" spans="2:3" x14ac:dyDescent="0.75">
      <c r="B4334" s="249">
        <v>4271</v>
      </c>
      <c r="C4334" s="248">
        <v>142.83930788901898</v>
      </c>
    </row>
    <row r="4335" spans="2:3" x14ac:dyDescent="0.75">
      <c r="B4335" s="249">
        <v>4272</v>
      </c>
      <c r="C4335" s="248">
        <v>96.551522440480895</v>
      </c>
    </row>
    <row r="4336" spans="2:3" x14ac:dyDescent="0.75">
      <c r="B4336" s="249">
        <v>4273</v>
      </c>
      <c r="C4336" s="248">
        <v>96.281458617077092</v>
      </c>
    </row>
    <row r="4337" spans="2:3" x14ac:dyDescent="0.75">
      <c r="B4337" s="249">
        <v>4274</v>
      </c>
      <c r="C4337" s="248">
        <v>56.13413328005192</v>
      </c>
    </row>
    <row r="4338" spans="2:3" x14ac:dyDescent="0.75">
      <c r="B4338" s="249">
        <v>4275</v>
      </c>
      <c r="C4338" s="248">
        <v>152.37425466691172</v>
      </c>
    </row>
    <row r="4339" spans="2:3" x14ac:dyDescent="0.75">
      <c r="B4339" s="249">
        <v>4276</v>
      </c>
      <c r="C4339" s="248">
        <v>163.54901827265331</v>
      </c>
    </row>
    <row r="4340" spans="2:3" x14ac:dyDescent="0.75">
      <c r="B4340" s="249">
        <v>4277</v>
      </c>
      <c r="C4340" s="248">
        <v>139.49443129029856</v>
      </c>
    </row>
    <row r="4341" spans="2:3" x14ac:dyDescent="0.75">
      <c r="B4341" s="249">
        <v>4278</v>
      </c>
      <c r="C4341" s="248">
        <v>44.214273918587878</v>
      </c>
    </row>
    <row r="4342" spans="2:3" x14ac:dyDescent="0.75">
      <c r="B4342" s="249">
        <v>4279</v>
      </c>
      <c r="C4342" s="248">
        <v>104.97333247277544</v>
      </c>
    </row>
    <row r="4343" spans="2:3" x14ac:dyDescent="0.75">
      <c r="B4343" s="249">
        <v>4280</v>
      </c>
      <c r="C4343" s="248">
        <v>78.643581411726444</v>
      </c>
    </row>
    <row r="4344" spans="2:3" x14ac:dyDescent="0.75">
      <c r="B4344" s="249">
        <v>4281</v>
      </c>
      <c r="C4344" s="248">
        <v>105.2818124128932</v>
      </c>
    </row>
    <row r="4345" spans="2:3" x14ac:dyDescent="0.75">
      <c r="B4345" s="249">
        <v>4282</v>
      </c>
      <c r="C4345" s="248">
        <v>181.8232594931911</v>
      </c>
    </row>
    <row r="4346" spans="2:3" x14ac:dyDescent="0.75">
      <c r="B4346" s="249">
        <v>4283</v>
      </c>
      <c r="C4346" s="248">
        <v>111.93592832204041</v>
      </c>
    </row>
    <row r="4347" spans="2:3" x14ac:dyDescent="0.75">
      <c r="B4347" s="249">
        <v>4284</v>
      </c>
      <c r="C4347" s="248">
        <v>114.90199784553545</v>
      </c>
    </row>
    <row r="4348" spans="2:3" x14ac:dyDescent="0.75">
      <c r="B4348" s="249">
        <v>4285</v>
      </c>
      <c r="C4348" s="248">
        <v>92.026469604847179</v>
      </c>
    </row>
    <row r="4349" spans="2:3" x14ac:dyDescent="0.75">
      <c r="B4349" s="249">
        <v>4286</v>
      </c>
      <c r="C4349" s="248">
        <v>58.590000830095761</v>
      </c>
    </row>
    <row r="4350" spans="2:3" x14ac:dyDescent="0.75">
      <c r="B4350" s="249">
        <v>4287</v>
      </c>
      <c r="C4350" s="248">
        <v>122.79142884585283</v>
      </c>
    </row>
    <row r="4351" spans="2:3" x14ac:dyDescent="0.75">
      <c r="B4351" s="249">
        <v>4288</v>
      </c>
      <c r="C4351" s="248">
        <v>128.17282661664007</v>
      </c>
    </row>
    <row r="4352" spans="2:3" x14ac:dyDescent="0.75">
      <c r="B4352" s="249">
        <v>4289</v>
      </c>
      <c r="C4352" s="248">
        <v>129.12664730809345</v>
      </c>
    </row>
    <row r="4353" spans="2:3" x14ac:dyDescent="0.75">
      <c r="B4353" s="249">
        <v>4290</v>
      </c>
      <c r="C4353" s="248">
        <v>147.33118839646437</v>
      </c>
    </row>
    <row r="4354" spans="2:3" x14ac:dyDescent="0.75">
      <c r="B4354" s="249">
        <v>4291</v>
      </c>
      <c r="C4354" s="248">
        <v>101.51902490843308</v>
      </c>
    </row>
    <row r="4355" spans="2:3" x14ac:dyDescent="0.75">
      <c r="B4355" s="249">
        <v>4292</v>
      </c>
      <c r="C4355" s="248">
        <v>102.12056217526268</v>
      </c>
    </row>
    <row r="4356" spans="2:3" x14ac:dyDescent="0.75">
      <c r="B4356" s="249">
        <v>4293</v>
      </c>
      <c r="C4356" s="248">
        <v>82.046549933033376</v>
      </c>
    </row>
    <row r="4357" spans="2:3" x14ac:dyDescent="0.75">
      <c r="B4357" s="249">
        <v>4294</v>
      </c>
      <c r="C4357" s="248">
        <v>106.26036404150965</v>
      </c>
    </row>
    <row r="4358" spans="2:3" x14ac:dyDescent="0.75">
      <c r="B4358" s="249">
        <v>4295</v>
      </c>
      <c r="C4358" s="248">
        <v>116.97463241343229</v>
      </c>
    </row>
    <row r="4359" spans="2:3" x14ac:dyDescent="0.75">
      <c r="B4359" s="249">
        <v>4296</v>
      </c>
      <c r="C4359" s="248">
        <v>114.22402668200928</v>
      </c>
    </row>
    <row r="4360" spans="2:3" x14ac:dyDescent="0.75">
      <c r="B4360" s="249">
        <v>4297</v>
      </c>
      <c r="C4360" s="248">
        <v>118.72352911523353</v>
      </c>
    </row>
    <row r="4361" spans="2:3" x14ac:dyDescent="0.75">
      <c r="B4361" s="249">
        <v>4298</v>
      </c>
      <c r="C4361" s="248">
        <v>159.53259753014834</v>
      </c>
    </row>
    <row r="4362" spans="2:3" x14ac:dyDescent="0.75">
      <c r="B4362" s="249">
        <v>4299</v>
      </c>
      <c r="C4362" s="248">
        <v>113.27099647312598</v>
      </c>
    </row>
    <row r="4363" spans="2:3" x14ac:dyDescent="0.75">
      <c r="B4363" s="249">
        <v>4300</v>
      </c>
      <c r="C4363" s="248">
        <v>68.551970361284418</v>
      </c>
    </row>
    <row r="4364" spans="2:3" x14ac:dyDescent="0.75">
      <c r="B4364" s="249">
        <v>4301</v>
      </c>
      <c r="C4364" s="248">
        <v>144.48006555244618</v>
      </c>
    </row>
    <row r="4365" spans="2:3" x14ac:dyDescent="0.75">
      <c r="B4365" s="249">
        <v>4302</v>
      </c>
      <c r="C4365" s="248">
        <v>118.02839706722085</v>
      </c>
    </row>
    <row r="4366" spans="2:3" x14ac:dyDescent="0.75">
      <c r="B4366" s="249">
        <v>4303</v>
      </c>
      <c r="C4366" s="248">
        <v>123.2898941834201</v>
      </c>
    </row>
    <row r="4367" spans="2:3" x14ac:dyDescent="0.75">
      <c r="B4367" s="249">
        <v>4304</v>
      </c>
      <c r="C4367" s="248">
        <v>111.37280645836307</v>
      </c>
    </row>
    <row r="4368" spans="2:3" x14ac:dyDescent="0.75">
      <c r="B4368" s="249">
        <v>4305</v>
      </c>
      <c r="C4368" s="248">
        <v>113.11365615335897</v>
      </c>
    </row>
    <row r="4369" spans="2:3" x14ac:dyDescent="0.75">
      <c r="B4369" s="249">
        <v>4306</v>
      </c>
      <c r="C4369" s="248">
        <v>144.68431051287453</v>
      </c>
    </row>
    <row r="4370" spans="2:3" x14ac:dyDescent="0.75">
      <c r="B4370" s="249">
        <v>4307</v>
      </c>
      <c r="C4370" s="248">
        <v>99.622677749960644</v>
      </c>
    </row>
    <row r="4371" spans="2:3" x14ac:dyDescent="0.75">
      <c r="B4371" s="249">
        <v>4308</v>
      </c>
      <c r="C4371" s="248">
        <v>141.7266054695836</v>
      </c>
    </row>
    <row r="4372" spans="2:3" x14ac:dyDescent="0.75">
      <c r="B4372" s="249">
        <v>4309</v>
      </c>
      <c r="C4372" s="248">
        <v>121.50822028379139</v>
      </c>
    </row>
    <row r="4373" spans="2:3" x14ac:dyDescent="0.75">
      <c r="B4373" s="249">
        <v>4310</v>
      </c>
      <c r="C4373" s="248">
        <v>118.23280915501167</v>
      </c>
    </row>
    <row r="4374" spans="2:3" x14ac:dyDescent="0.75">
      <c r="B4374" s="249">
        <v>4311</v>
      </c>
      <c r="C4374" s="248">
        <v>128.69487458327845</v>
      </c>
    </row>
    <row r="4375" spans="2:3" x14ac:dyDescent="0.75">
      <c r="B4375" s="249">
        <v>4312</v>
      </c>
      <c r="C4375" s="248">
        <v>173.3728464006164</v>
      </c>
    </row>
    <row r="4376" spans="2:3" x14ac:dyDescent="0.75">
      <c r="B4376" s="249">
        <v>4313</v>
      </c>
      <c r="C4376" s="248">
        <v>158.87532176805436</v>
      </c>
    </row>
    <row r="4377" spans="2:3" x14ac:dyDescent="0.75">
      <c r="B4377" s="249">
        <v>4314</v>
      </c>
      <c r="C4377" s="248">
        <v>89.430658568878073</v>
      </c>
    </row>
    <row r="4378" spans="2:3" x14ac:dyDescent="0.75">
      <c r="B4378" s="249">
        <v>4315</v>
      </c>
      <c r="C4378" s="248">
        <v>96.699820530456066</v>
      </c>
    </row>
    <row r="4379" spans="2:3" x14ac:dyDescent="0.75">
      <c r="B4379" s="249">
        <v>4316</v>
      </c>
      <c r="C4379" s="248">
        <v>146.93115372276242</v>
      </c>
    </row>
    <row r="4380" spans="2:3" x14ac:dyDescent="0.75">
      <c r="B4380" s="249">
        <v>4317</v>
      </c>
      <c r="C4380" s="248">
        <v>136.72532782053366</v>
      </c>
    </row>
    <row r="4381" spans="2:3" x14ac:dyDescent="0.75">
      <c r="B4381" s="249">
        <v>4318</v>
      </c>
      <c r="C4381" s="248">
        <v>85.015700647033455</v>
      </c>
    </row>
    <row r="4382" spans="2:3" x14ac:dyDescent="0.75">
      <c r="B4382" s="249">
        <v>4319</v>
      </c>
      <c r="C4382" s="248">
        <v>107.23437514736827</v>
      </c>
    </row>
    <row r="4383" spans="2:3" x14ac:dyDescent="0.75">
      <c r="B4383" s="249">
        <v>4320</v>
      </c>
      <c r="C4383" s="248">
        <v>134.70597783971439</v>
      </c>
    </row>
    <row r="4384" spans="2:3" x14ac:dyDescent="0.75">
      <c r="B4384" s="249">
        <v>4321</v>
      </c>
      <c r="C4384" s="248">
        <v>115.62484303733183</v>
      </c>
    </row>
    <row r="4385" spans="2:3" x14ac:dyDescent="0.75">
      <c r="B4385" s="249">
        <v>4322</v>
      </c>
      <c r="C4385" s="248">
        <v>111.82254113503032</v>
      </c>
    </row>
    <row r="4386" spans="2:3" x14ac:dyDescent="0.75">
      <c r="B4386" s="249">
        <v>4323</v>
      </c>
      <c r="C4386" s="248">
        <v>119.06683888718234</v>
      </c>
    </row>
    <row r="4387" spans="2:3" x14ac:dyDescent="0.75">
      <c r="B4387" s="249">
        <v>4324</v>
      </c>
      <c r="C4387" s="248">
        <v>111.16669543122431</v>
      </c>
    </row>
    <row r="4388" spans="2:3" x14ac:dyDescent="0.75">
      <c r="B4388" s="249">
        <v>4325</v>
      </c>
      <c r="C4388" s="248">
        <v>124.75163391486799</v>
      </c>
    </row>
    <row r="4389" spans="2:3" x14ac:dyDescent="0.75">
      <c r="B4389" s="249">
        <v>4326</v>
      </c>
      <c r="C4389" s="248">
        <v>71.370062170334108</v>
      </c>
    </row>
    <row r="4390" spans="2:3" x14ac:dyDescent="0.75">
      <c r="B4390" s="249">
        <v>4327</v>
      </c>
      <c r="C4390" s="248">
        <v>108.86314069450054</v>
      </c>
    </row>
    <row r="4391" spans="2:3" x14ac:dyDescent="0.75">
      <c r="B4391" s="249">
        <v>4328</v>
      </c>
      <c r="C4391" s="248">
        <v>117.46789987044529</v>
      </c>
    </row>
    <row r="4392" spans="2:3" x14ac:dyDescent="0.75">
      <c r="B4392" s="249">
        <v>4329</v>
      </c>
      <c r="C4392" s="248">
        <v>139.42631746338361</v>
      </c>
    </row>
    <row r="4393" spans="2:3" x14ac:dyDescent="0.75">
      <c r="B4393" s="249">
        <v>4330</v>
      </c>
      <c r="C4393" s="248">
        <v>136.14697338935682</v>
      </c>
    </row>
    <row r="4394" spans="2:3" x14ac:dyDescent="0.75">
      <c r="B4394" s="249">
        <v>4331</v>
      </c>
      <c r="C4394" s="248">
        <v>90.753801743276796</v>
      </c>
    </row>
    <row r="4395" spans="2:3" x14ac:dyDescent="0.75">
      <c r="B4395" s="249">
        <v>4332</v>
      </c>
      <c r="C4395" s="248">
        <v>90.648745302532944</v>
      </c>
    </row>
    <row r="4396" spans="2:3" x14ac:dyDescent="0.75">
      <c r="B4396" s="249">
        <v>4333</v>
      </c>
      <c r="C4396" s="248">
        <v>119.66428244023855</v>
      </c>
    </row>
    <row r="4397" spans="2:3" x14ac:dyDescent="0.75">
      <c r="B4397" s="249">
        <v>4334</v>
      </c>
      <c r="C4397" s="248">
        <v>103.01530464568573</v>
      </c>
    </row>
    <row r="4398" spans="2:3" x14ac:dyDescent="0.75">
      <c r="B4398" s="249">
        <v>4335</v>
      </c>
      <c r="C4398" s="248">
        <v>121.55370567793719</v>
      </c>
    </row>
    <row r="4399" spans="2:3" x14ac:dyDescent="0.75">
      <c r="B4399" s="249">
        <v>4336</v>
      </c>
      <c r="C4399" s="248">
        <v>121.76862608207681</v>
      </c>
    </row>
    <row r="4400" spans="2:3" x14ac:dyDescent="0.75">
      <c r="B4400" s="249">
        <v>4337</v>
      </c>
      <c r="C4400" s="248">
        <v>145.36644864457381</v>
      </c>
    </row>
    <row r="4401" spans="2:3" x14ac:dyDescent="0.75">
      <c r="B4401" s="249">
        <v>4338</v>
      </c>
      <c r="C4401" s="248">
        <v>130.6738812128186</v>
      </c>
    </row>
    <row r="4402" spans="2:3" x14ac:dyDescent="0.75">
      <c r="B4402" s="249">
        <v>4339</v>
      </c>
      <c r="C4402" s="248">
        <v>88.573505785385834</v>
      </c>
    </row>
    <row r="4403" spans="2:3" x14ac:dyDescent="0.75">
      <c r="B4403" s="249">
        <v>4340</v>
      </c>
      <c r="C4403" s="248">
        <v>118.55963420806702</v>
      </c>
    </row>
    <row r="4404" spans="2:3" x14ac:dyDescent="0.75">
      <c r="B4404" s="249">
        <v>4341</v>
      </c>
      <c r="C4404" s="248">
        <v>115.51422410056928</v>
      </c>
    </row>
    <row r="4405" spans="2:3" x14ac:dyDescent="0.75">
      <c r="B4405" s="249">
        <v>4342</v>
      </c>
      <c r="C4405" s="248">
        <v>89.926716086475494</v>
      </c>
    </row>
    <row r="4406" spans="2:3" x14ac:dyDescent="0.75">
      <c r="B4406" s="249">
        <v>4343</v>
      </c>
      <c r="C4406" s="248">
        <v>140.97880899377077</v>
      </c>
    </row>
    <row r="4407" spans="2:3" x14ac:dyDescent="0.75">
      <c r="B4407" s="249">
        <v>4344</v>
      </c>
      <c r="C4407" s="248">
        <v>118.15761424762213</v>
      </c>
    </row>
    <row r="4408" spans="2:3" x14ac:dyDescent="0.75">
      <c r="B4408" s="249">
        <v>4345</v>
      </c>
      <c r="C4408" s="248">
        <v>127.70628053250745</v>
      </c>
    </row>
    <row r="4409" spans="2:3" x14ac:dyDescent="0.75">
      <c r="B4409" s="249">
        <v>4346</v>
      </c>
      <c r="C4409" s="248">
        <v>126.76070971232465</v>
      </c>
    </row>
    <row r="4410" spans="2:3" x14ac:dyDescent="0.75">
      <c r="B4410" s="249">
        <v>4347</v>
      </c>
      <c r="C4410" s="248">
        <v>151.88046231734367</v>
      </c>
    </row>
    <row r="4411" spans="2:3" x14ac:dyDescent="0.75">
      <c r="B4411" s="249">
        <v>4348</v>
      </c>
      <c r="C4411" s="248">
        <v>130.92743634299245</v>
      </c>
    </row>
    <row r="4412" spans="2:3" x14ac:dyDescent="0.75">
      <c r="B4412" s="249">
        <v>4349</v>
      </c>
      <c r="C4412" s="248">
        <v>137.37974683992323</v>
      </c>
    </row>
    <row r="4413" spans="2:3" x14ac:dyDescent="0.75">
      <c r="B4413" s="249">
        <v>4350</v>
      </c>
      <c r="C4413" s="248">
        <v>77.983443903950047</v>
      </c>
    </row>
    <row r="4414" spans="2:3" x14ac:dyDescent="0.75">
      <c r="B4414" s="249">
        <v>4351</v>
      </c>
      <c r="C4414" s="248">
        <v>150.88199268050468</v>
      </c>
    </row>
    <row r="4415" spans="2:3" x14ac:dyDescent="0.75">
      <c r="B4415" s="249">
        <v>4352</v>
      </c>
      <c r="C4415" s="248">
        <v>137.26244477954327</v>
      </c>
    </row>
    <row r="4416" spans="2:3" x14ac:dyDescent="0.75">
      <c r="B4416" s="249">
        <v>4353</v>
      </c>
      <c r="C4416" s="248">
        <v>115.43775547349949</v>
      </c>
    </row>
    <row r="4417" spans="2:3" x14ac:dyDescent="0.75">
      <c r="B4417" s="249">
        <v>4354</v>
      </c>
      <c r="C4417" s="248">
        <v>154.04139630913616</v>
      </c>
    </row>
    <row r="4418" spans="2:3" x14ac:dyDescent="0.75">
      <c r="B4418" s="249">
        <v>4355</v>
      </c>
      <c r="C4418" s="248">
        <v>135.17290213087247</v>
      </c>
    </row>
    <row r="4419" spans="2:3" x14ac:dyDescent="0.75">
      <c r="B4419" s="249">
        <v>4356</v>
      </c>
      <c r="C4419" s="248">
        <v>136.88306703934944</v>
      </c>
    </row>
    <row r="4420" spans="2:3" x14ac:dyDescent="0.75">
      <c r="B4420" s="249">
        <v>4357</v>
      </c>
      <c r="C4420" s="248">
        <v>128.23406747095868</v>
      </c>
    </row>
    <row r="4421" spans="2:3" x14ac:dyDescent="0.75">
      <c r="B4421" s="249">
        <v>4358</v>
      </c>
      <c r="C4421" s="248">
        <v>167.60443245007528</v>
      </c>
    </row>
    <row r="4422" spans="2:3" x14ac:dyDescent="0.75">
      <c r="B4422" s="249">
        <v>4359</v>
      </c>
      <c r="C4422" s="248">
        <v>118.21131604037201</v>
      </c>
    </row>
    <row r="4423" spans="2:3" x14ac:dyDescent="0.75">
      <c r="B4423" s="249">
        <v>4360</v>
      </c>
      <c r="C4423" s="248">
        <v>111.67691497223139</v>
      </c>
    </row>
    <row r="4424" spans="2:3" x14ac:dyDescent="0.75">
      <c r="B4424" s="249">
        <v>4361</v>
      </c>
      <c r="C4424" s="248">
        <v>122.89281247062108</v>
      </c>
    </row>
    <row r="4425" spans="2:3" x14ac:dyDescent="0.75">
      <c r="B4425" s="249">
        <v>4362</v>
      </c>
      <c r="C4425" s="248">
        <v>156.54924662053173</v>
      </c>
    </row>
    <row r="4426" spans="2:3" x14ac:dyDescent="0.75">
      <c r="B4426" s="249">
        <v>4363</v>
      </c>
      <c r="C4426" s="248">
        <v>122.47514879734825</v>
      </c>
    </row>
    <row r="4427" spans="2:3" x14ac:dyDescent="0.75">
      <c r="B4427" s="249">
        <v>4364</v>
      </c>
      <c r="C4427" s="248">
        <v>88.850792029614539</v>
      </c>
    </row>
    <row r="4428" spans="2:3" x14ac:dyDescent="0.75">
      <c r="B4428" s="249">
        <v>4365</v>
      </c>
      <c r="C4428" s="248">
        <v>111.26302201722633</v>
      </c>
    </row>
    <row r="4429" spans="2:3" x14ac:dyDescent="0.75">
      <c r="B4429" s="249">
        <v>4366</v>
      </c>
      <c r="C4429" s="248">
        <v>122.28515358663599</v>
      </c>
    </row>
    <row r="4430" spans="2:3" x14ac:dyDescent="0.75">
      <c r="B4430" s="249">
        <v>4367</v>
      </c>
      <c r="C4430" s="248">
        <v>114.2718253097941</v>
      </c>
    </row>
    <row r="4431" spans="2:3" x14ac:dyDescent="0.75">
      <c r="B4431" s="249">
        <v>4368</v>
      </c>
      <c r="C4431" s="248">
        <v>76.90904920559106</v>
      </c>
    </row>
    <row r="4432" spans="2:3" x14ac:dyDescent="0.75">
      <c r="B4432" s="249">
        <v>4369</v>
      </c>
      <c r="C4432" s="248">
        <v>107.55042147734351</v>
      </c>
    </row>
    <row r="4433" spans="2:3" x14ac:dyDescent="0.75">
      <c r="B4433" s="249">
        <v>4370</v>
      </c>
      <c r="C4433" s="248">
        <v>160.93732539711394</v>
      </c>
    </row>
    <row r="4434" spans="2:3" x14ac:dyDescent="0.75">
      <c r="B4434" s="249">
        <v>4371</v>
      </c>
      <c r="C4434" s="248">
        <v>134.1933118074802</v>
      </c>
    </row>
    <row r="4435" spans="2:3" x14ac:dyDescent="0.75">
      <c r="B4435" s="249">
        <v>4372</v>
      </c>
      <c r="C4435" s="248">
        <v>139.15928448979707</v>
      </c>
    </row>
    <row r="4436" spans="2:3" x14ac:dyDescent="0.75">
      <c r="B4436" s="249">
        <v>4373</v>
      </c>
      <c r="C4436" s="248">
        <v>143.88702374486812</v>
      </c>
    </row>
    <row r="4437" spans="2:3" x14ac:dyDescent="0.75">
      <c r="B4437" s="249">
        <v>4374</v>
      </c>
      <c r="C4437" s="248">
        <v>123.06530933182927</v>
      </c>
    </row>
    <row r="4438" spans="2:3" x14ac:dyDescent="0.75">
      <c r="B4438" s="249">
        <v>4375</v>
      </c>
      <c r="C4438" s="248">
        <v>131.00665181577244</v>
      </c>
    </row>
    <row r="4439" spans="2:3" x14ac:dyDescent="0.75">
      <c r="B4439" s="249">
        <v>4376</v>
      </c>
      <c r="C4439" s="248">
        <v>107.93291066275097</v>
      </c>
    </row>
    <row r="4440" spans="2:3" x14ac:dyDescent="0.75">
      <c r="B4440" s="249">
        <v>4377</v>
      </c>
      <c r="C4440" s="248">
        <v>132.89842338983726</v>
      </c>
    </row>
    <row r="4441" spans="2:3" x14ac:dyDescent="0.75">
      <c r="B4441" s="249">
        <v>4378</v>
      </c>
      <c r="C4441" s="248">
        <v>111.05561269556844</v>
      </c>
    </row>
    <row r="4442" spans="2:3" x14ac:dyDescent="0.75">
      <c r="B4442" s="249">
        <v>4379</v>
      </c>
      <c r="C4442" s="248">
        <v>118.86174093817024</v>
      </c>
    </row>
    <row r="4443" spans="2:3" x14ac:dyDescent="0.75">
      <c r="B4443" s="249">
        <v>4380</v>
      </c>
      <c r="C4443" s="248">
        <v>94.276296295375829</v>
      </c>
    </row>
    <row r="4444" spans="2:3" x14ac:dyDescent="0.75">
      <c r="B4444" s="249">
        <v>4381</v>
      </c>
      <c r="C4444" s="248">
        <v>145.90702342114378</v>
      </c>
    </row>
    <row r="4445" spans="2:3" x14ac:dyDescent="0.75">
      <c r="B4445" s="249">
        <v>4382</v>
      </c>
      <c r="C4445" s="248">
        <v>82.481548651408716</v>
      </c>
    </row>
    <row r="4446" spans="2:3" x14ac:dyDescent="0.75">
      <c r="B4446" s="249">
        <v>4383</v>
      </c>
      <c r="C4446" s="248">
        <v>107.28053329546586</v>
      </c>
    </row>
    <row r="4447" spans="2:3" x14ac:dyDescent="0.75">
      <c r="B4447" s="249">
        <v>4384</v>
      </c>
      <c r="C4447" s="248">
        <v>105.15173313238945</v>
      </c>
    </row>
    <row r="4448" spans="2:3" x14ac:dyDescent="0.75">
      <c r="B4448" s="249">
        <v>4385</v>
      </c>
      <c r="C4448" s="248">
        <v>84.192130369065154</v>
      </c>
    </row>
    <row r="4449" spans="2:3" x14ac:dyDescent="0.75">
      <c r="B4449" s="249">
        <v>4386</v>
      </c>
      <c r="C4449" s="248">
        <v>136.29089360885749</v>
      </c>
    </row>
    <row r="4450" spans="2:3" x14ac:dyDescent="0.75">
      <c r="B4450" s="249">
        <v>4387</v>
      </c>
      <c r="C4450" s="248">
        <v>73.823518857330086</v>
      </c>
    </row>
    <row r="4451" spans="2:3" x14ac:dyDescent="0.75">
      <c r="B4451" s="249">
        <v>4388</v>
      </c>
      <c r="C4451" s="248">
        <v>111.86644031851961</v>
      </c>
    </row>
    <row r="4452" spans="2:3" x14ac:dyDescent="0.75">
      <c r="B4452" s="249">
        <v>4389</v>
      </c>
      <c r="C4452" s="248">
        <v>116.9600479711514</v>
      </c>
    </row>
    <row r="4453" spans="2:3" x14ac:dyDescent="0.75">
      <c r="B4453" s="249">
        <v>4390</v>
      </c>
      <c r="C4453" s="248">
        <v>106.96250512185831</v>
      </c>
    </row>
    <row r="4454" spans="2:3" x14ac:dyDescent="0.75">
      <c r="B4454" s="249">
        <v>4391</v>
      </c>
      <c r="C4454" s="248">
        <v>138.05860613885568</v>
      </c>
    </row>
    <row r="4455" spans="2:3" x14ac:dyDescent="0.75">
      <c r="B4455" s="249">
        <v>4392</v>
      </c>
      <c r="C4455" s="248">
        <v>137.65708455777289</v>
      </c>
    </row>
    <row r="4456" spans="2:3" x14ac:dyDescent="0.75">
      <c r="B4456" s="249">
        <v>4393</v>
      </c>
      <c r="C4456" s="248">
        <v>152.63610160525343</v>
      </c>
    </row>
    <row r="4457" spans="2:3" x14ac:dyDescent="0.75">
      <c r="B4457" s="249">
        <v>4394</v>
      </c>
      <c r="C4457" s="248">
        <v>177.45344366591408</v>
      </c>
    </row>
    <row r="4458" spans="2:3" x14ac:dyDescent="0.75">
      <c r="B4458" s="249">
        <v>4395</v>
      </c>
      <c r="C4458" s="248">
        <v>151.67887004790214</v>
      </c>
    </row>
    <row r="4459" spans="2:3" x14ac:dyDescent="0.75">
      <c r="B4459" s="249">
        <v>4396</v>
      </c>
      <c r="C4459" s="248">
        <v>124.82534471772111</v>
      </c>
    </row>
    <row r="4460" spans="2:3" x14ac:dyDescent="0.75">
      <c r="B4460" s="249">
        <v>4397</v>
      </c>
      <c r="C4460" s="248">
        <v>114.04161246888172</v>
      </c>
    </row>
    <row r="4461" spans="2:3" x14ac:dyDescent="0.75">
      <c r="B4461" s="249">
        <v>4398</v>
      </c>
      <c r="C4461" s="248">
        <v>129.87730201884543</v>
      </c>
    </row>
    <row r="4462" spans="2:3" x14ac:dyDescent="0.75">
      <c r="B4462" s="249">
        <v>4399</v>
      </c>
      <c r="C4462" s="248">
        <v>111.3437978340297</v>
      </c>
    </row>
    <row r="4463" spans="2:3" x14ac:dyDescent="0.75">
      <c r="B4463" s="249">
        <v>4400</v>
      </c>
      <c r="C4463" s="248">
        <v>164.52160007549088</v>
      </c>
    </row>
    <row r="4464" spans="2:3" x14ac:dyDescent="0.75">
      <c r="B4464" s="249">
        <v>4401</v>
      </c>
      <c r="C4464" s="248">
        <v>138.14549766764446</v>
      </c>
    </row>
    <row r="4465" spans="2:3" x14ac:dyDescent="0.75">
      <c r="B4465" s="249">
        <v>4402</v>
      </c>
      <c r="C4465" s="248">
        <v>127.95652299327138</v>
      </c>
    </row>
    <row r="4466" spans="2:3" x14ac:dyDescent="0.75">
      <c r="B4466" s="249">
        <v>4403</v>
      </c>
      <c r="C4466" s="248">
        <v>157.41066217231122</v>
      </c>
    </row>
    <row r="4467" spans="2:3" x14ac:dyDescent="0.75">
      <c r="B4467" s="249">
        <v>4404</v>
      </c>
      <c r="C4467" s="248">
        <v>145.30724558525532</v>
      </c>
    </row>
    <row r="4468" spans="2:3" x14ac:dyDescent="0.75">
      <c r="B4468" s="249">
        <v>4405</v>
      </c>
      <c r="C4468" s="248">
        <v>131.6004282295392</v>
      </c>
    </row>
    <row r="4469" spans="2:3" x14ac:dyDescent="0.75">
      <c r="B4469" s="249">
        <v>4406</v>
      </c>
      <c r="C4469" s="248">
        <v>149.83712029879126</v>
      </c>
    </row>
    <row r="4470" spans="2:3" x14ac:dyDescent="0.75">
      <c r="B4470" s="249">
        <v>4407</v>
      </c>
      <c r="C4470" s="248">
        <v>86.441359322406541</v>
      </c>
    </row>
    <row r="4471" spans="2:3" x14ac:dyDescent="0.75">
      <c r="B4471" s="249">
        <v>4408</v>
      </c>
      <c r="C4471" s="248">
        <v>110.93998185549012</v>
      </c>
    </row>
    <row r="4472" spans="2:3" x14ac:dyDescent="0.75">
      <c r="B4472" s="249">
        <v>4409</v>
      </c>
      <c r="C4472" s="248">
        <v>115.77270577782998</v>
      </c>
    </row>
    <row r="4473" spans="2:3" x14ac:dyDescent="0.75">
      <c r="B4473" s="249">
        <v>4410</v>
      </c>
      <c r="C4473" s="248">
        <v>150.38736097610055</v>
      </c>
    </row>
    <row r="4474" spans="2:3" x14ac:dyDescent="0.75">
      <c r="B4474" s="249">
        <v>4411</v>
      </c>
      <c r="C4474" s="248">
        <v>143.76156616417327</v>
      </c>
    </row>
    <row r="4475" spans="2:3" x14ac:dyDescent="0.75">
      <c r="B4475" s="249">
        <v>4412</v>
      </c>
      <c r="C4475" s="248">
        <v>136.97383933116311</v>
      </c>
    </row>
    <row r="4476" spans="2:3" x14ac:dyDescent="0.75">
      <c r="B4476" s="249">
        <v>4413</v>
      </c>
      <c r="C4476" s="248">
        <v>145.98842676398309</v>
      </c>
    </row>
    <row r="4477" spans="2:3" x14ac:dyDescent="0.75">
      <c r="B4477" s="249">
        <v>4414</v>
      </c>
      <c r="C4477" s="248">
        <v>98.953436548813698</v>
      </c>
    </row>
    <row r="4478" spans="2:3" x14ac:dyDescent="0.75">
      <c r="B4478" s="249">
        <v>4415</v>
      </c>
      <c r="C4478" s="248">
        <v>72.820133473416021</v>
      </c>
    </row>
    <row r="4479" spans="2:3" x14ac:dyDescent="0.75">
      <c r="B4479" s="249">
        <v>4416</v>
      </c>
      <c r="C4479" s="248">
        <v>118.36934533964647</v>
      </c>
    </row>
    <row r="4480" spans="2:3" x14ac:dyDescent="0.75">
      <c r="B4480" s="249">
        <v>4417</v>
      </c>
      <c r="C4480" s="248">
        <v>154.99109286388517</v>
      </c>
    </row>
    <row r="4481" spans="2:3" x14ac:dyDescent="0.75">
      <c r="B4481" s="249">
        <v>4418</v>
      </c>
      <c r="C4481" s="248">
        <v>125.99769210477464</v>
      </c>
    </row>
    <row r="4482" spans="2:3" x14ac:dyDescent="0.75">
      <c r="B4482" s="249">
        <v>4419</v>
      </c>
      <c r="C4482" s="248">
        <v>135.05183326693421</v>
      </c>
    </row>
    <row r="4483" spans="2:3" x14ac:dyDescent="0.75">
      <c r="B4483" s="249">
        <v>4420</v>
      </c>
      <c r="C4483" s="248">
        <v>113.25654088113558</v>
      </c>
    </row>
    <row r="4484" spans="2:3" x14ac:dyDescent="0.75">
      <c r="B4484" s="249">
        <v>4421</v>
      </c>
      <c r="C4484" s="248">
        <v>91.376440490643162</v>
      </c>
    </row>
    <row r="4485" spans="2:3" x14ac:dyDescent="0.75">
      <c r="B4485" s="249">
        <v>4422</v>
      </c>
      <c r="C4485" s="248">
        <v>64.349098021672418</v>
      </c>
    </row>
    <row r="4486" spans="2:3" x14ac:dyDescent="0.75">
      <c r="B4486" s="249">
        <v>4423</v>
      </c>
      <c r="C4486" s="248">
        <v>79.320700144846384</v>
      </c>
    </row>
    <row r="4487" spans="2:3" x14ac:dyDescent="0.75">
      <c r="B4487" s="249">
        <v>4424</v>
      </c>
      <c r="C4487" s="248">
        <v>134.00697001112906</v>
      </c>
    </row>
    <row r="4488" spans="2:3" x14ac:dyDescent="0.75">
      <c r="B4488" s="249">
        <v>4425</v>
      </c>
      <c r="C4488" s="248">
        <v>90.868154575076346</v>
      </c>
    </row>
    <row r="4489" spans="2:3" x14ac:dyDescent="0.75">
      <c r="B4489" s="249">
        <v>4426</v>
      </c>
      <c r="C4489" s="248">
        <v>97.628941328868237</v>
      </c>
    </row>
    <row r="4490" spans="2:3" x14ac:dyDescent="0.75">
      <c r="B4490" s="249">
        <v>4427</v>
      </c>
      <c r="C4490" s="248">
        <v>61.553876983444454</v>
      </c>
    </row>
    <row r="4491" spans="2:3" x14ac:dyDescent="0.75">
      <c r="B4491" s="249">
        <v>4428</v>
      </c>
      <c r="C4491" s="248">
        <v>131.60598835120257</v>
      </c>
    </row>
    <row r="4492" spans="2:3" x14ac:dyDescent="0.75">
      <c r="B4492" s="249">
        <v>4429</v>
      </c>
      <c r="C4492" s="248">
        <v>165.85627149701884</v>
      </c>
    </row>
    <row r="4493" spans="2:3" x14ac:dyDescent="0.75">
      <c r="B4493" s="249">
        <v>4430</v>
      </c>
      <c r="C4493" s="248">
        <v>126.04285967051105</v>
      </c>
    </row>
    <row r="4494" spans="2:3" x14ac:dyDescent="0.75">
      <c r="B4494" s="249">
        <v>4431</v>
      </c>
      <c r="C4494" s="248">
        <v>129.58824348444639</v>
      </c>
    </row>
    <row r="4495" spans="2:3" x14ac:dyDescent="0.75">
      <c r="B4495" s="249">
        <v>4432</v>
      </c>
      <c r="C4495" s="248">
        <v>129.69190259182784</v>
      </c>
    </row>
    <row r="4496" spans="2:3" x14ac:dyDescent="0.75">
      <c r="B4496" s="249">
        <v>4433</v>
      </c>
      <c r="C4496" s="248">
        <v>104.26965712457944</v>
      </c>
    </row>
    <row r="4497" spans="2:3" x14ac:dyDescent="0.75">
      <c r="B4497" s="249">
        <v>4434</v>
      </c>
      <c r="C4497" s="248">
        <v>113.64772386756901</v>
      </c>
    </row>
    <row r="4498" spans="2:3" x14ac:dyDescent="0.75">
      <c r="B4498" s="249">
        <v>4435</v>
      </c>
      <c r="C4498" s="248">
        <v>107.73067740008098</v>
      </c>
    </row>
    <row r="4499" spans="2:3" x14ac:dyDescent="0.75">
      <c r="B4499" s="249">
        <v>4436</v>
      </c>
      <c r="C4499" s="248">
        <v>121.24996413103993</v>
      </c>
    </row>
    <row r="4500" spans="2:3" x14ac:dyDescent="0.75">
      <c r="B4500" s="249">
        <v>4437</v>
      </c>
      <c r="C4500" s="248">
        <v>130.56110650481818</v>
      </c>
    </row>
    <row r="4501" spans="2:3" x14ac:dyDescent="0.75">
      <c r="B4501" s="249">
        <v>4438</v>
      </c>
      <c r="C4501" s="248">
        <v>125.1976338667825</v>
      </c>
    </row>
    <row r="4502" spans="2:3" x14ac:dyDescent="0.75">
      <c r="B4502" s="249">
        <v>4439</v>
      </c>
      <c r="C4502" s="248">
        <v>143.9353115332197</v>
      </c>
    </row>
    <row r="4503" spans="2:3" x14ac:dyDescent="0.75">
      <c r="B4503" s="249">
        <v>4440</v>
      </c>
      <c r="C4503" s="248">
        <v>114.03934266552891</v>
      </c>
    </row>
    <row r="4504" spans="2:3" x14ac:dyDescent="0.75">
      <c r="B4504" s="249">
        <v>4441</v>
      </c>
      <c r="C4504" s="248">
        <v>124.62665562309952</v>
      </c>
    </row>
    <row r="4505" spans="2:3" x14ac:dyDescent="0.75">
      <c r="B4505" s="249">
        <v>4442</v>
      </c>
      <c r="C4505" s="248">
        <v>114.98487113393091</v>
      </c>
    </row>
    <row r="4506" spans="2:3" x14ac:dyDescent="0.75">
      <c r="B4506" s="249">
        <v>4443</v>
      </c>
      <c r="C4506" s="248">
        <v>97.538433219917678</v>
      </c>
    </row>
    <row r="4507" spans="2:3" x14ac:dyDescent="0.75">
      <c r="B4507" s="249">
        <v>4444</v>
      </c>
      <c r="C4507" s="248">
        <v>132.54666781650812</v>
      </c>
    </row>
    <row r="4508" spans="2:3" x14ac:dyDescent="0.75">
      <c r="B4508" s="249">
        <v>4445</v>
      </c>
      <c r="C4508" s="248">
        <v>134.97631312737278</v>
      </c>
    </row>
    <row r="4509" spans="2:3" x14ac:dyDescent="0.75">
      <c r="B4509" s="249">
        <v>4446</v>
      </c>
      <c r="C4509" s="248">
        <v>141.60975568840831</v>
      </c>
    </row>
    <row r="4510" spans="2:3" x14ac:dyDescent="0.75">
      <c r="B4510" s="249">
        <v>4447</v>
      </c>
      <c r="C4510" s="248">
        <v>139.71557056243867</v>
      </c>
    </row>
    <row r="4511" spans="2:3" x14ac:dyDescent="0.75">
      <c r="B4511" s="249">
        <v>4448</v>
      </c>
      <c r="C4511" s="248">
        <v>135.01220436160767</v>
      </c>
    </row>
    <row r="4512" spans="2:3" x14ac:dyDescent="0.75">
      <c r="B4512" s="249">
        <v>4449</v>
      </c>
      <c r="C4512" s="248">
        <v>142.82093010171866</v>
      </c>
    </row>
    <row r="4513" spans="2:3" x14ac:dyDescent="0.75">
      <c r="B4513" s="249">
        <v>4450</v>
      </c>
      <c r="C4513" s="248">
        <v>141.81510234917044</v>
      </c>
    </row>
    <row r="4514" spans="2:3" x14ac:dyDescent="0.75">
      <c r="B4514" s="249">
        <v>4451</v>
      </c>
      <c r="C4514" s="248">
        <v>127.14188623462701</v>
      </c>
    </row>
    <row r="4515" spans="2:3" x14ac:dyDescent="0.75">
      <c r="B4515" s="249">
        <v>4452</v>
      </c>
      <c r="C4515" s="248">
        <v>103.83013104274633</v>
      </c>
    </row>
    <row r="4516" spans="2:3" x14ac:dyDescent="0.75">
      <c r="B4516" s="249">
        <v>4453</v>
      </c>
      <c r="C4516" s="248">
        <v>89.47973579753014</v>
      </c>
    </row>
    <row r="4517" spans="2:3" x14ac:dyDescent="0.75">
      <c r="B4517" s="249">
        <v>4454</v>
      </c>
      <c r="C4517" s="248">
        <v>108.0182535254869</v>
      </c>
    </row>
    <row r="4518" spans="2:3" x14ac:dyDescent="0.75">
      <c r="B4518" s="249">
        <v>4455</v>
      </c>
      <c r="C4518" s="248">
        <v>116.74766752315148</v>
      </c>
    </row>
    <row r="4519" spans="2:3" x14ac:dyDescent="0.75">
      <c r="B4519" s="249">
        <v>4456</v>
      </c>
      <c r="C4519" s="248">
        <v>143.37190097983367</v>
      </c>
    </row>
    <row r="4520" spans="2:3" x14ac:dyDescent="0.75">
      <c r="B4520" s="249">
        <v>4457</v>
      </c>
      <c r="C4520" s="248">
        <v>125.2744538891142</v>
      </c>
    </row>
    <row r="4521" spans="2:3" x14ac:dyDescent="0.75">
      <c r="B4521" s="249">
        <v>4458</v>
      </c>
      <c r="C4521" s="248">
        <v>117.301584140659</v>
      </c>
    </row>
    <row r="4522" spans="2:3" x14ac:dyDescent="0.75">
      <c r="B4522" s="249">
        <v>4459</v>
      </c>
      <c r="C4522" s="248">
        <v>116.44174350419277</v>
      </c>
    </row>
    <row r="4523" spans="2:3" x14ac:dyDescent="0.75">
      <c r="B4523" s="249">
        <v>4460</v>
      </c>
      <c r="C4523" s="248">
        <v>94.138365437823893</v>
      </c>
    </row>
    <row r="4524" spans="2:3" x14ac:dyDescent="0.75">
      <c r="B4524" s="249">
        <v>4461</v>
      </c>
      <c r="C4524" s="248">
        <v>118.91064890519759</v>
      </c>
    </row>
    <row r="4525" spans="2:3" x14ac:dyDescent="0.75">
      <c r="B4525" s="249">
        <v>4462</v>
      </c>
      <c r="C4525" s="248">
        <v>115.47515227730798</v>
      </c>
    </row>
    <row r="4526" spans="2:3" x14ac:dyDescent="0.75">
      <c r="B4526" s="249">
        <v>4463</v>
      </c>
      <c r="C4526" s="248">
        <v>152.59088521822517</v>
      </c>
    </row>
    <row r="4527" spans="2:3" x14ac:dyDescent="0.75">
      <c r="B4527" s="249">
        <v>4464</v>
      </c>
      <c r="C4527" s="248">
        <v>145.64228313014539</v>
      </c>
    </row>
    <row r="4528" spans="2:3" x14ac:dyDescent="0.75">
      <c r="B4528" s="249">
        <v>4465</v>
      </c>
      <c r="C4528" s="248">
        <v>151.28719608849167</v>
      </c>
    </row>
    <row r="4529" spans="2:3" x14ac:dyDescent="0.75">
      <c r="B4529" s="249">
        <v>4466</v>
      </c>
      <c r="C4529" s="248">
        <v>118.09603595530025</v>
      </c>
    </row>
    <row r="4530" spans="2:3" x14ac:dyDescent="0.75">
      <c r="B4530" s="249">
        <v>4467</v>
      </c>
      <c r="C4530" s="248">
        <v>123.77982543008089</v>
      </c>
    </row>
    <row r="4531" spans="2:3" x14ac:dyDescent="0.75">
      <c r="B4531" s="249">
        <v>4468</v>
      </c>
      <c r="C4531" s="248">
        <v>104.74492168209777</v>
      </c>
    </row>
    <row r="4532" spans="2:3" x14ac:dyDescent="0.75">
      <c r="B4532" s="249">
        <v>4469</v>
      </c>
      <c r="C4532" s="248">
        <v>129.45150515610931</v>
      </c>
    </row>
    <row r="4533" spans="2:3" x14ac:dyDescent="0.75">
      <c r="B4533" s="249">
        <v>4470</v>
      </c>
      <c r="C4533" s="248">
        <v>177.38443520306276</v>
      </c>
    </row>
    <row r="4534" spans="2:3" x14ac:dyDescent="0.75">
      <c r="B4534" s="249">
        <v>4471</v>
      </c>
      <c r="C4534" s="248">
        <v>101.48985587716642</v>
      </c>
    </row>
    <row r="4535" spans="2:3" x14ac:dyDescent="0.75">
      <c r="B4535" s="249">
        <v>4472</v>
      </c>
      <c r="C4535" s="248">
        <v>101.51307419774096</v>
      </c>
    </row>
    <row r="4536" spans="2:3" x14ac:dyDescent="0.75">
      <c r="B4536" s="249">
        <v>4473</v>
      </c>
      <c r="C4536" s="248">
        <v>110.26112936824025</v>
      </c>
    </row>
    <row r="4537" spans="2:3" x14ac:dyDescent="0.75">
      <c r="B4537" s="249">
        <v>4474</v>
      </c>
      <c r="C4537" s="248">
        <v>117.09267259917029</v>
      </c>
    </row>
    <row r="4538" spans="2:3" x14ac:dyDescent="0.75">
      <c r="B4538" s="249">
        <v>4475</v>
      </c>
      <c r="C4538" s="248">
        <v>112.2784772097487</v>
      </c>
    </row>
    <row r="4539" spans="2:3" x14ac:dyDescent="0.75">
      <c r="B4539" s="249">
        <v>4476</v>
      </c>
      <c r="C4539" s="248">
        <v>102.08215858509647</v>
      </c>
    </row>
    <row r="4540" spans="2:3" x14ac:dyDescent="0.75">
      <c r="B4540" s="249">
        <v>4477</v>
      </c>
      <c r="C4540" s="248">
        <v>135.56966179074479</v>
      </c>
    </row>
    <row r="4541" spans="2:3" x14ac:dyDescent="0.75">
      <c r="B4541" s="249">
        <v>4478</v>
      </c>
      <c r="C4541" s="248">
        <v>120.18601024790323</v>
      </c>
    </row>
    <row r="4542" spans="2:3" x14ac:dyDescent="0.75">
      <c r="B4542" s="249">
        <v>4479</v>
      </c>
      <c r="C4542" s="248">
        <v>137.03278260237192</v>
      </c>
    </row>
    <row r="4543" spans="2:3" x14ac:dyDescent="0.75">
      <c r="B4543" s="249">
        <v>4480</v>
      </c>
      <c r="C4543" s="248">
        <v>143.19559195397244</v>
      </c>
    </row>
    <row r="4544" spans="2:3" x14ac:dyDescent="0.75">
      <c r="B4544" s="249">
        <v>4481</v>
      </c>
      <c r="C4544" s="248">
        <v>102.7264327465565</v>
      </c>
    </row>
    <row r="4545" spans="2:3" x14ac:dyDescent="0.75">
      <c r="B4545" s="249">
        <v>4482</v>
      </c>
      <c r="C4545" s="248">
        <v>138.05929049968407</v>
      </c>
    </row>
    <row r="4546" spans="2:3" x14ac:dyDescent="0.75">
      <c r="B4546" s="249">
        <v>4483</v>
      </c>
      <c r="C4546" s="248">
        <v>153.23028846265055</v>
      </c>
    </row>
    <row r="4547" spans="2:3" x14ac:dyDescent="0.75">
      <c r="B4547" s="249">
        <v>4484</v>
      </c>
      <c r="C4547" s="248">
        <v>112.35708351231153</v>
      </c>
    </row>
    <row r="4548" spans="2:3" x14ac:dyDescent="0.75">
      <c r="B4548" s="249">
        <v>4485</v>
      </c>
      <c r="C4548" s="248">
        <v>101.70386477606381</v>
      </c>
    </row>
    <row r="4549" spans="2:3" x14ac:dyDescent="0.75">
      <c r="B4549" s="249">
        <v>4486</v>
      </c>
      <c r="C4549" s="248">
        <v>110.38514983873108</v>
      </c>
    </row>
    <row r="4550" spans="2:3" x14ac:dyDescent="0.75">
      <c r="B4550" s="249">
        <v>4487</v>
      </c>
      <c r="C4550" s="248">
        <v>155.62261035686149</v>
      </c>
    </row>
    <row r="4551" spans="2:3" x14ac:dyDescent="0.75">
      <c r="B4551" s="249">
        <v>4488</v>
      </c>
      <c r="C4551" s="248">
        <v>103.88859132593956</v>
      </c>
    </row>
    <row r="4552" spans="2:3" x14ac:dyDescent="0.75">
      <c r="B4552" s="249">
        <v>4489</v>
      </c>
      <c r="C4552" s="248">
        <v>133.65719548944381</v>
      </c>
    </row>
    <row r="4553" spans="2:3" x14ac:dyDescent="0.75">
      <c r="B4553" s="249">
        <v>4490</v>
      </c>
      <c r="C4553" s="248">
        <v>145.87381313040265</v>
      </c>
    </row>
    <row r="4554" spans="2:3" x14ac:dyDescent="0.75">
      <c r="B4554" s="249">
        <v>4491</v>
      </c>
      <c r="C4554" s="248">
        <v>138.79075248533383</v>
      </c>
    </row>
    <row r="4555" spans="2:3" x14ac:dyDescent="0.75">
      <c r="B4555" s="249">
        <v>4492</v>
      </c>
      <c r="C4555" s="248">
        <v>146.87810628695158</v>
      </c>
    </row>
    <row r="4556" spans="2:3" x14ac:dyDescent="0.75">
      <c r="B4556" s="249">
        <v>4493</v>
      </c>
      <c r="C4556" s="248">
        <v>83.717445117262173</v>
      </c>
    </row>
    <row r="4557" spans="2:3" x14ac:dyDescent="0.75">
      <c r="B4557" s="249">
        <v>4494</v>
      </c>
      <c r="C4557" s="248">
        <v>122.29262607931696</v>
      </c>
    </row>
    <row r="4558" spans="2:3" x14ac:dyDescent="0.75">
      <c r="B4558" s="249">
        <v>4495</v>
      </c>
      <c r="C4558" s="248">
        <v>135.86494208262596</v>
      </c>
    </row>
    <row r="4559" spans="2:3" x14ac:dyDescent="0.75">
      <c r="B4559" s="249">
        <v>4496</v>
      </c>
      <c r="C4559" s="248">
        <v>92.993671805360094</v>
      </c>
    </row>
    <row r="4560" spans="2:3" x14ac:dyDescent="0.75">
      <c r="B4560" s="249">
        <v>4497</v>
      </c>
      <c r="C4560" s="248">
        <v>103.61780177154768</v>
      </c>
    </row>
    <row r="4561" spans="2:3" x14ac:dyDescent="0.75">
      <c r="B4561" s="249">
        <v>4498</v>
      </c>
      <c r="C4561" s="248">
        <v>131.88160245439192</v>
      </c>
    </row>
    <row r="4562" spans="2:3" x14ac:dyDescent="0.75">
      <c r="B4562" s="249">
        <v>4499</v>
      </c>
      <c r="C4562" s="248">
        <v>89.602106814036262</v>
      </c>
    </row>
    <row r="4563" spans="2:3" x14ac:dyDescent="0.75">
      <c r="B4563" s="249">
        <v>4500</v>
      </c>
      <c r="C4563" s="248">
        <v>120.09011903401468</v>
      </c>
    </row>
    <row r="4564" spans="2:3" x14ac:dyDescent="0.75">
      <c r="B4564" s="249">
        <v>4501</v>
      </c>
      <c r="C4564" s="248">
        <v>134.5708081614666</v>
      </c>
    </row>
    <row r="4565" spans="2:3" x14ac:dyDescent="0.75">
      <c r="B4565" s="249">
        <v>4502</v>
      </c>
      <c r="C4565" s="248">
        <v>119.34050277161981</v>
      </c>
    </row>
    <row r="4566" spans="2:3" x14ac:dyDescent="0.75">
      <c r="B4566" s="249">
        <v>4503</v>
      </c>
      <c r="C4566" s="248">
        <v>120.96973274348396</v>
      </c>
    </row>
    <row r="4567" spans="2:3" x14ac:dyDescent="0.75">
      <c r="B4567" s="249">
        <v>4504</v>
      </c>
      <c r="C4567" s="248">
        <v>98.483271054831931</v>
      </c>
    </row>
    <row r="4568" spans="2:3" x14ac:dyDescent="0.75">
      <c r="B4568" s="249">
        <v>4505</v>
      </c>
      <c r="C4568" s="248">
        <v>98.01795179112294</v>
      </c>
    </row>
    <row r="4569" spans="2:3" x14ac:dyDescent="0.75">
      <c r="B4569" s="249">
        <v>4506</v>
      </c>
      <c r="C4569" s="248">
        <v>137.79778905900136</v>
      </c>
    </row>
    <row r="4570" spans="2:3" x14ac:dyDescent="0.75">
      <c r="B4570" s="249">
        <v>4507</v>
      </c>
      <c r="C4570" s="248">
        <v>130.23358745802241</v>
      </c>
    </row>
    <row r="4571" spans="2:3" x14ac:dyDescent="0.75">
      <c r="B4571" s="249">
        <v>4508</v>
      </c>
      <c r="C4571" s="248">
        <v>158.23369413939008</v>
      </c>
    </row>
    <row r="4572" spans="2:3" x14ac:dyDescent="0.75">
      <c r="B4572" s="249">
        <v>4509</v>
      </c>
      <c r="C4572" s="248">
        <v>111.2740267352001</v>
      </c>
    </row>
    <row r="4573" spans="2:3" x14ac:dyDescent="0.75">
      <c r="B4573" s="249">
        <v>4510</v>
      </c>
      <c r="C4573" s="248">
        <v>89.626874138308835</v>
      </c>
    </row>
    <row r="4574" spans="2:3" x14ac:dyDescent="0.75">
      <c r="B4574" s="249">
        <v>4511</v>
      </c>
      <c r="C4574" s="248">
        <v>118.44216636182482</v>
      </c>
    </row>
    <row r="4575" spans="2:3" x14ac:dyDescent="0.75">
      <c r="B4575" s="249">
        <v>4512</v>
      </c>
      <c r="C4575" s="248">
        <v>98.87254329347644</v>
      </c>
    </row>
    <row r="4576" spans="2:3" x14ac:dyDescent="0.75">
      <c r="B4576" s="249">
        <v>4513</v>
      </c>
      <c r="C4576" s="248">
        <v>115.54219324230887</v>
      </c>
    </row>
    <row r="4577" spans="2:3" x14ac:dyDescent="0.75">
      <c r="B4577" s="249">
        <v>4514</v>
      </c>
      <c r="C4577" s="248">
        <v>146.47985731091083</v>
      </c>
    </row>
    <row r="4578" spans="2:3" x14ac:dyDescent="0.75">
      <c r="B4578" s="249">
        <v>4515</v>
      </c>
      <c r="C4578" s="248">
        <v>115.64576771682999</v>
      </c>
    </row>
    <row r="4579" spans="2:3" x14ac:dyDescent="0.75">
      <c r="B4579" s="249">
        <v>4516</v>
      </c>
      <c r="C4579" s="248">
        <v>121.78701736464292</v>
      </c>
    </row>
    <row r="4580" spans="2:3" x14ac:dyDescent="0.75">
      <c r="B4580" s="249">
        <v>4517</v>
      </c>
      <c r="C4580" s="248">
        <v>110.46151749395712</v>
      </c>
    </row>
    <row r="4581" spans="2:3" x14ac:dyDescent="0.75">
      <c r="B4581" s="249">
        <v>4518</v>
      </c>
      <c r="C4581" s="248">
        <v>129.80931076073256</v>
      </c>
    </row>
    <row r="4582" spans="2:3" x14ac:dyDescent="0.75">
      <c r="B4582" s="249">
        <v>4519</v>
      </c>
      <c r="C4582" s="248">
        <v>91.669622827357898</v>
      </c>
    </row>
    <row r="4583" spans="2:3" x14ac:dyDescent="0.75">
      <c r="B4583" s="249">
        <v>4520</v>
      </c>
      <c r="C4583" s="248">
        <v>127.36586804046645</v>
      </c>
    </row>
    <row r="4584" spans="2:3" x14ac:dyDescent="0.75">
      <c r="B4584" s="249">
        <v>4521</v>
      </c>
      <c r="C4584" s="248">
        <v>150.24979098657658</v>
      </c>
    </row>
    <row r="4585" spans="2:3" x14ac:dyDescent="0.75">
      <c r="B4585" s="249">
        <v>4522</v>
      </c>
      <c r="C4585" s="248">
        <v>124.75896786172196</v>
      </c>
    </row>
    <row r="4586" spans="2:3" x14ac:dyDescent="0.75">
      <c r="B4586" s="249">
        <v>4523</v>
      </c>
      <c r="C4586" s="248">
        <v>97.818980090225438</v>
      </c>
    </row>
    <row r="4587" spans="2:3" x14ac:dyDescent="0.75">
      <c r="B4587" s="249">
        <v>4524</v>
      </c>
      <c r="C4587" s="248">
        <v>119.15077298823014</v>
      </c>
    </row>
    <row r="4588" spans="2:3" x14ac:dyDescent="0.75">
      <c r="B4588" s="249">
        <v>4525</v>
      </c>
      <c r="C4588" s="248">
        <v>123.93202379285358</v>
      </c>
    </row>
    <row r="4589" spans="2:3" x14ac:dyDescent="0.75">
      <c r="B4589" s="249">
        <v>4526</v>
      </c>
      <c r="C4589" s="248">
        <v>73.615369186845044</v>
      </c>
    </row>
    <row r="4590" spans="2:3" x14ac:dyDescent="0.75">
      <c r="B4590" s="249">
        <v>4527</v>
      </c>
      <c r="C4590" s="248">
        <v>120.26908073422594</v>
      </c>
    </row>
    <row r="4591" spans="2:3" x14ac:dyDescent="0.75">
      <c r="B4591" s="249">
        <v>4528</v>
      </c>
      <c r="C4591" s="248">
        <v>134.21014521098058</v>
      </c>
    </row>
    <row r="4592" spans="2:3" x14ac:dyDescent="0.75">
      <c r="B4592" s="249">
        <v>4529</v>
      </c>
      <c r="C4592" s="248">
        <v>134.32294781630296</v>
      </c>
    </row>
    <row r="4593" spans="2:3" x14ac:dyDescent="0.75">
      <c r="B4593" s="249">
        <v>4530</v>
      </c>
      <c r="C4593" s="248">
        <v>107.6175996789798</v>
      </c>
    </row>
    <row r="4594" spans="2:3" x14ac:dyDescent="0.75">
      <c r="B4594" s="249">
        <v>4531</v>
      </c>
      <c r="C4594" s="248">
        <v>131.95432007500696</v>
      </c>
    </row>
    <row r="4595" spans="2:3" x14ac:dyDescent="0.75">
      <c r="B4595" s="249">
        <v>4532</v>
      </c>
      <c r="C4595" s="248">
        <v>118.71452968114001</v>
      </c>
    </row>
    <row r="4596" spans="2:3" x14ac:dyDescent="0.75">
      <c r="B4596" s="249">
        <v>4533</v>
      </c>
      <c r="C4596" s="248">
        <v>121.36046673825601</v>
      </c>
    </row>
    <row r="4597" spans="2:3" x14ac:dyDescent="0.75">
      <c r="B4597" s="249">
        <v>4534</v>
      </c>
      <c r="C4597" s="248">
        <v>81.91753303751419</v>
      </c>
    </row>
    <row r="4598" spans="2:3" x14ac:dyDescent="0.75">
      <c r="B4598" s="249">
        <v>4535</v>
      </c>
      <c r="C4598" s="248">
        <v>126.02764341211186</v>
      </c>
    </row>
    <row r="4599" spans="2:3" x14ac:dyDescent="0.75">
      <c r="B4599" s="249">
        <v>4536</v>
      </c>
      <c r="C4599" s="248">
        <v>115.86347132475217</v>
      </c>
    </row>
    <row r="4600" spans="2:3" x14ac:dyDescent="0.75">
      <c r="B4600" s="249">
        <v>4537</v>
      </c>
      <c r="C4600" s="248">
        <v>140.44947254778941</v>
      </c>
    </row>
    <row r="4601" spans="2:3" x14ac:dyDescent="0.75">
      <c r="B4601" s="249">
        <v>4538</v>
      </c>
      <c r="C4601" s="248">
        <v>168.0828365145104</v>
      </c>
    </row>
    <row r="4602" spans="2:3" x14ac:dyDescent="0.75">
      <c r="B4602" s="249">
        <v>4539</v>
      </c>
      <c r="C4602" s="248">
        <v>151.78484712113692</v>
      </c>
    </row>
    <row r="4603" spans="2:3" x14ac:dyDescent="0.75">
      <c r="B4603" s="249">
        <v>4540</v>
      </c>
      <c r="C4603" s="248">
        <v>111.55695534281547</v>
      </c>
    </row>
    <row r="4604" spans="2:3" x14ac:dyDescent="0.75">
      <c r="B4604" s="249">
        <v>4541</v>
      </c>
      <c r="C4604" s="248">
        <v>129.49384883883349</v>
      </c>
    </row>
    <row r="4605" spans="2:3" x14ac:dyDescent="0.75">
      <c r="B4605" s="249">
        <v>4542</v>
      </c>
      <c r="C4605" s="248">
        <v>111.42396083426081</v>
      </c>
    </row>
    <row r="4606" spans="2:3" x14ac:dyDescent="0.75">
      <c r="B4606" s="249">
        <v>4543</v>
      </c>
      <c r="C4606" s="248">
        <v>129.80280667405259</v>
      </c>
    </row>
    <row r="4607" spans="2:3" x14ac:dyDescent="0.75">
      <c r="B4607" s="249">
        <v>4544</v>
      </c>
      <c r="C4607" s="248">
        <v>114.20952606523103</v>
      </c>
    </row>
    <row r="4608" spans="2:3" x14ac:dyDescent="0.75">
      <c r="B4608" s="249">
        <v>4545</v>
      </c>
      <c r="C4608" s="248">
        <v>102.56575595623374</v>
      </c>
    </row>
    <row r="4609" spans="2:3" x14ac:dyDescent="0.75">
      <c r="B4609" s="249">
        <v>4546</v>
      </c>
      <c r="C4609" s="248">
        <v>79.60847861426231</v>
      </c>
    </row>
    <row r="4610" spans="2:3" x14ac:dyDescent="0.75">
      <c r="B4610" s="249">
        <v>4547</v>
      </c>
      <c r="C4610" s="248">
        <v>98.699573757968921</v>
      </c>
    </row>
    <row r="4611" spans="2:3" x14ac:dyDescent="0.75">
      <c r="B4611" s="249">
        <v>4548</v>
      </c>
      <c r="C4611" s="248">
        <v>110.66441464801062</v>
      </c>
    </row>
    <row r="4612" spans="2:3" x14ac:dyDescent="0.75">
      <c r="B4612" s="249">
        <v>4549</v>
      </c>
      <c r="C4612" s="248">
        <v>108.06586148245472</v>
      </c>
    </row>
    <row r="4613" spans="2:3" x14ac:dyDescent="0.75">
      <c r="B4613" s="249">
        <v>4550</v>
      </c>
      <c r="C4613" s="248">
        <v>169.92048144336525</v>
      </c>
    </row>
    <row r="4614" spans="2:3" x14ac:dyDescent="0.75">
      <c r="B4614" s="249">
        <v>4551</v>
      </c>
      <c r="C4614" s="248">
        <v>149.45019336798862</v>
      </c>
    </row>
    <row r="4615" spans="2:3" x14ac:dyDescent="0.75">
      <c r="B4615" s="249">
        <v>4552</v>
      </c>
      <c r="C4615" s="248">
        <v>111.77520649694806</v>
      </c>
    </row>
    <row r="4616" spans="2:3" x14ac:dyDescent="0.75">
      <c r="B4616" s="249">
        <v>4553</v>
      </c>
      <c r="C4616" s="248">
        <v>107.2739117127314</v>
      </c>
    </row>
    <row r="4617" spans="2:3" x14ac:dyDescent="0.75">
      <c r="B4617" s="249">
        <v>4554</v>
      </c>
      <c r="C4617" s="248">
        <v>138.12260455115103</v>
      </c>
    </row>
    <row r="4618" spans="2:3" x14ac:dyDescent="0.75">
      <c r="B4618" s="249">
        <v>4555</v>
      </c>
      <c r="C4618" s="248">
        <v>111.73577759690255</v>
      </c>
    </row>
    <row r="4619" spans="2:3" x14ac:dyDescent="0.75">
      <c r="B4619" s="249">
        <v>4556</v>
      </c>
      <c r="C4619" s="248">
        <v>126.47001897929597</v>
      </c>
    </row>
    <row r="4620" spans="2:3" x14ac:dyDescent="0.75">
      <c r="B4620" s="249">
        <v>4557</v>
      </c>
      <c r="C4620" s="248">
        <v>127.87370872596482</v>
      </c>
    </row>
    <row r="4621" spans="2:3" x14ac:dyDescent="0.75">
      <c r="B4621" s="249">
        <v>4558</v>
      </c>
      <c r="C4621" s="248">
        <v>120.87627334100556</v>
      </c>
    </row>
    <row r="4622" spans="2:3" x14ac:dyDescent="0.75">
      <c r="B4622" s="249">
        <v>4559</v>
      </c>
      <c r="C4622" s="248">
        <v>134.88552544118434</v>
      </c>
    </row>
    <row r="4623" spans="2:3" x14ac:dyDescent="0.75">
      <c r="B4623" s="249">
        <v>4560</v>
      </c>
      <c r="C4623" s="248">
        <v>112.40666946032451</v>
      </c>
    </row>
    <row r="4624" spans="2:3" x14ac:dyDescent="0.75">
      <c r="B4624" s="249">
        <v>4561</v>
      </c>
      <c r="C4624" s="248">
        <v>96.010239531806107</v>
      </c>
    </row>
    <row r="4625" spans="2:3" x14ac:dyDescent="0.75">
      <c r="B4625" s="249">
        <v>4562</v>
      </c>
      <c r="C4625" s="248">
        <v>176.33016290365856</v>
      </c>
    </row>
    <row r="4626" spans="2:3" x14ac:dyDescent="0.75">
      <c r="B4626" s="249">
        <v>4563</v>
      </c>
      <c r="C4626" s="248">
        <v>130.86590838727415</v>
      </c>
    </row>
    <row r="4627" spans="2:3" x14ac:dyDescent="0.75">
      <c r="B4627" s="249">
        <v>4564</v>
      </c>
      <c r="C4627" s="248">
        <v>91.637861167612471</v>
      </c>
    </row>
    <row r="4628" spans="2:3" x14ac:dyDescent="0.75">
      <c r="B4628" s="249">
        <v>4565</v>
      </c>
      <c r="C4628" s="248">
        <v>100.15042002226161</v>
      </c>
    </row>
    <row r="4629" spans="2:3" x14ac:dyDescent="0.75">
      <c r="B4629" s="249">
        <v>4566</v>
      </c>
      <c r="C4629" s="248">
        <v>144.65026366511066</v>
      </c>
    </row>
    <row r="4630" spans="2:3" x14ac:dyDescent="0.75">
      <c r="B4630" s="249">
        <v>4567</v>
      </c>
      <c r="C4630" s="248">
        <v>70.16325656293229</v>
      </c>
    </row>
    <row r="4631" spans="2:3" x14ac:dyDescent="0.75">
      <c r="B4631" s="249">
        <v>4568</v>
      </c>
      <c r="C4631" s="248">
        <v>110.41697274695419</v>
      </c>
    </row>
    <row r="4632" spans="2:3" x14ac:dyDescent="0.75">
      <c r="B4632" s="249">
        <v>4569</v>
      </c>
      <c r="C4632" s="248">
        <v>125.9871492697407</v>
      </c>
    </row>
    <row r="4633" spans="2:3" x14ac:dyDescent="0.75">
      <c r="B4633" s="249">
        <v>4570</v>
      </c>
      <c r="C4633" s="248">
        <v>104.8757272661208</v>
      </c>
    </row>
    <row r="4634" spans="2:3" x14ac:dyDescent="0.75">
      <c r="B4634" s="249">
        <v>4571</v>
      </c>
      <c r="C4634" s="248">
        <v>114.516051944274</v>
      </c>
    </row>
    <row r="4635" spans="2:3" x14ac:dyDescent="0.75">
      <c r="B4635" s="249">
        <v>4572</v>
      </c>
      <c r="C4635" s="248">
        <v>83.659354482916058</v>
      </c>
    </row>
    <row r="4636" spans="2:3" x14ac:dyDescent="0.75">
      <c r="B4636" s="249">
        <v>4573</v>
      </c>
      <c r="C4636" s="248">
        <v>97.786409638816423</v>
      </c>
    </row>
    <row r="4637" spans="2:3" x14ac:dyDescent="0.75">
      <c r="B4637" s="249">
        <v>4574</v>
      </c>
      <c r="C4637" s="248">
        <v>106.57765005327485</v>
      </c>
    </row>
    <row r="4638" spans="2:3" x14ac:dyDescent="0.75">
      <c r="B4638" s="249">
        <v>4575</v>
      </c>
      <c r="C4638" s="248">
        <v>102.02654195181732</v>
      </c>
    </row>
    <row r="4639" spans="2:3" x14ac:dyDescent="0.75">
      <c r="B4639" s="249">
        <v>4576</v>
      </c>
      <c r="C4639" s="248">
        <v>130.79090189779197</v>
      </c>
    </row>
    <row r="4640" spans="2:3" x14ac:dyDescent="0.75">
      <c r="B4640" s="249">
        <v>4577</v>
      </c>
      <c r="C4640" s="248">
        <v>145.03760834800897</v>
      </c>
    </row>
    <row r="4641" spans="2:3" x14ac:dyDescent="0.75">
      <c r="B4641" s="249">
        <v>4578</v>
      </c>
      <c r="C4641" s="248">
        <v>75.019034793662257</v>
      </c>
    </row>
    <row r="4642" spans="2:3" x14ac:dyDescent="0.75">
      <c r="B4642" s="249">
        <v>4579</v>
      </c>
      <c r="C4642" s="248">
        <v>106.95488919886934</v>
      </c>
    </row>
    <row r="4643" spans="2:3" x14ac:dyDescent="0.75">
      <c r="B4643" s="249">
        <v>4580</v>
      </c>
      <c r="C4643" s="248">
        <v>99.904641660042728</v>
      </c>
    </row>
    <row r="4644" spans="2:3" x14ac:dyDescent="0.75">
      <c r="B4644" s="249">
        <v>4581</v>
      </c>
      <c r="C4644" s="248">
        <v>127.78958513413934</v>
      </c>
    </row>
    <row r="4645" spans="2:3" x14ac:dyDescent="0.75">
      <c r="B4645" s="249">
        <v>4582</v>
      </c>
      <c r="C4645" s="248">
        <v>134.76804896607672</v>
      </c>
    </row>
    <row r="4646" spans="2:3" x14ac:dyDescent="0.75">
      <c r="B4646" s="249">
        <v>4583</v>
      </c>
      <c r="C4646" s="248">
        <v>168.76967910140363</v>
      </c>
    </row>
    <row r="4647" spans="2:3" x14ac:dyDescent="0.75">
      <c r="B4647" s="249">
        <v>4584</v>
      </c>
      <c r="C4647" s="248">
        <v>98.718625596784534</v>
      </c>
    </row>
    <row r="4648" spans="2:3" x14ac:dyDescent="0.75">
      <c r="B4648" s="249">
        <v>4585</v>
      </c>
      <c r="C4648" s="248">
        <v>111.17367788480954</v>
      </c>
    </row>
    <row r="4649" spans="2:3" x14ac:dyDescent="0.75">
      <c r="B4649" s="249">
        <v>4586</v>
      </c>
      <c r="C4649" s="248">
        <v>105.80471454572998</v>
      </c>
    </row>
    <row r="4650" spans="2:3" x14ac:dyDescent="0.75">
      <c r="B4650" s="249">
        <v>4587</v>
      </c>
      <c r="C4650" s="248">
        <v>73.852714726606806</v>
      </c>
    </row>
    <row r="4651" spans="2:3" x14ac:dyDescent="0.75">
      <c r="B4651" s="249">
        <v>4588</v>
      </c>
      <c r="C4651" s="248">
        <v>108.97591611455978</v>
      </c>
    </row>
    <row r="4652" spans="2:3" x14ac:dyDescent="0.75">
      <c r="B4652" s="249">
        <v>4589</v>
      </c>
      <c r="C4652" s="248">
        <v>120.00438517670581</v>
      </c>
    </row>
    <row r="4653" spans="2:3" x14ac:dyDescent="0.75">
      <c r="B4653" s="249">
        <v>4590</v>
      </c>
      <c r="C4653" s="248">
        <v>183.45771349323567</v>
      </c>
    </row>
    <row r="4654" spans="2:3" x14ac:dyDescent="0.75">
      <c r="B4654" s="249">
        <v>4591</v>
      </c>
      <c r="C4654" s="248">
        <v>118.0986497534491</v>
      </c>
    </row>
    <row r="4655" spans="2:3" x14ac:dyDescent="0.75">
      <c r="B4655" s="249">
        <v>4592</v>
      </c>
      <c r="C4655" s="248">
        <v>109.54307522105778</v>
      </c>
    </row>
    <row r="4656" spans="2:3" x14ac:dyDescent="0.75">
      <c r="B4656" s="249">
        <v>4593</v>
      </c>
      <c r="C4656" s="248">
        <v>104.44118858750753</v>
      </c>
    </row>
    <row r="4657" spans="2:3" x14ac:dyDescent="0.75">
      <c r="B4657" s="249">
        <v>4594</v>
      </c>
      <c r="C4657" s="248">
        <v>108.37644417775547</v>
      </c>
    </row>
    <row r="4658" spans="2:3" x14ac:dyDescent="0.75">
      <c r="B4658" s="249">
        <v>4595</v>
      </c>
      <c r="C4658" s="248">
        <v>131.21071820040433</v>
      </c>
    </row>
    <row r="4659" spans="2:3" x14ac:dyDescent="0.75">
      <c r="B4659" s="249">
        <v>4596</v>
      </c>
      <c r="C4659" s="248">
        <v>145.82951509503991</v>
      </c>
    </row>
    <row r="4660" spans="2:3" x14ac:dyDescent="0.75">
      <c r="B4660" s="249">
        <v>4597</v>
      </c>
      <c r="C4660" s="248">
        <v>148.43131794557783</v>
      </c>
    </row>
    <row r="4661" spans="2:3" x14ac:dyDescent="0.75">
      <c r="B4661" s="249">
        <v>4598</v>
      </c>
      <c r="C4661" s="248">
        <v>142.7252729883449</v>
      </c>
    </row>
    <row r="4662" spans="2:3" x14ac:dyDescent="0.75">
      <c r="B4662" s="249">
        <v>4599</v>
      </c>
      <c r="C4662" s="248">
        <v>121.29340374285891</v>
      </c>
    </row>
    <row r="4663" spans="2:3" x14ac:dyDescent="0.75">
      <c r="B4663" s="249">
        <v>4600</v>
      </c>
      <c r="C4663" s="248">
        <v>143.23103804129929</v>
      </c>
    </row>
    <row r="4664" spans="2:3" x14ac:dyDescent="0.75">
      <c r="B4664" s="249">
        <v>4601</v>
      </c>
      <c r="C4664" s="248">
        <v>137.51485591490234</v>
      </c>
    </row>
    <row r="4665" spans="2:3" x14ac:dyDescent="0.75">
      <c r="B4665" s="249">
        <v>4602</v>
      </c>
      <c r="C4665" s="248">
        <v>170.45852911882128</v>
      </c>
    </row>
    <row r="4666" spans="2:3" x14ac:dyDescent="0.75">
      <c r="B4666" s="249">
        <v>4603</v>
      </c>
      <c r="C4666" s="248">
        <v>154.88458087570706</v>
      </c>
    </row>
    <row r="4667" spans="2:3" x14ac:dyDescent="0.75">
      <c r="B4667" s="249">
        <v>4604</v>
      </c>
      <c r="C4667" s="248">
        <v>103.31539894352787</v>
      </c>
    </row>
    <row r="4668" spans="2:3" x14ac:dyDescent="0.75">
      <c r="B4668" s="249">
        <v>4605</v>
      </c>
      <c r="C4668" s="248">
        <v>117.19570371451427</v>
      </c>
    </row>
    <row r="4669" spans="2:3" x14ac:dyDescent="0.75">
      <c r="B4669" s="249">
        <v>4606</v>
      </c>
      <c r="C4669" s="248">
        <v>111.13188393949602</v>
      </c>
    </row>
    <row r="4670" spans="2:3" x14ac:dyDescent="0.75">
      <c r="B4670" s="249">
        <v>4607</v>
      </c>
      <c r="C4670" s="248">
        <v>109.24686400763427</v>
      </c>
    </row>
    <row r="4671" spans="2:3" x14ac:dyDescent="0.75">
      <c r="B4671" s="249">
        <v>4608</v>
      </c>
      <c r="C4671" s="248">
        <v>93.607706119680643</v>
      </c>
    </row>
    <row r="4672" spans="2:3" x14ac:dyDescent="0.75">
      <c r="B4672" s="249">
        <v>4609</v>
      </c>
      <c r="C4672" s="248">
        <v>114.32177443600067</v>
      </c>
    </row>
    <row r="4673" spans="2:3" x14ac:dyDescent="0.75">
      <c r="B4673" s="249">
        <v>4610</v>
      </c>
      <c r="C4673" s="248">
        <v>148.20212735941877</v>
      </c>
    </row>
    <row r="4674" spans="2:3" x14ac:dyDescent="0.75">
      <c r="B4674" s="249">
        <v>4611</v>
      </c>
      <c r="C4674" s="248">
        <v>178.12072210623285</v>
      </c>
    </row>
    <row r="4675" spans="2:3" x14ac:dyDescent="0.75">
      <c r="B4675" s="249">
        <v>4612</v>
      </c>
      <c r="C4675" s="248">
        <v>127.1016334248053</v>
      </c>
    </row>
    <row r="4676" spans="2:3" x14ac:dyDescent="0.75">
      <c r="B4676" s="249">
        <v>4613</v>
      </c>
      <c r="C4676" s="248">
        <v>124.86485620897069</v>
      </c>
    </row>
    <row r="4677" spans="2:3" x14ac:dyDescent="0.75">
      <c r="B4677" s="249">
        <v>4614</v>
      </c>
      <c r="C4677" s="248">
        <v>104.02620581506841</v>
      </c>
    </row>
    <row r="4678" spans="2:3" x14ac:dyDescent="0.75">
      <c r="B4678" s="249">
        <v>4615</v>
      </c>
      <c r="C4678" s="248">
        <v>112.78335428810456</v>
      </c>
    </row>
    <row r="4679" spans="2:3" x14ac:dyDescent="0.75">
      <c r="B4679" s="249">
        <v>4616</v>
      </c>
      <c r="C4679" s="248">
        <v>155.25010929816679</v>
      </c>
    </row>
    <row r="4680" spans="2:3" x14ac:dyDescent="0.75">
      <c r="B4680" s="249">
        <v>4617</v>
      </c>
      <c r="C4680" s="248">
        <v>89.726661963285309</v>
      </c>
    </row>
    <row r="4681" spans="2:3" x14ac:dyDescent="0.75">
      <c r="B4681" s="249">
        <v>4618</v>
      </c>
      <c r="C4681" s="248">
        <v>132.84309130197991</v>
      </c>
    </row>
    <row r="4682" spans="2:3" x14ac:dyDescent="0.75">
      <c r="B4682" s="249">
        <v>4619</v>
      </c>
      <c r="C4682" s="248">
        <v>102.84197623571184</v>
      </c>
    </row>
    <row r="4683" spans="2:3" x14ac:dyDescent="0.75">
      <c r="B4683" s="249">
        <v>4620</v>
      </c>
      <c r="C4683" s="248">
        <v>104.79634891844803</v>
      </c>
    </row>
    <row r="4684" spans="2:3" x14ac:dyDescent="0.75">
      <c r="B4684" s="249">
        <v>4621</v>
      </c>
      <c r="C4684" s="248">
        <v>113.23540484280832</v>
      </c>
    </row>
    <row r="4685" spans="2:3" x14ac:dyDescent="0.75">
      <c r="B4685" s="249">
        <v>4622</v>
      </c>
      <c r="C4685" s="248">
        <v>134.28717606231126</v>
      </c>
    </row>
    <row r="4686" spans="2:3" x14ac:dyDescent="0.75">
      <c r="B4686" s="249">
        <v>4623</v>
      </c>
      <c r="C4686" s="248">
        <v>129.7753868736124</v>
      </c>
    </row>
    <row r="4687" spans="2:3" x14ac:dyDescent="0.75">
      <c r="B4687" s="249">
        <v>4624</v>
      </c>
      <c r="C4687" s="248">
        <v>96.503435654763678</v>
      </c>
    </row>
    <row r="4688" spans="2:3" x14ac:dyDescent="0.75">
      <c r="B4688" s="249">
        <v>4625</v>
      </c>
      <c r="C4688" s="248">
        <v>123.93676299433096</v>
      </c>
    </row>
    <row r="4689" spans="2:3" x14ac:dyDescent="0.75">
      <c r="B4689" s="249">
        <v>4626</v>
      </c>
      <c r="C4689" s="248">
        <v>143.61621059744112</v>
      </c>
    </row>
    <row r="4690" spans="2:3" x14ac:dyDescent="0.75">
      <c r="B4690" s="249">
        <v>4627</v>
      </c>
      <c r="C4690" s="248">
        <v>121.83683123151334</v>
      </c>
    </row>
    <row r="4691" spans="2:3" x14ac:dyDescent="0.75">
      <c r="B4691" s="249">
        <v>4628</v>
      </c>
      <c r="C4691" s="248">
        <v>150.88421663163996</v>
      </c>
    </row>
    <row r="4692" spans="2:3" x14ac:dyDescent="0.75">
      <c r="B4692" s="249">
        <v>4629</v>
      </c>
      <c r="C4692" s="248">
        <v>112.86457321329829</v>
      </c>
    </row>
    <row r="4693" spans="2:3" x14ac:dyDescent="0.75">
      <c r="B4693" s="249">
        <v>4630</v>
      </c>
      <c r="C4693" s="248">
        <v>123.21651972702035</v>
      </c>
    </row>
    <row r="4694" spans="2:3" x14ac:dyDescent="0.75">
      <c r="B4694" s="249">
        <v>4631</v>
      </c>
      <c r="C4694" s="248">
        <v>130.69062996990854</v>
      </c>
    </row>
    <row r="4695" spans="2:3" x14ac:dyDescent="0.75">
      <c r="B4695" s="249">
        <v>4632</v>
      </c>
      <c r="C4695" s="248">
        <v>107.55992312394743</v>
      </c>
    </row>
    <row r="4696" spans="2:3" x14ac:dyDescent="0.75">
      <c r="B4696" s="249">
        <v>4633</v>
      </c>
      <c r="C4696" s="248">
        <v>118.31998378827628</v>
      </c>
    </row>
    <row r="4697" spans="2:3" x14ac:dyDescent="0.75">
      <c r="B4697" s="249">
        <v>4634</v>
      </c>
      <c r="C4697" s="248">
        <v>109.25477253333203</v>
      </c>
    </row>
    <row r="4698" spans="2:3" x14ac:dyDescent="0.75">
      <c r="B4698" s="249">
        <v>4635</v>
      </c>
      <c r="C4698" s="248">
        <v>140.41615925501577</v>
      </c>
    </row>
    <row r="4699" spans="2:3" x14ac:dyDescent="0.75">
      <c r="B4699" s="249">
        <v>4636</v>
      </c>
      <c r="C4699" s="248">
        <v>112.6850512461545</v>
      </c>
    </row>
    <row r="4700" spans="2:3" x14ac:dyDescent="0.75">
      <c r="B4700" s="249">
        <v>4637</v>
      </c>
      <c r="C4700" s="248">
        <v>129.48311861192704</v>
      </c>
    </row>
    <row r="4701" spans="2:3" x14ac:dyDescent="0.75">
      <c r="B4701" s="249">
        <v>4638</v>
      </c>
      <c r="C4701" s="248">
        <v>96.063044501665942</v>
      </c>
    </row>
    <row r="4702" spans="2:3" x14ac:dyDescent="0.75">
      <c r="B4702" s="249">
        <v>4639</v>
      </c>
      <c r="C4702" s="248">
        <v>131.78221661161132</v>
      </c>
    </row>
    <row r="4703" spans="2:3" x14ac:dyDescent="0.75">
      <c r="B4703" s="249">
        <v>4640</v>
      </c>
      <c r="C4703" s="248">
        <v>130.73055799992721</v>
      </c>
    </row>
    <row r="4704" spans="2:3" x14ac:dyDescent="0.75">
      <c r="B4704" s="249">
        <v>4641</v>
      </c>
      <c r="C4704" s="248">
        <v>150.68977171637388</v>
      </c>
    </row>
    <row r="4705" spans="2:3" x14ac:dyDescent="0.75">
      <c r="B4705" s="249">
        <v>4642</v>
      </c>
      <c r="C4705" s="248">
        <v>144.95826068933209</v>
      </c>
    </row>
    <row r="4706" spans="2:3" x14ac:dyDescent="0.75">
      <c r="B4706" s="249">
        <v>4643</v>
      </c>
      <c r="C4706" s="248">
        <v>116.14031025822828</v>
      </c>
    </row>
    <row r="4707" spans="2:3" x14ac:dyDescent="0.75">
      <c r="B4707" s="249">
        <v>4644</v>
      </c>
      <c r="C4707" s="248">
        <v>162.57409010817017</v>
      </c>
    </row>
    <row r="4708" spans="2:3" x14ac:dyDescent="0.75">
      <c r="B4708" s="249">
        <v>4645</v>
      </c>
      <c r="C4708" s="248">
        <v>148.15442832950484</v>
      </c>
    </row>
    <row r="4709" spans="2:3" x14ac:dyDescent="0.75">
      <c r="B4709" s="249">
        <v>4646</v>
      </c>
      <c r="C4709" s="248">
        <v>125.95985556583584</v>
      </c>
    </row>
    <row r="4710" spans="2:3" x14ac:dyDescent="0.75">
      <c r="B4710" s="249">
        <v>4647</v>
      </c>
      <c r="C4710" s="248">
        <v>100.69595693362261</v>
      </c>
    </row>
    <row r="4711" spans="2:3" x14ac:dyDescent="0.75">
      <c r="B4711" s="249">
        <v>4648</v>
      </c>
      <c r="C4711" s="248">
        <v>141.63744300948099</v>
      </c>
    </row>
    <row r="4712" spans="2:3" x14ac:dyDescent="0.75">
      <c r="B4712" s="249">
        <v>4649</v>
      </c>
      <c r="C4712" s="248">
        <v>100.56504684928697</v>
      </c>
    </row>
    <row r="4713" spans="2:3" x14ac:dyDescent="0.75">
      <c r="B4713" s="249">
        <v>4650</v>
      </c>
      <c r="C4713" s="248">
        <v>125.48895940044639</v>
      </c>
    </row>
    <row r="4714" spans="2:3" x14ac:dyDescent="0.75">
      <c r="B4714" s="249">
        <v>4651</v>
      </c>
      <c r="C4714" s="248">
        <v>114.96595930033007</v>
      </c>
    </row>
    <row r="4715" spans="2:3" x14ac:dyDescent="0.75">
      <c r="B4715" s="249">
        <v>4652</v>
      </c>
      <c r="C4715" s="248">
        <v>133.86379138012998</v>
      </c>
    </row>
    <row r="4716" spans="2:3" x14ac:dyDescent="0.75">
      <c r="B4716" s="249">
        <v>4653</v>
      </c>
      <c r="C4716" s="248">
        <v>149.59557135611726</v>
      </c>
    </row>
    <row r="4717" spans="2:3" x14ac:dyDescent="0.75">
      <c r="B4717" s="249">
        <v>4654</v>
      </c>
      <c r="C4717" s="248">
        <v>130.36998077760902</v>
      </c>
    </row>
    <row r="4718" spans="2:3" x14ac:dyDescent="0.75">
      <c r="B4718" s="249">
        <v>4655</v>
      </c>
      <c r="C4718" s="248">
        <v>118.99135695647145</v>
      </c>
    </row>
    <row r="4719" spans="2:3" x14ac:dyDescent="0.75">
      <c r="B4719" s="249">
        <v>4656</v>
      </c>
      <c r="C4719" s="248">
        <v>120.55164168535165</v>
      </c>
    </row>
    <row r="4720" spans="2:3" x14ac:dyDescent="0.75">
      <c r="B4720" s="249">
        <v>4657</v>
      </c>
      <c r="C4720" s="248">
        <v>112.05949295748185</v>
      </c>
    </row>
    <row r="4721" spans="2:3" x14ac:dyDescent="0.75">
      <c r="B4721" s="249">
        <v>4658</v>
      </c>
      <c r="C4721" s="248">
        <v>108.76002400681541</v>
      </c>
    </row>
    <row r="4722" spans="2:3" x14ac:dyDescent="0.75">
      <c r="B4722" s="249">
        <v>4659</v>
      </c>
      <c r="C4722" s="248">
        <v>101.8102159805554</v>
      </c>
    </row>
    <row r="4723" spans="2:3" x14ac:dyDescent="0.75">
      <c r="B4723" s="249">
        <v>4660</v>
      </c>
      <c r="C4723" s="248">
        <v>123.83791989573699</v>
      </c>
    </row>
    <row r="4724" spans="2:3" x14ac:dyDescent="0.75">
      <c r="B4724" s="249">
        <v>4661</v>
      </c>
      <c r="C4724" s="248">
        <v>144.85317348343989</v>
      </c>
    </row>
    <row r="4725" spans="2:3" x14ac:dyDescent="0.75">
      <c r="B4725" s="249">
        <v>4662</v>
      </c>
      <c r="C4725" s="248">
        <v>168.3486302042096</v>
      </c>
    </row>
    <row r="4726" spans="2:3" x14ac:dyDescent="0.75">
      <c r="B4726" s="249">
        <v>4663</v>
      </c>
      <c r="C4726" s="248">
        <v>179.27788746466672</v>
      </c>
    </row>
    <row r="4727" spans="2:3" x14ac:dyDescent="0.75">
      <c r="B4727" s="249">
        <v>4664</v>
      </c>
      <c r="C4727" s="248">
        <v>77.803104815555585</v>
      </c>
    </row>
    <row r="4728" spans="2:3" x14ac:dyDescent="0.75">
      <c r="B4728" s="249">
        <v>4665</v>
      </c>
      <c r="C4728" s="248">
        <v>156.93715620750959</v>
      </c>
    </row>
    <row r="4729" spans="2:3" x14ac:dyDescent="0.75">
      <c r="B4729" s="249">
        <v>4666</v>
      </c>
      <c r="C4729" s="248">
        <v>119.24498228441549</v>
      </c>
    </row>
    <row r="4730" spans="2:3" x14ac:dyDescent="0.75">
      <c r="B4730" s="249">
        <v>4667</v>
      </c>
      <c r="C4730" s="248">
        <v>93.587387898460889</v>
      </c>
    </row>
    <row r="4731" spans="2:3" x14ac:dyDescent="0.75">
      <c r="B4731" s="249">
        <v>4668</v>
      </c>
      <c r="C4731" s="248">
        <v>120.41228468573708</v>
      </c>
    </row>
    <row r="4732" spans="2:3" x14ac:dyDescent="0.75">
      <c r="B4732" s="249">
        <v>4669</v>
      </c>
      <c r="C4732" s="248">
        <v>121.31909717763259</v>
      </c>
    </row>
    <row r="4733" spans="2:3" x14ac:dyDescent="0.75">
      <c r="B4733" s="249">
        <v>4670</v>
      </c>
      <c r="C4733" s="248">
        <v>152.19444300737877</v>
      </c>
    </row>
    <row r="4734" spans="2:3" x14ac:dyDescent="0.75">
      <c r="B4734" s="249">
        <v>4671</v>
      </c>
      <c r="C4734" s="248">
        <v>142.30362902866707</v>
      </c>
    </row>
    <row r="4735" spans="2:3" x14ac:dyDescent="0.75">
      <c r="B4735" s="249">
        <v>4672</v>
      </c>
      <c r="C4735" s="248">
        <v>112.10382952206864</v>
      </c>
    </row>
    <row r="4736" spans="2:3" x14ac:dyDescent="0.75">
      <c r="B4736" s="249">
        <v>4673</v>
      </c>
      <c r="C4736" s="248">
        <v>146.47225704479456</v>
      </c>
    </row>
    <row r="4737" spans="2:3" x14ac:dyDescent="0.75">
      <c r="B4737" s="249">
        <v>4674</v>
      </c>
      <c r="C4737" s="248">
        <v>131.54463029204626</v>
      </c>
    </row>
    <row r="4738" spans="2:3" x14ac:dyDescent="0.75">
      <c r="B4738" s="249">
        <v>4675</v>
      </c>
      <c r="C4738" s="248">
        <v>104.39837628831746</v>
      </c>
    </row>
    <row r="4739" spans="2:3" x14ac:dyDescent="0.75">
      <c r="B4739" s="249">
        <v>4676</v>
      </c>
      <c r="C4739" s="248">
        <v>136.8927706958188</v>
      </c>
    </row>
    <row r="4740" spans="2:3" x14ac:dyDescent="0.75">
      <c r="B4740" s="249">
        <v>4677</v>
      </c>
      <c r="C4740" s="248">
        <v>130.39582474234086</v>
      </c>
    </row>
    <row r="4741" spans="2:3" x14ac:dyDescent="0.75">
      <c r="B4741" s="249">
        <v>4678</v>
      </c>
      <c r="C4741" s="248">
        <v>114.00033062264582</v>
      </c>
    </row>
    <row r="4742" spans="2:3" x14ac:dyDescent="0.75">
      <c r="B4742" s="249">
        <v>4679</v>
      </c>
      <c r="C4742" s="248">
        <v>102.16849877328573</v>
      </c>
    </row>
    <row r="4743" spans="2:3" x14ac:dyDescent="0.75">
      <c r="B4743" s="249">
        <v>4680</v>
      </c>
      <c r="C4743" s="248">
        <v>109.19938331949949</v>
      </c>
    </row>
    <row r="4744" spans="2:3" x14ac:dyDescent="0.75">
      <c r="B4744" s="249">
        <v>4681</v>
      </c>
      <c r="C4744" s="248">
        <v>110.3179780963043</v>
      </c>
    </row>
    <row r="4745" spans="2:3" x14ac:dyDescent="0.75">
      <c r="B4745" s="249">
        <v>4682</v>
      </c>
      <c r="C4745" s="248">
        <v>85.008673119023129</v>
      </c>
    </row>
    <row r="4746" spans="2:3" x14ac:dyDescent="0.75">
      <c r="B4746" s="249">
        <v>4683</v>
      </c>
      <c r="C4746" s="248">
        <v>82.793902958978819</v>
      </c>
    </row>
    <row r="4747" spans="2:3" x14ac:dyDescent="0.75">
      <c r="B4747" s="249">
        <v>4684</v>
      </c>
      <c r="C4747" s="248">
        <v>111.28689918696232</v>
      </c>
    </row>
    <row r="4748" spans="2:3" x14ac:dyDescent="0.75">
      <c r="B4748" s="249">
        <v>4685</v>
      </c>
      <c r="C4748" s="248">
        <v>90.816042286397987</v>
      </c>
    </row>
    <row r="4749" spans="2:3" x14ac:dyDescent="0.75">
      <c r="B4749" s="249">
        <v>4686</v>
      </c>
      <c r="C4749" s="248">
        <v>137.91198789769021</v>
      </c>
    </row>
    <row r="4750" spans="2:3" x14ac:dyDescent="0.75">
      <c r="B4750" s="249">
        <v>4687</v>
      </c>
      <c r="C4750" s="248">
        <v>112.30171307719962</v>
      </c>
    </row>
    <row r="4751" spans="2:3" x14ac:dyDescent="0.75">
      <c r="B4751" s="249">
        <v>4688</v>
      </c>
      <c r="C4751" s="248">
        <v>107.27998175858848</v>
      </c>
    </row>
    <row r="4752" spans="2:3" x14ac:dyDescent="0.75">
      <c r="B4752" s="249">
        <v>4689</v>
      </c>
      <c r="C4752" s="248">
        <v>128.00998053994709</v>
      </c>
    </row>
    <row r="4753" spans="2:3" x14ac:dyDescent="0.75">
      <c r="B4753" s="249">
        <v>4690</v>
      </c>
      <c r="C4753" s="248">
        <v>126.43238842003419</v>
      </c>
    </row>
    <row r="4754" spans="2:3" x14ac:dyDescent="0.75">
      <c r="B4754" s="249">
        <v>4691</v>
      </c>
      <c r="C4754" s="248">
        <v>177.51713587095151</v>
      </c>
    </row>
    <row r="4755" spans="2:3" x14ac:dyDescent="0.75">
      <c r="B4755" s="249">
        <v>4692</v>
      </c>
      <c r="C4755" s="248">
        <v>117.31771665323096</v>
      </c>
    </row>
    <row r="4756" spans="2:3" x14ac:dyDescent="0.75">
      <c r="B4756" s="249">
        <v>4693</v>
      </c>
      <c r="C4756" s="248">
        <v>125.3579485312688</v>
      </c>
    </row>
    <row r="4757" spans="2:3" x14ac:dyDescent="0.75">
      <c r="B4757" s="249">
        <v>4694</v>
      </c>
      <c r="C4757" s="248">
        <v>117.2243836878073</v>
      </c>
    </row>
    <row r="4758" spans="2:3" x14ac:dyDescent="0.75">
      <c r="B4758" s="249">
        <v>4695</v>
      </c>
      <c r="C4758" s="248">
        <v>53.41741206483681</v>
      </c>
    </row>
    <row r="4759" spans="2:3" x14ac:dyDescent="0.75">
      <c r="B4759" s="249">
        <v>4696</v>
      </c>
      <c r="C4759" s="248">
        <v>68.479769886465078</v>
      </c>
    </row>
    <row r="4760" spans="2:3" x14ac:dyDescent="0.75">
      <c r="B4760" s="249">
        <v>4697</v>
      </c>
      <c r="C4760" s="248">
        <v>128.17169042581438</v>
      </c>
    </row>
    <row r="4761" spans="2:3" x14ac:dyDescent="0.75">
      <c r="B4761" s="249">
        <v>4698</v>
      </c>
      <c r="C4761" s="248">
        <v>134.30457310145144</v>
      </c>
    </row>
    <row r="4762" spans="2:3" x14ac:dyDescent="0.75">
      <c r="B4762" s="249">
        <v>4699</v>
      </c>
      <c r="C4762" s="248">
        <v>126.57871248445663</v>
      </c>
    </row>
    <row r="4763" spans="2:3" x14ac:dyDescent="0.75">
      <c r="B4763" s="249">
        <v>4700</v>
      </c>
      <c r="C4763" s="248">
        <v>109.67487482151097</v>
      </c>
    </row>
    <row r="4764" spans="2:3" x14ac:dyDescent="0.75">
      <c r="B4764" s="249">
        <v>4701</v>
      </c>
      <c r="C4764" s="248">
        <v>130.18371725514967</v>
      </c>
    </row>
    <row r="4765" spans="2:3" x14ac:dyDescent="0.75">
      <c r="B4765" s="249">
        <v>4702</v>
      </c>
      <c r="C4765" s="248">
        <v>82.977624769449932</v>
      </c>
    </row>
    <row r="4766" spans="2:3" x14ac:dyDescent="0.75">
      <c r="B4766" s="249">
        <v>4703</v>
      </c>
      <c r="C4766" s="248">
        <v>149.87385588932469</v>
      </c>
    </row>
    <row r="4767" spans="2:3" x14ac:dyDescent="0.75">
      <c r="B4767" s="249">
        <v>4704</v>
      </c>
      <c r="C4767" s="248">
        <v>143.53942875366005</v>
      </c>
    </row>
    <row r="4768" spans="2:3" x14ac:dyDescent="0.75">
      <c r="B4768" s="249">
        <v>4705</v>
      </c>
      <c r="C4768" s="248">
        <v>126.12670995391407</v>
      </c>
    </row>
    <row r="4769" spans="2:3" x14ac:dyDescent="0.75">
      <c r="B4769" s="249">
        <v>4706</v>
      </c>
      <c r="C4769" s="248">
        <v>160.34373334031793</v>
      </c>
    </row>
    <row r="4770" spans="2:3" x14ac:dyDescent="0.75">
      <c r="B4770" s="249">
        <v>4707</v>
      </c>
      <c r="C4770" s="248">
        <v>151.02374427585366</v>
      </c>
    </row>
    <row r="4771" spans="2:3" x14ac:dyDescent="0.75">
      <c r="B4771" s="249">
        <v>4708</v>
      </c>
      <c r="C4771" s="248">
        <v>147.90703686789536</v>
      </c>
    </row>
    <row r="4772" spans="2:3" x14ac:dyDescent="0.75">
      <c r="B4772" s="249">
        <v>4709</v>
      </c>
      <c r="C4772" s="248">
        <v>182.35655663360535</v>
      </c>
    </row>
    <row r="4773" spans="2:3" x14ac:dyDescent="0.75">
      <c r="B4773" s="249">
        <v>4710</v>
      </c>
      <c r="C4773" s="248">
        <v>138.30369418798523</v>
      </c>
    </row>
    <row r="4774" spans="2:3" x14ac:dyDescent="0.75">
      <c r="B4774" s="249">
        <v>4711</v>
      </c>
      <c r="C4774" s="248">
        <v>125.40487998661848</v>
      </c>
    </row>
    <row r="4775" spans="2:3" x14ac:dyDescent="0.75">
      <c r="B4775" s="249">
        <v>4712</v>
      </c>
      <c r="C4775" s="248">
        <v>87.821265405424484</v>
      </c>
    </row>
    <row r="4776" spans="2:3" x14ac:dyDescent="0.75">
      <c r="B4776" s="249">
        <v>4713</v>
      </c>
      <c r="C4776" s="248">
        <v>172.27306218266907</v>
      </c>
    </row>
    <row r="4777" spans="2:3" x14ac:dyDescent="0.75">
      <c r="B4777" s="249">
        <v>4714</v>
      </c>
      <c r="C4777" s="248">
        <v>106.43790494764521</v>
      </c>
    </row>
    <row r="4778" spans="2:3" x14ac:dyDescent="0.75">
      <c r="B4778" s="249">
        <v>4715</v>
      </c>
      <c r="C4778" s="248">
        <v>147.20407327758943</v>
      </c>
    </row>
    <row r="4779" spans="2:3" x14ac:dyDescent="0.75">
      <c r="B4779" s="249">
        <v>4716</v>
      </c>
      <c r="C4779" s="248">
        <v>163.97728118311431</v>
      </c>
    </row>
    <row r="4780" spans="2:3" x14ac:dyDescent="0.75">
      <c r="B4780" s="249">
        <v>4717</v>
      </c>
      <c r="C4780" s="248">
        <v>109.54450975145645</v>
      </c>
    </row>
    <row r="4781" spans="2:3" x14ac:dyDescent="0.75">
      <c r="B4781" s="249">
        <v>4718</v>
      </c>
      <c r="C4781" s="248">
        <v>101.31779554827533</v>
      </c>
    </row>
    <row r="4782" spans="2:3" x14ac:dyDescent="0.75">
      <c r="B4782" s="249">
        <v>4719</v>
      </c>
      <c r="C4782" s="248">
        <v>72.150697811813586</v>
      </c>
    </row>
    <row r="4783" spans="2:3" x14ac:dyDescent="0.75">
      <c r="B4783" s="249">
        <v>4720</v>
      </c>
      <c r="C4783" s="248">
        <v>119.18992992396944</v>
      </c>
    </row>
    <row r="4784" spans="2:3" x14ac:dyDescent="0.75">
      <c r="B4784" s="249">
        <v>4721</v>
      </c>
      <c r="C4784" s="248">
        <v>120.82282921504351</v>
      </c>
    </row>
    <row r="4785" spans="2:3" x14ac:dyDescent="0.75">
      <c r="B4785" s="249">
        <v>4722</v>
      </c>
      <c r="C4785" s="248">
        <v>71.168230042328261</v>
      </c>
    </row>
    <row r="4786" spans="2:3" x14ac:dyDescent="0.75">
      <c r="B4786" s="249">
        <v>4723</v>
      </c>
      <c r="C4786" s="248">
        <v>116.21705466048327</v>
      </c>
    </row>
    <row r="4787" spans="2:3" x14ac:dyDescent="0.75">
      <c r="B4787" s="249">
        <v>4724</v>
      </c>
      <c r="C4787" s="248">
        <v>116.93112929937439</v>
      </c>
    </row>
    <row r="4788" spans="2:3" x14ac:dyDescent="0.75">
      <c r="B4788" s="249">
        <v>4725</v>
      </c>
      <c r="C4788" s="248">
        <v>133.09096351493429</v>
      </c>
    </row>
    <row r="4789" spans="2:3" x14ac:dyDescent="0.75">
      <c r="B4789" s="249">
        <v>4726</v>
      </c>
      <c r="C4789" s="248">
        <v>167.37170172808476</v>
      </c>
    </row>
    <row r="4790" spans="2:3" x14ac:dyDescent="0.75">
      <c r="B4790" s="249">
        <v>4727</v>
      </c>
      <c r="C4790" s="248">
        <v>163.98184593476944</v>
      </c>
    </row>
    <row r="4791" spans="2:3" x14ac:dyDescent="0.75">
      <c r="B4791" s="249">
        <v>4728</v>
      </c>
      <c r="C4791" s="248">
        <v>102.87528817811975</v>
      </c>
    </row>
    <row r="4792" spans="2:3" x14ac:dyDescent="0.75">
      <c r="B4792" s="249">
        <v>4729</v>
      </c>
      <c r="C4792" s="248">
        <v>150.46155071630804</v>
      </c>
    </row>
    <row r="4793" spans="2:3" x14ac:dyDescent="0.75">
      <c r="B4793" s="249">
        <v>4730</v>
      </c>
      <c r="C4793" s="248">
        <v>117.8142110893121</v>
      </c>
    </row>
    <row r="4794" spans="2:3" x14ac:dyDescent="0.75">
      <c r="B4794" s="249">
        <v>4731</v>
      </c>
      <c r="C4794" s="248">
        <v>138.4915573460525</v>
      </c>
    </row>
    <row r="4795" spans="2:3" x14ac:dyDescent="0.75">
      <c r="B4795" s="249">
        <v>4732</v>
      </c>
      <c r="C4795" s="248">
        <v>139.73701191189375</v>
      </c>
    </row>
    <row r="4796" spans="2:3" x14ac:dyDescent="0.75">
      <c r="B4796" s="249">
        <v>4733</v>
      </c>
      <c r="C4796" s="248">
        <v>130.9566958442752</v>
      </c>
    </row>
    <row r="4797" spans="2:3" x14ac:dyDescent="0.75">
      <c r="B4797" s="249">
        <v>4734</v>
      </c>
      <c r="C4797" s="248">
        <v>123.73386657066079</v>
      </c>
    </row>
    <row r="4798" spans="2:3" x14ac:dyDescent="0.75">
      <c r="B4798" s="249">
        <v>4735</v>
      </c>
      <c r="C4798" s="248">
        <v>107.5940874546823</v>
      </c>
    </row>
    <row r="4799" spans="2:3" x14ac:dyDescent="0.75">
      <c r="B4799" s="249">
        <v>4736</v>
      </c>
      <c r="C4799" s="248">
        <v>78.782137337941577</v>
      </c>
    </row>
    <row r="4800" spans="2:3" x14ac:dyDescent="0.75">
      <c r="B4800" s="249">
        <v>4737</v>
      </c>
      <c r="C4800" s="248">
        <v>147.81644165350676</v>
      </c>
    </row>
    <row r="4801" spans="2:3" x14ac:dyDescent="0.75">
      <c r="B4801" s="249">
        <v>4738</v>
      </c>
      <c r="C4801" s="248">
        <v>105.04207882553854</v>
      </c>
    </row>
    <row r="4802" spans="2:3" x14ac:dyDescent="0.75">
      <c r="B4802" s="249">
        <v>4739</v>
      </c>
      <c r="C4802" s="248">
        <v>105.3798179284212</v>
      </c>
    </row>
    <row r="4803" spans="2:3" x14ac:dyDescent="0.75">
      <c r="B4803" s="249">
        <v>4740</v>
      </c>
      <c r="C4803" s="248">
        <v>142.13428561017668</v>
      </c>
    </row>
    <row r="4804" spans="2:3" x14ac:dyDescent="0.75">
      <c r="B4804" s="249">
        <v>4741</v>
      </c>
      <c r="C4804" s="248">
        <v>118.67444008647779</v>
      </c>
    </row>
    <row r="4805" spans="2:3" x14ac:dyDescent="0.75">
      <c r="B4805" s="249">
        <v>4742</v>
      </c>
      <c r="C4805" s="248">
        <v>128.91265166638917</v>
      </c>
    </row>
    <row r="4806" spans="2:3" x14ac:dyDescent="0.75">
      <c r="B4806" s="249">
        <v>4743</v>
      </c>
      <c r="C4806" s="248">
        <v>120.61730241406281</v>
      </c>
    </row>
    <row r="4807" spans="2:3" x14ac:dyDescent="0.75">
      <c r="B4807" s="249">
        <v>4744</v>
      </c>
      <c r="C4807" s="248">
        <v>118.17401162011379</v>
      </c>
    </row>
    <row r="4808" spans="2:3" x14ac:dyDescent="0.75">
      <c r="B4808" s="249">
        <v>4745</v>
      </c>
      <c r="C4808" s="248">
        <v>112.25384497175297</v>
      </c>
    </row>
    <row r="4809" spans="2:3" x14ac:dyDescent="0.75">
      <c r="B4809" s="249">
        <v>4746</v>
      </c>
      <c r="C4809" s="248">
        <v>150.65986415027709</v>
      </c>
    </row>
    <row r="4810" spans="2:3" x14ac:dyDescent="0.75">
      <c r="B4810" s="249">
        <v>4747</v>
      </c>
      <c r="C4810" s="248">
        <v>124.66179051699321</v>
      </c>
    </row>
    <row r="4811" spans="2:3" x14ac:dyDescent="0.75">
      <c r="B4811" s="249">
        <v>4748</v>
      </c>
      <c r="C4811" s="248">
        <v>115.58680933462369</v>
      </c>
    </row>
    <row r="4812" spans="2:3" x14ac:dyDescent="0.75">
      <c r="B4812" s="249">
        <v>4749</v>
      </c>
      <c r="C4812" s="248">
        <v>88.524920791774974</v>
      </c>
    </row>
    <row r="4813" spans="2:3" x14ac:dyDescent="0.75">
      <c r="B4813" s="249">
        <v>4750</v>
      </c>
      <c r="C4813" s="248">
        <v>151.92858595044416</v>
      </c>
    </row>
    <row r="4814" spans="2:3" x14ac:dyDescent="0.75">
      <c r="B4814" s="249">
        <v>4751</v>
      </c>
      <c r="C4814" s="248">
        <v>94.387564853783402</v>
      </c>
    </row>
    <row r="4815" spans="2:3" x14ac:dyDescent="0.75">
      <c r="B4815" s="249">
        <v>4752</v>
      </c>
      <c r="C4815" s="248">
        <v>118.92898346555424</v>
      </c>
    </row>
    <row r="4816" spans="2:3" x14ac:dyDescent="0.75">
      <c r="B4816" s="249">
        <v>4753</v>
      </c>
      <c r="C4816" s="248">
        <v>83.08837705916531</v>
      </c>
    </row>
    <row r="4817" spans="2:3" x14ac:dyDescent="0.75">
      <c r="B4817" s="249">
        <v>4754</v>
      </c>
      <c r="C4817" s="248">
        <v>116.48617918357826</v>
      </c>
    </row>
    <row r="4818" spans="2:3" x14ac:dyDescent="0.75">
      <c r="B4818" s="249">
        <v>4755</v>
      </c>
      <c r="C4818" s="248">
        <v>109.97443146373864</v>
      </c>
    </row>
    <row r="4819" spans="2:3" x14ac:dyDescent="0.75">
      <c r="B4819" s="249">
        <v>4756</v>
      </c>
      <c r="C4819" s="248">
        <v>142.2090330769509</v>
      </c>
    </row>
    <row r="4820" spans="2:3" x14ac:dyDescent="0.75">
      <c r="B4820" s="249">
        <v>4757</v>
      </c>
      <c r="C4820" s="248">
        <v>103.32304360873374</v>
      </c>
    </row>
    <row r="4821" spans="2:3" x14ac:dyDescent="0.75">
      <c r="B4821" s="249">
        <v>4758</v>
      </c>
      <c r="C4821" s="248">
        <v>84.087309587823853</v>
      </c>
    </row>
    <row r="4822" spans="2:3" x14ac:dyDescent="0.75">
      <c r="B4822" s="249">
        <v>4759</v>
      </c>
      <c r="C4822" s="248">
        <v>48.575774377586711</v>
      </c>
    </row>
    <row r="4823" spans="2:3" x14ac:dyDescent="0.75">
      <c r="B4823" s="249">
        <v>4760</v>
      </c>
      <c r="C4823" s="248">
        <v>114.34674932276411</v>
      </c>
    </row>
    <row r="4824" spans="2:3" x14ac:dyDescent="0.75">
      <c r="B4824" s="249">
        <v>4761</v>
      </c>
      <c r="C4824" s="248">
        <v>131.22855367331036</v>
      </c>
    </row>
    <row r="4825" spans="2:3" x14ac:dyDescent="0.75">
      <c r="B4825" s="249">
        <v>4762</v>
      </c>
      <c r="C4825" s="248">
        <v>154.48051248763224</v>
      </c>
    </row>
    <row r="4826" spans="2:3" x14ac:dyDescent="0.75">
      <c r="B4826" s="249">
        <v>4763</v>
      </c>
      <c r="C4826" s="248">
        <v>155.42456483008579</v>
      </c>
    </row>
    <row r="4827" spans="2:3" x14ac:dyDescent="0.75">
      <c r="B4827" s="249">
        <v>4764</v>
      </c>
      <c r="C4827" s="248">
        <v>135.62117514175705</v>
      </c>
    </row>
    <row r="4828" spans="2:3" x14ac:dyDescent="0.75">
      <c r="B4828" s="249">
        <v>4765</v>
      </c>
      <c r="C4828" s="248">
        <v>145.78486515823747</v>
      </c>
    </row>
    <row r="4829" spans="2:3" x14ac:dyDescent="0.75">
      <c r="B4829" s="249">
        <v>4766</v>
      </c>
      <c r="C4829" s="248">
        <v>112.44476343324598</v>
      </c>
    </row>
    <row r="4830" spans="2:3" x14ac:dyDescent="0.75">
      <c r="B4830" s="249">
        <v>4767</v>
      </c>
      <c r="C4830" s="248">
        <v>107.57269289297881</v>
      </c>
    </row>
    <row r="4831" spans="2:3" x14ac:dyDescent="0.75">
      <c r="B4831" s="249">
        <v>4768</v>
      </c>
      <c r="C4831" s="248">
        <v>115.93580905452549</v>
      </c>
    </row>
    <row r="4832" spans="2:3" x14ac:dyDescent="0.75">
      <c r="B4832" s="249">
        <v>4769</v>
      </c>
      <c r="C4832" s="248">
        <v>123.28759987723993</v>
      </c>
    </row>
    <row r="4833" spans="2:3" x14ac:dyDescent="0.75">
      <c r="B4833" s="249">
        <v>4770</v>
      </c>
      <c r="C4833" s="248">
        <v>175.16363408932654</v>
      </c>
    </row>
    <row r="4834" spans="2:3" x14ac:dyDescent="0.75">
      <c r="B4834" s="249">
        <v>4771</v>
      </c>
      <c r="C4834" s="248">
        <v>115.11831680701439</v>
      </c>
    </row>
    <row r="4835" spans="2:3" x14ac:dyDescent="0.75">
      <c r="B4835" s="249">
        <v>4772</v>
      </c>
      <c r="C4835" s="248">
        <v>152.12075570973013</v>
      </c>
    </row>
    <row r="4836" spans="2:3" x14ac:dyDescent="0.75">
      <c r="B4836" s="249">
        <v>4773</v>
      </c>
      <c r="C4836" s="248">
        <v>118.23554908229218</v>
      </c>
    </row>
    <row r="4837" spans="2:3" x14ac:dyDescent="0.75">
      <c r="B4837" s="249">
        <v>4774</v>
      </c>
      <c r="C4837" s="248">
        <v>91.703044922759517</v>
      </c>
    </row>
    <row r="4838" spans="2:3" x14ac:dyDescent="0.75">
      <c r="B4838" s="249">
        <v>4775</v>
      </c>
      <c r="C4838" s="248">
        <v>109.409800992973</v>
      </c>
    </row>
    <row r="4839" spans="2:3" x14ac:dyDescent="0.75">
      <c r="B4839" s="249">
        <v>4776</v>
      </c>
      <c r="C4839" s="248">
        <v>138.30900907256938</v>
      </c>
    </row>
    <row r="4840" spans="2:3" x14ac:dyDescent="0.75">
      <c r="B4840" s="249">
        <v>4777</v>
      </c>
      <c r="C4840" s="248">
        <v>143.89844036900973</v>
      </c>
    </row>
    <row r="4841" spans="2:3" x14ac:dyDescent="0.75">
      <c r="B4841" s="249">
        <v>4778</v>
      </c>
      <c r="C4841" s="248">
        <v>135.19861773901906</v>
      </c>
    </row>
    <row r="4842" spans="2:3" x14ac:dyDescent="0.75">
      <c r="B4842" s="249">
        <v>4779</v>
      </c>
      <c r="C4842" s="248">
        <v>139.56631944951255</v>
      </c>
    </row>
    <row r="4843" spans="2:3" x14ac:dyDescent="0.75">
      <c r="B4843" s="249">
        <v>4780</v>
      </c>
      <c r="C4843" s="248">
        <v>125.41842587144694</v>
      </c>
    </row>
    <row r="4844" spans="2:3" x14ac:dyDescent="0.75">
      <c r="B4844" s="249">
        <v>4781</v>
      </c>
      <c r="C4844" s="248">
        <v>104.90124661919064</v>
      </c>
    </row>
    <row r="4845" spans="2:3" x14ac:dyDescent="0.75">
      <c r="B4845" s="249">
        <v>4782</v>
      </c>
      <c r="C4845" s="248">
        <v>137.72574856362181</v>
      </c>
    </row>
    <row r="4846" spans="2:3" x14ac:dyDescent="0.75">
      <c r="B4846" s="249">
        <v>4783</v>
      </c>
      <c r="C4846" s="248">
        <v>171.92649936203031</v>
      </c>
    </row>
    <row r="4847" spans="2:3" x14ac:dyDescent="0.75">
      <c r="B4847" s="249">
        <v>4784</v>
      </c>
      <c r="C4847" s="248">
        <v>167.05864510368951</v>
      </c>
    </row>
    <row r="4848" spans="2:3" x14ac:dyDescent="0.75">
      <c r="B4848" s="249">
        <v>4785</v>
      </c>
      <c r="C4848" s="248">
        <v>154.14561065950153</v>
      </c>
    </row>
    <row r="4849" spans="2:3" x14ac:dyDescent="0.75">
      <c r="B4849" s="249">
        <v>4786</v>
      </c>
      <c r="C4849" s="248">
        <v>113.67444233608603</v>
      </c>
    </row>
    <row r="4850" spans="2:3" x14ac:dyDescent="0.75">
      <c r="B4850" s="249">
        <v>4787</v>
      </c>
      <c r="C4850" s="248">
        <v>78.096418963706242</v>
      </c>
    </row>
    <row r="4851" spans="2:3" x14ac:dyDescent="0.75">
      <c r="B4851" s="249">
        <v>4788</v>
      </c>
      <c r="C4851" s="248">
        <v>147.50084161769817</v>
      </c>
    </row>
    <row r="4852" spans="2:3" x14ac:dyDescent="0.75">
      <c r="B4852" s="249">
        <v>4789</v>
      </c>
      <c r="C4852" s="248">
        <v>115.71896104635398</v>
      </c>
    </row>
    <row r="4853" spans="2:3" x14ac:dyDescent="0.75">
      <c r="B4853" s="249">
        <v>4790</v>
      </c>
      <c r="C4853" s="248">
        <v>108.99900117151253</v>
      </c>
    </row>
    <row r="4854" spans="2:3" x14ac:dyDescent="0.75">
      <c r="B4854" s="249">
        <v>4791</v>
      </c>
      <c r="C4854" s="248">
        <v>143.34399450589805</v>
      </c>
    </row>
    <row r="4855" spans="2:3" x14ac:dyDescent="0.75">
      <c r="B4855" s="249">
        <v>4792</v>
      </c>
      <c r="C4855" s="248">
        <v>139.22858618707713</v>
      </c>
    </row>
    <row r="4856" spans="2:3" x14ac:dyDescent="0.75">
      <c r="B4856" s="249">
        <v>4793</v>
      </c>
      <c r="C4856" s="248">
        <v>87.805025558544685</v>
      </c>
    </row>
    <row r="4857" spans="2:3" x14ac:dyDescent="0.75">
      <c r="B4857" s="249">
        <v>4794</v>
      </c>
      <c r="C4857" s="248">
        <v>124.00258791761729</v>
      </c>
    </row>
    <row r="4858" spans="2:3" x14ac:dyDescent="0.75">
      <c r="B4858" s="249">
        <v>4795</v>
      </c>
      <c r="C4858" s="248">
        <v>112.78558701862701</v>
      </c>
    </row>
    <row r="4859" spans="2:3" x14ac:dyDescent="0.75">
      <c r="B4859" s="249">
        <v>4796</v>
      </c>
      <c r="C4859" s="248">
        <v>101.34404945917534</v>
      </c>
    </row>
    <row r="4860" spans="2:3" x14ac:dyDescent="0.75">
      <c r="B4860" s="249">
        <v>4797</v>
      </c>
      <c r="C4860" s="248">
        <v>81.580204100648885</v>
      </c>
    </row>
    <row r="4861" spans="2:3" x14ac:dyDescent="0.75">
      <c r="B4861" s="249">
        <v>4798</v>
      </c>
      <c r="C4861" s="248">
        <v>111.58109469946325</v>
      </c>
    </row>
    <row r="4862" spans="2:3" x14ac:dyDescent="0.75">
      <c r="B4862" s="249">
        <v>4799</v>
      </c>
      <c r="C4862" s="248">
        <v>91.201310913286747</v>
      </c>
    </row>
    <row r="4863" spans="2:3" x14ac:dyDescent="0.75">
      <c r="B4863" s="249">
        <v>4800</v>
      </c>
      <c r="C4863" s="248">
        <v>129.97099234443834</v>
      </c>
    </row>
    <row r="4864" spans="2:3" x14ac:dyDescent="0.75">
      <c r="B4864" s="249">
        <v>4801</v>
      </c>
      <c r="C4864" s="248">
        <v>73.583570463969323</v>
      </c>
    </row>
    <row r="4865" spans="2:3" x14ac:dyDescent="0.75">
      <c r="B4865" s="249">
        <v>4802</v>
      </c>
      <c r="C4865" s="248">
        <v>106.12241988962569</v>
      </c>
    </row>
    <row r="4866" spans="2:3" x14ac:dyDescent="0.75">
      <c r="B4866" s="249">
        <v>4803</v>
      </c>
      <c r="C4866" s="248">
        <v>112.35084915157526</v>
      </c>
    </row>
    <row r="4867" spans="2:3" x14ac:dyDescent="0.75">
      <c r="B4867" s="249">
        <v>4804</v>
      </c>
      <c r="C4867" s="248">
        <v>141.23245686545712</v>
      </c>
    </row>
    <row r="4868" spans="2:3" x14ac:dyDescent="0.75">
      <c r="B4868" s="249">
        <v>4805</v>
      </c>
      <c r="C4868" s="248">
        <v>124.60441073577113</v>
      </c>
    </row>
    <row r="4869" spans="2:3" x14ac:dyDescent="0.75">
      <c r="B4869" s="249">
        <v>4806</v>
      </c>
      <c r="C4869" s="248">
        <v>117.50420081849666</v>
      </c>
    </row>
    <row r="4870" spans="2:3" x14ac:dyDescent="0.75">
      <c r="B4870" s="249">
        <v>4807</v>
      </c>
      <c r="C4870" s="248">
        <v>118.42429392196118</v>
      </c>
    </row>
    <row r="4871" spans="2:3" x14ac:dyDescent="0.75">
      <c r="B4871" s="249">
        <v>4808</v>
      </c>
      <c r="C4871" s="248">
        <v>129.50826318085259</v>
      </c>
    </row>
    <row r="4872" spans="2:3" x14ac:dyDescent="0.75">
      <c r="B4872" s="249">
        <v>4809</v>
      </c>
      <c r="C4872" s="248">
        <v>105.32352865929988</v>
      </c>
    </row>
    <row r="4873" spans="2:3" x14ac:dyDescent="0.75">
      <c r="B4873" s="249">
        <v>4810</v>
      </c>
      <c r="C4873" s="248">
        <v>109.61091972388922</v>
      </c>
    </row>
    <row r="4874" spans="2:3" x14ac:dyDescent="0.75">
      <c r="B4874" s="249">
        <v>4811</v>
      </c>
      <c r="C4874" s="248">
        <v>95.65005702076941</v>
      </c>
    </row>
    <row r="4875" spans="2:3" x14ac:dyDescent="0.75">
      <c r="B4875" s="249">
        <v>4812</v>
      </c>
      <c r="C4875" s="248">
        <v>128.7021265685504</v>
      </c>
    </row>
    <row r="4876" spans="2:3" x14ac:dyDescent="0.75">
      <c r="B4876" s="249">
        <v>4813</v>
      </c>
      <c r="C4876" s="248">
        <v>124.9832404539756</v>
      </c>
    </row>
    <row r="4877" spans="2:3" x14ac:dyDescent="0.75">
      <c r="B4877" s="249">
        <v>4814</v>
      </c>
      <c r="C4877" s="248">
        <v>121.09652895387936</v>
      </c>
    </row>
    <row r="4878" spans="2:3" x14ac:dyDescent="0.75">
      <c r="B4878" s="249">
        <v>4815</v>
      </c>
      <c r="C4878" s="248">
        <v>86.342706902374516</v>
      </c>
    </row>
    <row r="4879" spans="2:3" x14ac:dyDescent="0.75">
      <c r="B4879" s="249">
        <v>4816</v>
      </c>
      <c r="C4879" s="248">
        <v>99.399056197253003</v>
      </c>
    </row>
    <row r="4880" spans="2:3" x14ac:dyDescent="0.75">
      <c r="B4880" s="249">
        <v>4817</v>
      </c>
      <c r="C4880" s="248">
        <v>75.369692936559218</v>
      </c>
    </row>
    <row r="4881" spans="2:3" x14ac:dyDescent="0.75">
      <c r="B4881" s="249">
        <v>4818</v>
      </c>
      <c r="C4881" s="248">
        <v>154.61565386115996</v>
      </c>
    </row>
    <row r="4882" spans="2:3" x14ac:dyDescent="0.75">
      <c r="B4882" s="249">
        <v>4819</v>
      </c>
      <c r="C4882" s="248">
        <v>128.88090104752428</v>
      </c>
    </row>
    <row r="4883" spans="2:3" x14ac:dyDescent="0.75">
      <c r="B4883" s="249">
        <v>4820</v>
      </c>
      <c r="C4883" s="248">
        <v>131.23825854563972</v>
      </c>
    </row>
    <row r="4884" spans="2:3" x14ac:dyDescent="0.75">
      <c r="B4884" s="249">
        <v>4821</v>
      </c>
      <c r="C4884" s="248">
        <v>104.75123741467674</v>
      </c>
    </row>
    <row r="4885" spans="2:3" x14ac:dyDescent="0.75">
      <c r="B4885" s="249">
        <v>4822</v>
      </c>
      <c r="C4885" s="248">
        <v>127.09922741090628</v>
      </c>
    </row>
    <row r="4886" spans="2:3" x14ac:dyDescent="0.75">
      <c r="B4886" s="249">
        <v>4823</v>
      </c>
      <c r="C4886" s="248">
        <v>127.48797512109695</v>
      </c>
    </row>
    <row r="4887" spans="2:3" x14ac:dyDescent="0.75">
      <c r="B4887" s="249">
        <v>4824</v>
      </c>
      <c r="C4887" s="248">
        <v>128.69804613223388</v>
      </c>
    </row>
    <row r="4888" spans="2:3" x14ac:dyDescent="0.75">
      <c r="B4888" s="249">
        <v>4825</v>
      </c>
      <c r="C4888" s="248">
        <v>132.26225567057116</v>
      </c>
    </row>
    <row r="4889" spans="2:3" x14ac:dyDescent="0.75">
      <c r="B4889" s="249">
        <v>4826</v>
      </c>
      <c r="C4889" s="248">
        <v>111.01118993110927</v>
      </c>
    </row>
    <row r="4890" spans="2:3" x14ac:dyDescent="0.75">
      <c r="B4890" s="249">
        <v>4827</v>
      </c>
      <c r="C4890" s="248">
        <v>50.031620225102969</v>
      </c>
    </row>
    <row r="4891" spans="2:3" x14ac:dyDescent="0.75">
      <c r="B4891" s="249">
        <v>4828</v>
      </c>
      <c r="C4891" s="248">
        <v>121.75331285324823</v>
      </c>
    </row>
    <row r="4892" spans="2:3" x14ac:dyDescent="0.75">
      <c r="B4892" s="249">
        <v>4829</v>
      </c>
      <c r="C4892" s="248">
        <v>100.17882246981898</v>
      </c>
    </row>
    <row r="4893" spans="2:3" x14ac:dyDescent="0.75">
      <c r="B4893" s="249">
        <v>4830</v>
      </c>
      <c r="C4893" s="248">
        <v>110.54115493182428</v>
      </c>
    </row>
    <row r="4894" spans="2:3" x14ac:dyDescent="0.75">
      <c r="B4894" s="249">
        <v>4831</v>
      </c>
      <c r="C4894" s="248">
        <v>160.26123462483952</v>
      </c>
    </row>
    <row r="4895" spans="2:3" x14ac:dyDescent="0.75">
      <c r="B4895" s="249">
        <v>4832</v>
      </c>
      <c r="C4895" s="248">
        <v>167.90104603327103</v>
      </c>
    </row>
    <row r="4896" spans="2:3" x14ac:dyDescent="0.75">
      <c r="B4896" s="249">
        <v>4833</v>
      </c>
      <c r="C4896" s="248">
        <v>169.75763762101462</v>
      </c>
    </row>
    <row r="4897" spans="2:3" x14ac:dyDescent="0.75">
      <c r="B4897" s="249">
        <v>4834</v>
      </c>
      <c r="C4897" s="248">
        <v>134.55251684703182</v>
      </c>
    </row>
    <row r="4898" spans="2:3" x14ac:dyDescent="0.75">
      <c r="B4898" s="249">
        <v>4835</v>
      </c>
      <c r="C4898" s="248">
        <v>112.4156229304688</v>
      </c>
    </row>
    <row r="4899" spans="2:3" x14ac:dyDescent="0.75">
      <c r="B4899" s="249">
        <v>4836</v>
      </c>
      <c r="C4899" s="248">
        <v>145.5484489120783</v>
      </c>
    </row>
    <row r="4900" spans="2:3" x14ac:dyDescent="0.75">
      <c r="B4900" s="249">
        <v>4837</v>
      </c>
      <c r="C4900" s="248">
        <v>147.50567104002735</v>
      </c>
    </row>
    <row r="4901" spans="2:3" x14ac:dyDescent="0.75">
      <c r="B4901" s="249">
        <v>4838</v>
      </c>
      <c r="C4901" s="248">
        <v>78.102164414868156</v>
      </c>
    </row>
    <row r="4902" spans="2:3" x14ac:dyDescent="0.75">
      <c r="B4902" s="249">
        <v>4839</v>
      </c>
      <c r="C4902" s="248">
        <v>83.75134039762743</v>
      </c>
    </row>
    <row r="4903" spans="2:3" x14ac:dyDescent="0.75">
      <c r="B4903" s="249">
        <v>4840</v>
      </c>
      <c r="C4903" s="248">
        <v>111.79610755051451</v>
      </c>
    </row>
    <row r="4904" spans="2:3" x14ac:dyDescent="0.75">
      <c r="B4904" s="249">
        <v>4841</v>
      </c>
      <c r="C4904" s="248">
        <v>89.135246436627909</v>
      </c>
    </row>
    <row r="4905" spans="2:3" x14ac:dyDescent="0.75">
      <c r="B4905" s="249">
        <v>4842</v>
      </c>
      <c r="C4905" s="248">
        <v>145.92579120550096</v>
      </c>
    </row>
    <row r="4906" spans="2:3" x14ac:dyDescent="0.75">
      <c r="B4906" s="249">
        <v>4843</v>
      </c>
      <c r="C4906" s="248">
        <v>110.72991688232142</v>
      </c>
    </row>
    <row r="4907" spans="2:3" x14ac:dyDescent="0.75">
      <c r="B4907" s="249">
        <v>4844</v>
      </c>
      <c r="C4907" s="248">
        <v>135.88297274317478</v>
      </c>
    </row>
    <row r="4908" spans="2:3" x14ac:dyDescent="0.75">
      <c r="B4908" s="249">
        <v>4845</v>
      </c>
      <c r="C4908" s="248">
        <v>76.502360606170384</v>
      </c>
    </row>
    <row r="4909" spans="2:3" x14ac:dyDescent="0.75">
      <c r="B4909" s="249">
        <v>4846</v>
      </c>
      <c r="C4909" s="248">
        <v>153.25762900317426</v>
      </c>
    </row>
    <row r="4910" spans="2:3" x14ac:dyDescent="0.75">
      <c r="B4910" s="249">
        <v>4847</v>
      </c>
      <c r="C4910" s="248">
        <v>107.39807344150172</v>
      </c>
    </row>
    <row r="4911" spans="2:3" x14ac:dyDescent="0.75">
      <c r="B4911" s="249">
        <v>4848</v>
      </c>
      <c r="C4911" s="248">
        <v>130.08979139713196</v>
      </c>
    </row>
    <row r="4912" spans="2:3" x14ac:dyDescent="0.75">
      <c r="B4912" s="249">
        <v>4849</v>
      </c>
      <c r="C4912" s="248">
        <v>99.121143476152682</v>
      </c>
    </row>
    <row r="4913" spans="2:3" x14ac:dyDescent="0.75">
      <c r="B4913" s="249">
        <v>4850</v>
      </c>
      <c r="C4913" s="248">
        <v>140.80743521887916</v>
      </c>
    </row>
    <row r="4914" spans="2:3" x14ac:dyDescent="0.75">
      <c r="B4914" s="249">
        <v>4851</v>
      </c>
      <c r="C4914" s="248">
        <v>99.898310779961079</v>
      </c>
    </row>
    <row r="4915" spans="2:3" x14ac:dyDescent="0.75">
      <c r="B4915" s="249">
        <v>4852</v>
      </c>
      <c r="C4915" s="248">
        <v>123.18486902414392</v>
      </c>
    </row>
    <row r="4916" spans="2:3" x14ac:dyDescent="0.75">
      <c r="B4916" s="249">
        <v>4853</v>
      </c>
      <c r="C4916" s="248">
        <v>112.35076286074687</v>
      </c>
    </row>
    <row r="4917" spans="2:3" x14ac:dyDescent="0.75">
      <c r="B4917" s="249">
        <v>4854</v>
      </c>
      <c r="C4917" s="248">
        <v>100.27081540866571</v>
      </c>
    </row>
    <row r="4918" spans="2:3" x14ac:dyDescent="0.75">
      <c r="B4918" s="249">
        <v>4855</v>
      </c>
      <c r="C4918" s="248">
        <v>126.77283733836749</v>
      </c>
    </row>
    <row r="4919" spans="2:3" x14ac:dyDescent="0.75">
      <c r="B4919" s="249">
        <v>4856</v>
      </c>
      <c r="C4919" s="248">
        <v>106.01131362147376</v>
      </c>
    </row>
    <row r="4920" spans="2:3" x14ac:dyDescent="0.75">
      <c r="B4920" s="249">
        <v>4857</v>
      </c>
      <c r="C4920" s="248">
        <v>127.00055846800008</v>
      </c>
    </row>
    <row r="4921" spans="2:3" x14ac:dyDescent="0.75">
      <c r="B4921" s="249">
        <v>4858</v>
      </c>
      <c r="C4921" s="248">
        <v>116.37665200596194</v>
      </c>
    </row>
    <row r="4922" spans="2:3" x14ac:dyDescent="0.75">
      <c r="B4922" s="249">
        <v>4859</v>
      </c>
      <c r="C4922" s="248">
        <v>115.20057930054097</v>
      </c>
    </row>
    <row r="4923" spans="2:3" x14ac:dyDescent="0.75">
      <c r="B4923" s="249">
        <v>4860</v>
      </c>
      <c r="C4923" s="248">
        <v>134.6929498224942</v>
      </c>
    </row>
    <row r="4924" spans="2:3" x14ac:dyDescent="0.75">
      <c r="B4924" s="249">
        <v>4861</v>
      </c>
      <c r="C4924" s="248">
        <v>117.77263691212084</v>
      </c>
    </row>
    <row r="4925" spans="2:3" x14ac:dyDescent="0.75">
      <c r="B4925" s="249">
        <v>4862</v>
      </c>
      <c r="C4925" s="248">
        <v>79.345948075890718</v>
      </c>
    </row>
    <row r="4926" spans="2:3" x14ac:dyDescent="0.75">
      <c r="B4926" s="249">
        <v>4863</v>
      </c>
      <c r="C4926" s="248">
        <v>154.80780718953017</v>
      </c>
    </row>
    <row r="4927" spans="2:3" x14ac:dyDescent="0.75">
      <c r="B4927" s="249">
        <v>4864</v>
      </c>
      <c r="C4927" s="248">
        <v>122.70216895868536</v>
      </c>
    </row>
    <row r="4928" spans="2:3" x14ac:dyDescent="0.75">
      <c r="B4928" s="249">
        <v>4865</v>
      </c>
      <c r="C4928" s="248">
        <v>146.86076075475148</v>
      </c>
    </row>
    <row r="4929" spans="2:3" x14ac:dyDescent="0.75">
      <c r="B4929" s="249">
        <v>4866</v>
      </c>
      <c r="C4929" s="248">
        <v>88.702117480176824</v>
      </c>
    </row>
    <row r="4930" spans="2:3" x14ac:dyDescent="0.75">
      <c r="B4930" s="249">
        <v>4867</v>
      </c>
      <c r="C4930" s="248">
        <v>119.58486215344122</v>
      </c>
    </row>
    <row r="4931" spans="2:3" x14ac:dyDescent="0.75">
      <c r="B4931" s="249">
        <v>4868</v>
      </c>
      <c r="C4931" s="248">
        <v>120.39527224340154</v>
      </c>
    </row>
    <row r="4932" spans="2:3" x14ac:dyDescent="0.75">
      <c r="B4932" s="249">
        <v>4869</v>
      </c>
      <c r="C4932" s="248">
        <v>159.89285206211514</v>
      </c>
    </row>
    <row r="4933" spans="2:3" x14ac:dyDescent="0.75">
      <c r="B4933" s="249">
        <v>4870</v>
      </c>
      <c r="C4933" s="248">
        <v>148.1618112371109</v>
      </c>
    </row>
    <row r="4934" spans="2:3" x14ac:dyDescent="0.75">
      <c r="B4934" s="249">
        <v>4871</v>
      </c>
      <c r="C4934" s="248">
        <v>161.36021137680393</v>
      </c>
    </row>
    <row r="4935" spans="2:3" x14ac:dyDescent="0.75">
      <c r="B4935" s="249">
        <v>4872</v>
      </c>
      <c r="C4935" s="248">
        <v>155.59663881300099</v>
      </c>
    </row>
    <row r="4936" spans="2:3" x14ac:dyDescent="0.75">
      <c r="B4936" s="249">
        <v>4873</v>
      </c>
      <c r="C4936" s="248">
        <v>97.649632023608135</v>
      </c>
    </row>
    <row r="4937" spans="2:3" x14ac:dyDescent="0.75">
      <c r="B4937" s="249">
        <v>4874</v>
      </c>
      <c r="C4937" s="248">
        <v>114.47687161699388</v>
      </c>
    </row>
    <row r="4938" spans="2:3" x14ac:dyDescent="0.75">
      <c r="B4938" s="249">
        <v>4875</v>
      </c>
      <c r="C4938" s="248">
        <v>170.36033106671309</v>
      </c>
    </row>
    <row r="4939" spans="2:3" x14ac:dyDescent="0.75">
      <c r="B4939" s="249">
        <v>4876</v>
      </c>
      <c r="C4939" s="248">
        <v>112.03911543831563</v>
      </c>
    </row>
    <row r="4940" spans="2:3" x14ac:dyDescent="0.75">
      <c r="B4940" s="249">
        <v>4877</v>
      </c>
      <c r="C4940" s="248">
        <v>170.11835958457931</v>
      </c>
    </row>
    <row r="4941" spans="2:3" x14ac:dyDescent="0.75">
      <c r="B4941" s="249">
        <v>4878</v>
      </c>
      <c r="C4941" s="248">
        <v>130.7444088050319</v>
      </c>
    </row>
    <row r="4942" spans="2:3" x14ac:dyDescent="0.75">
      <c r="B4942" s="249">
        <v>4879</v>
      </c>
      <c r="C4942" s="248">
        <v>129.12543431656343</v>
      </c>
    </row>
    <row r="4943" spans="2:3" x14ac:dyDescent="0.75">
      <c r="B4943" s="249">
        <v>4880</v>
      </c>
      <c r="C4943" s="248">
        <v>131.38595852910984</v>
      </c>
    </row>
    <row r="4944" spans="2:3" x14ac:dyDescent="0.75">
      <c r="B4944" s="249">
        <v>4881</v>
      </c>
      <c r="C4944" s="248">
        <v>139.66829682596773</v>
      </c>
    </row>
    <row r="4945" spans="2:3" x14ac:dyDescent="0.75">
      <c r="B4945" s="249">
        <v>4882</v>
      </c>
      <c r="C4945" s="248">
        <v>151.36384926082334</v>
      </c>
    </row>
    <row r="4946" spans="2:3" x14ac:dyDescent="0.75">
      <c r="B4946" s="249">
        <v>4883</v>
      </c>
      <c r="C4946" s="248">
        <v>116.71101680610731</v>
      </c>
    </row>
    <row r="4947" spans="2:3" x14ac:dyDescent="0.75">
      <c r="B4947" s="249">
        <v>4884</v>
      </c>
      <c r="C4947" s="248">
        <v>113.20698429090945</v>
      </c>
    </row>
    <row r="4948" spans="2:3" x14ac:dyDescent="0.75">
      <c r="B4948" s="249">
        <v>4885</v>
      </c>
      <c r="C4948" s="248">
        <v>166.65123332722607</v>
      </c>
    </row>
    <row r="4949" spans="2:3" x14ac:dyDescent="0.75">
      <c r="B4949" s="249">
        <v>4886</v>
      </c>
      <c r="C4949" s="248">
        <v>74.747959387966546</v>
      </c>
    </row>
    <row r="4950" spans="2:3" x14ac:dyDescent="0.75">
      <c r="B4950" s="249">
        <v>4887</v>
      </c>
      <c r="C4950" s="248">
        <v>117.16571536416856</v>
      </c>
    </row>
    <row r="4951" spans="2:3" x14ac:dyDescent="0.75">
      <c r="B4951" s="249">
        <v>4888</v>
      </c>
      <c r="C4951" s="248">
        <v>131.17974811289136</v>
      </c>
    </row>
    <row r="4952" spans="2:3" x14ac:dyDescent="0.75">
      <c r="B4952" s="249">
        <v>4889</v>
      </c>
      <c r="C4952" s="248">
        <v>74.777277717334613</v>
      </c>
    </row>
    <row r="4953" spans="2:3" x14ac:dyDescent="0.75">
      <c r="B4953" s="249">
        <v>4890</v>
      </c>
      <c r="C4953" s="248">
        <v>157.13247547877657</v>
      </c>
    </row>
    <row r="4954" spans="2:3" x14ac:dyDescent="0.75">
      <c r="B4954" s="249">
        <v>4891</v>
      </c>
      <c r="C4954" s="248">
        <v>164.21817333340093</v>
      </c>
    </row>
    <row r="4955" spans="2:3" x14ac:dyDescent="0.75">
      <c r="B4955" s="249">
        <v>4892</v>
      </c>
      <c r="C4955" s="248">
        <v>141.7256756384449</v>
      </c>
    </row>
    <row r="4956" spans="2:3" x14ac:dyDescent="0.75">
      <c r="B4956" s="249">
        <v>4893</v>
      </c>
      <c r="C4956" s="248">
        <v>133.6082566062085</v>
      </c>
    </row>
    <row r="4957" spans="2:3" x14ac:dyDescent="0.75">
      <c r="B4957" s="249">
        <v>4894</v>
      </c>
      <c r="C4957" s="248">
        <v>143.22747051548461</v>
      </c>
    </row>
    <row r="4958" spans="2:3" x14ac:dyDescent="0.75">
      <c r="B4958" s="249">
        <v>4895</v>
      </c>
      <c r="C4958" s="248">
        <v>129.4249279956895</v>
      </c>
    </row>
    <row r="4959" spans="2:3" x14ac:dyDescent="0.75">
      <c r="B4959" s="249">
        <v>4896</v>
      </c>
      <c r="C4959" s="248">
        <v>178.66000087815473</v>
      </c>
    </row>
    <row r="4960" spans="2:3" x14ac:dyDescent="0.75">
      <c r="B4960" s="249">
        <v>4897</v>
      </c>
      <c r="C4960" s="248">
        <v>133.89103163446893</v>
      </c>
    </row>
    <row r="4961" spans="2:3" x14ac:dyDescent="0.75">
      <c r="B4961" s="249">
        <v>4898</v>
      </c>
      <c r="C4961" s="248">
        <v>116.126694500876</v>
      </c>
    </row>
    <row r="4962" spans="2:3" x14ac:dyDescent="0.75">
      <c r="B4962" s="249">
        <v>4899</v>
      </c>
      <c r="C4962" s="248">
        <v>120.10535050200941</v>
      </c>
    </row>
    <row r="4963" spans="2:3" x14ac:dyDescent="0.75">
      <c r="B4963" s="249">
        <v>4900</v>
      </c>
      <c r="C4963" s="248">
        <v>133.95352179418845</v>
      </c>
    </row>
    <row r="4964" spans="2:3" x14ac:dyDescent="0.75">
      <c r="B4964" s="249">
        <v>4901</v>
      </c>
      <c r="C4964" s="248">
        <v>139.41028298810946</v>
      </c>
    </row>
    <row r="4965" spans="2:3" x14ac:dyDescent="0.75">
      <c r="B4965" s="249">
        <v>4902</v>
      </c>
      <c r="C4965" s="248">
        <v>103.81089859243382</v>
      </c>
    </row>
    <row r="4966" spans="2:3" x14ac:dyDescent="0.75">
      <c r="B4966" s="249">
        <v>4903</v>
      </c>
      <c r="C4966" s="248">
        <v>114.05455813109127</v>
      </c>
    </row>
    <row r="4967" spans="2:3" x14ac:dyDescent="0.75">
      <c r="B4967" s="249">
        <v>4904</v>
      </c>
      <c r="C4967" s="248">
        <v>108.89800140836969</v>
      </c>
    </row>
    <row r="4968" spans="2:3" x14ac:dyDescent="0.75">
      <c r="B4968" s="249">
        <v>4905</v>
      </c>
      <c r="C4968" s="248">
        <v>133.12272074296723</v>
      </c>
    </row>
    <row r="4969" spans="2:3" x14ac:dyDescent="0.75">
      <c r="B4969" s="249">
        <v>4906</v>
      </c>
      <c r="C4969" s="248">
        <v>125.03427366261923</v>
      </c>
    </row>
    <row r="4970" spans="2:3" x14ac:dyDescent="0.75">
      <c r="B4970" s="249">
        <v>4907</v>
      </c>
      <c r="C4970" s="248">
        <v>149.11277900192061</v>
      </c>
    </row>
    <row r="4971" spans="2:3" x14ac:dyDescent="0.75">
      <c r="B4971" s="249">
        <v>4908</v>
      </c>
      <c r="C4971" s="248">
        <v>142.24069073031833</v>
      </c>
    </row>
    <row r="4972" spans="2:3" x14ac:dyDescent="0.75">
      <c r="B4972" s="249">
        <v>4909</v>
      </c>
      <c r="C4972" s="248">
        <v>124.33474961302448</v>
      </c>
    </row>
    <row r="4973" spans="2:3" x14ac:dyDescent="0.75">
      <c r="B4973" s="249">
        <v>4910</v>
      </c>
      <c r="C4973" s="248">
        <v>147.19260496538314</v>
      </c>
    </row>
    <row r="4974" spans="2:3" x14ac:dyDescent="0.75">
      <c r="B4974" s="249">
        <v>4911</v>
      </c>
      <c r="C4974" s="248">
        <v>103.57761255572004</v>
      </c>
    </row>
    <row r="4975" spans="2:3" x14ac:dyDescent="0.75">
      <c r="B4975" s="249">
        <v>4912</v>
      </c>
      <c r="C4975" s="248">
        <v>120.00502206035678</v>
      </c>
    </row>
    <row r="4976" spans="2:3" x14ac:dyDescent="0.75">
      <c r="B4976" s="249">
        <v>4913</v>
      </c>
      <c r="C4976" s="248">
        <v>51.507969451672693</v>
      </c>
    </row>
    <row r="4977" spans="2:3" x14ac:dyDescent="0.75">
      <c r="B4977" s="249">
        <v>4914</v>
      </c>
      <c r="C4977" s="248">
        <v>136.90756331601372</v>
      </c>
    </row>
    <row r="4978" spans="2:3" x14ac:dyDescent="0.75">
      <c r="B4978" s="249">
        <v>4915</v>
      </c>
      <c r="C4978" s="248">
        <v>171.44900180179869</v>
      </c>
    </row>
    <row r="4979" spans="2:3" x14ac:dyDescent="0.75">
      <c r="B4979" s="249">
        <v>4916</v>
      </c>
      <c r="C4979" s="248">
        <v>113.69963810128726</v>
      </c>
    </row>
    <row r="4980" spans="2:3" x14ac:dyDescent="0.75">
      <c r="B4980" s="249">
        <v>4917</v>
      </c>
      <c r="C4980" s="248">
        <v>114.24863505595265</v>
      </c>
    </row>
    <row r="4981" spans="2:3" x14ac:dyDescent="0.75">
      <c r="B4981" s="249">
        <v>4918</v>
      </c>
      <c r="C4981" s="248">
        <v>156.6097722368217</v>
      </c>
    </row>
    <row r="4982" spans="2:3" x14ac:dyDescent="0.75">
      <c r="B4982" s="249">
        <v>4919</v>
      </c>
      <c r="C4982" s="248">
        <v>143.92658307587072</v>
      </c>
    </row>
    <row r="4983" spans="2:3" x14ac:dyDescent="0.75">
      <c r="B4983" s="249">
        <v>4920</v>
      </c>
      <c r="C4983" s="248">
        <v>125.86813523838221</v>
      </c>
    </row>
    <row r="4984" spans="2:3" x14ac:dyDescent="0.75">
      <c r="B4984" s="249">
        <v>4921</v>
      </c>
      <c r="C4984" s="248">
        <v>115.26300527009262</v>
      </c>
    </row>
    <row r="4985" spans="2:3" x14ac:dyDescent="0.75">
      <c r="B4985" s="249">
        <v>4922</v>
      </c>
      <c r="C4985" s="248">
        <v>123.53038343461864</v>
      </c>
    </row>
    <row r="4986" spans="2:3" x14ac:dyDescent="0.75">
      <c r="B4986" s="249">
        <v>4923</v>
      </c>
      <c r="C4986" s="248">
        <v>120.17975724759603</v>
      </c>
    </row>
    <row r="4987" spans="2:3" x14ac:dyDescent="0.75">
      <c r="B4987" s="249">
        <v>4924</v>
      </c>
      <c r="C4987" s="248">
        <v>121.52716735772584</v>
      </c>
    </row>
    <row r="4988" spans="2:3" x14ac:dyDescent="0.75">
      <c r="B4988" s="249">
        <v>4925</v>
      </c>
      <c r="C4988" s="248">
        <v>111.65153492705559</v>
      </c>
    </row>
    <row r="4989" spans="2:3" x14ac:dyDescent="0.75">
      <c r="B4989" s="249">
        <v>4926</v>
      </c>
      <c r="C4989" s="248">
        <v>163.99402132224353</v>
      </c>
    </row>
    <row r="4990" spans="2:3" x14ac:dyDescent="0.75">
      <c r="B4990" s="249">
        <v>4927</v>
      </c>
      <c r="C4990" s="248">
        <v>107.41926707850028</v>
      </c>
    </row>
    <row r="4991" spans="2:3" x14ac:dyDescent="0.75">
      <c r="B4991" s="249">
        <v>4928</v>
      </c>
      <c r="C4991" s="248">
        <v>130.31544656581457</v>
      </c>
    </row>
    <row r="4992" spans="2:3" x14ac:dyDescent="0.75">
      <c r="B4992" s="249">
        <v>4929</v>
      </c>
      <c r="C4992" s="248">
        <v>88.848925539078863</v>
      </c>
    </row>
    <row r="4993" spans="2:3" x14ac:dyDescent="0.75">
      <c r="B4993" s="249">
        <v>4930</v>
      </c>
      <c r="C4993" s="248">
        <v>144.26545369094811</v>
      </c>
    </row>
    <row r="4994" spans="2:3" x14ac:dyDescent="0.75">
      <c r="B4994" s="249">
        <v>4931</v>
      </c>
      <c r="C4994" s="248">
        <v>145.10585975402353</v>
      </c>
    </row>
    <row r="4995" spans="2:3" x14ac:dyDescent="0.75">
      <c r="B4995" s="249">
        <v>4932</v>
      </c>
      <c r="C4995" s="248">
        <v>132.29443483541709</v>
      </c>
    </row>
    <row r="4996" spans="2:3" x14ac:dyDescent="0.75">
      <c r="B4996" s="249">
        <v>4933</v>
      </c>
      <c r="C4996" s="248">
        <v>77.707991133334389</v>
      </c>
    </row>
    <row r="4997" spans="2:3" x14ac:dyDescent="0.75">
      <c r="B4997" s="249">
        <v>4934</v>
      </c>
      <c r="C4997" s="248">
        <v>143.75959837389928</v>
      </c>
    </row>
    <row r="4998" spans="2:3" x14ac:dyDescent="0.75">
      <c r="B4998" s="249">
        <v>4935</v>
      </c>
      <c r="C4998" s="248">
        <v>107.98032951594649</v>
      </c>
    </row>
    <row r="4999" spans="2:3" x14ac:dyDescent="0.75">
      <c r="B4999" s="249">
        <v>4936</v>
      </c>
      <c r="C4999" s="248">
        <v>147.89579536854438</v>
      </c>
    </row>
    <row r="5000" spans="2:3" x14ac:dyDescent="0.75">
      <c r="B5000" s="249">
        <v>4937</v>
      </c>
      <c r="C5000" s="248">
        <v>120.48808989169818</v>
      </c>
    </row>
    <row r="5001" spans="2:3" x14ac:dyDescent="0.75">
      <c r="B5001" s="249">
        <v>4938</v>
      </c>
      <c r="C5001" s="248">
        <v>77.317553694765337</v>
      </c>
    </row>
    <row r="5002" spans="2:3" x14ac:dyDescent="0.75">
      <c r="B5002" s="249">
        <v>4939</v>
      </c>
      <c r="C5002" s="248">
        <v>108.97585827243469</v>
      </c>
    </row>
    <row r="5003" spans="2:3" x14ac:dyDescent="0.75">
      <c r="B5003" s="249">
        <v>4940</v>
      </c>
      <c r="C5003" s="248">
        <v>148.05228804520107</v>
      </c>
    </row>
    <row r="5004" spans="2:3" x14ac:dyDescent="0.75">
      <c r="B5004" s="249">
        <v>4941</v>
      </c>
      <c r="C5004" s="248">
        <v>132.34134769861345</v>
      </c>
    </row>
    <row r="5005" spans="2:3" x14ac:dyDescent="0.75">
      <c r="B5005" s="249">
        <v>4942</v>
      </c>
      <c r="C5005" s="248">
        <v>154.99199517455077</v>
      </c>
    </row>
    <row r="5006" spans="2:3" x14ac:dyDescent="0.75">
      <c r="B5006" s="249">
        <v>4943</v>
      </c>
      <c r="C5006" s="248">
        <v>135.87281571608295</v>
      </c>
    </row>
    <row r="5007" spans="2:3" x14ac:dyDescent="0.75">
      <c r="B5007" s="249">
        <v>4944</v>
      </c>
      <c r="C5007" s="248">
        <v>110.34820953071551</v>
      </c>
    </row>
    <row r="5008" spans="2:3" x14ac:dyDescent="0.75">
      <c r="B5008" s="249">
        <v>4945</v>
      </c>
      <c r="C5008" s="248">
        <v>140.95048548716017</v>
      </c>
    </row>
    <row r="5009" spans="2:3" x14ac:dyDescent="0.75">
      <c r="B5009" s="249">
        <v>4946</v>
      </c>
      <c r="C5009" s="248">
        <v>112.96588411982462</v>
      </c>
    </row>
    <row r="5010" spans="2:3" x14ac:dyDescent="0.75">
      <c r="B5010" s="249">
        <v>4947</v>
      </c>
      <c r="C5010" s="248">
        <v>83.257723103691774</v>
      </c>
    </row>
    <row r="5011" spans="2:3" x14ac:dyDescent="0.75">
      <c r="B5011" s="249">
        <v>4948</v>
      </c>
      <c r="C5011" s="248">
        <v>115.23780698998901</v>
      </c>
    </row>
    <row r="5012" spans="2:3" x14ac:dyDescent="0.75">
      <c r="B5012" s="249">
        <v>4949</v>
      </c>
      <c r="C5012" s="248">
        <v>80.787878240034303</v>
      </c>
    </row>
    <row r="5013" spans="2:3" x14ac:dyDescent="0.75">
      <c r="B5013" s="249">
        <v>4950</v>
      </c>
      <c r="C5013" s="248">
        <v>127.99839385555768</v>
      </c>
    </row>
    <row r="5014" spans="2:3" x14ac:dyDescent="0.75">
      <c r="B5014" s="249">
        <v>4951</v>
      </c>
      <c r="C5014" s="248">
        <v>133.95647185446714</v>
      </c>
    </row>
    <row r="5015" spans="2:3" x14ac:dyDescent="0.75">
      <c r="B5015" s="249">
        <v>4952</v>
      </c>
      <c r="C5015" s="248">
        <v>142.7713668209781</v>
      </c>
    </row>
    <row r="5016" spans="2:3" x14ac:dyDescent="0.75">
      <c r="B5016" s="249">
        <v>4953</v>
      </c>
      <c r="C5016" s="248">
        <v>110.15592968361729</v>
      </c>
    </row>
    <row r="5017" spans="2:3" x14ac:dyDescent="0.75">
      <c r="B5017" s="249">
        <v>4954</v>
      </c>
      <c r="C5017" s="248">
        <v>154.07409888551132</v>
      </c>
    </row>
    <row r="5018" spans="2:3" x14ac:dyDescent="0.75">
      <c r="B5018" s="249">
        <v>4955</v>
      </c>
      <c r="C5018" s="248">
        <v>127.2192896979594</v>
      </c>
    </row>
    <row r="5019" spans="2:3" x14ac:dyDescent="0.75">
      <c r="B5019" s="249">
        <v>4956</v>
      </c>
      <c r="C5019" s="248">
        <v>78.232775296679478</v>
      </c>
    </row>
    <row r="5020" spans="2:3" x14ac:dyDescent="0.75">
      <c r="B5020" s="249">
        <v>4957</v>
      </c>
      <c r="C5020" s="248">
        <v>120.83176883507741</v>
      </c>
    </row>
    <row r="5021" spans="2:3" x14ac:dyDescent="0.75">
      <c r="B5021" s="249">
        <v>4958</v>
      </c>
      <c r="C5021" s="248">
        <v>101.76445051307411</v>
      </c>
    </row>
    <row r="5022" spans="2:3" x14ac:dyDescent="0.75">
      <c r="B5022" s="249">
        <v>4959</v>
      </c>
      <c r="C5022" s="248">
        <v>84.566791539221938</v>
      </c>
    </row>
    <row r="5023" spans="2:3" x14ac:dyDescent="0.75">
      <c r="B5023" s="249">
        <v>4960</v>
      </c>
      <c r="C5023" s="248">
        <v>128.63479569237268</v>
      </c>
    </row>
    <row r="5024" spans="2:3" x14ac:dyDescent="0.75">
      <c r="B5024" s="249">
        <v>4961</v>
      </c>
      <c r="C5024" s="248">
        <v>144.71977045553027</v>
      </c>
    </row>
    <row r="5025" spans="2:3" x14ac:dyDescent="0.75">
      <c r="B5025" s="249">
        <v>4962</v>
      </c>
      <c r="C5025" s="248">
        <v>142.9999607978483</v>
      </c>
    </row>
    <row r="5026" spans="2:3" x14ac:dyDescent="0.75">
      <c r="B5026" s="249">
        <v>4963</v>
      </c>
      <c r="C5026" s="248">
        <v>127.25018664150797</v>
      </c>
    </row>
    <row r="5027" spans="2:3" x14ac:dyDescent="0.75">
      <c r="B5027" s="249">
        <v>4964</v>
      </c>
      <c r="C5027" s="248">
        <v>166.77657046242885</v>
      </c>
    </row>
    <row r="5028" spans="2:3" x14ac:dyDescent="0.75">
      <c r="B5028" s="249">
        <v>4965</v>
      </c>
      <c r="C5028" s="248">
        <v>75.637672185551139</v>
      </c>
    </row>
    <row r="5029" spans="2:3" x14ac:dyDescent="0.75">
      <c r="B5029" s="249">
        <v>4966</v>
      </c>
      <c r="C5029" s="248">
        <v>156.83589086905459</v>
      </c>
    </row>
    <row r="5030" spans="2:3" x14ac:dyDescent="0.75">
      <c r="B5030" s="249">
        <v>4967</v>
      </c>
      <c r="C5030" s="248">
        <v>142.46495383932907</v>
      </c>
    </row>
    <row r="5031" spans="2:3" x14ac:dyDescent="0.75">
      <c r="B5031" s="249">
        <v>4968</v>
      </c>
      <c r="C5031" s="248">
        <v>90.089585075437668</v>
      </c>
    </row>
    <row r="5032" spans="2:3" x14ac:dyDescent="0.75">
      <c r="B5032" s="249">
        <v>4969</v>
      </c>
      <c r="C5032" s="248">
        <v>138.37963418504492</v>
      </c>
    </row>
    <row r="5033" spans="2:3" x14ac:dyDescent="0.75">
      <c r="B5033" s="249">
        <v>4970</v>
      </c>
      <c r="C5033" s="248">
        <v>114.17581368964868</v>
      </c>
    </row>
    <row r="5034" spans="2:3" x14ac:dyDescent="0.75">
      <c r="B5034" s="249">
        <v>4971</v>
      </c>
      <c r="C5034" s="248">
        <v>122.28967936698282</v>
      </c>
    </row>
    <row r="5035" spans="2:3" x14ac:dyDescent="0.75">
      <c r="B5035" s="249">
        <v>4972</v>
      </c>
      <c r="C5035" s="248">
        <v>134.71702841742996</v>
      </c>
    </row>
    <row r="5036" spans="2:3" x14ac:dyDescent="0.75">
      <c r="B5036" s="249">
        <v>4973</v>
      </c>
      <c r="C5036" s="248">
        <v>128.06182057687462</v>
      </c>
    </row>
    <row r="5037" spans="2:3" x14ac:dyDescent="0.75">
      <c r="B5037" s="249">
        <v>4974</v>
      </c>
      <c r="C5037" s="248">
        <v>140.72648721900481</v>
      </c>
    </row>
    <row r="5038" spans="2:3" x14ac:dyDescent="0.75">
      <c r="B5038" s="249">
        <v>4975</v>
      </c>
      <c r="C5038" s="248">
        <v>119.63697805564021</v>
      </c>
    </row>
    <row r="5039" spans="2:3" x14ac:dyDescent="0.75">
      <c r="B5039" s="249">
        <v>4976</v>
      </c>
      <c r="C5039" s="248">
        <v>78.453270668202521</v>
      </c>
    </row>
    <row r="5040" spans="2:3" x14ac:dyDescent="0.75">
      <c r="B5040" s="249">
        <v>4977</v>
      </c>
      <c r="C5040" s="248">
        <v>119.51378645725828</v>
      </c>
    </row>
    <row r="5041" spans="2:3" x14ac:dyDescent="0.75">
      <c r="B5041" s="249">
        <v>4978</v>
      </c>
      <c r="C5041" s="248">
        <v>141.56994141207355</v>
      </c>
    </row>
    <row r="5042" spans="2:3" x14ac:dyDescent="0.75">
      <c r="B5042" s="249">
        <v>4979</v>
      </c>
      <c r="C5042" s="248">
        <v>87.596577251700879</v>
      </c>
    </row>
    <row r="5043" spans="2:3" x14ac:dyDescent="0.75">
      <c r="B5043" s="249">
        <v>4980</v>
      </c>
      <c r="C5043" s="248">
        <v>151.40329696218902</v>
      </c>
    </row>
    <row r="5044" spans="2:3" x14ac:dyDescent="0.75">
      <c r="B5044" s="249">
        <v>4981</v>
      </c>
      <c r="C5044" s="248">
        <v>140.22393002163309</v>
      </c>
    </row>
    <row r="5045" spans="2:3" x14ac:dyDescent="0.75">
      <c r="B5045" s="249">
        <v>4982</v>
      </c>
      <c r="C5045" s="248">
        <v>151.37746360494242</v>
      </c>
    </row>
    <row r="5046" spans="2:3" x14ac:dyDescent="0.75">
      <c r="B5046" s="249">
        <v>4983</v>
      </c>
      <c r="C5046" s="248">
        <v>91.423705472595799</v>
      </c>
    </row>
    <row r="5047" spans="2:3" x14ac:dyDescent="0.75">
      <c r="B5047" s="249">
        <v>4984</v>
      </c>
      <c r="C5047" s="248">
        <v>136.37186190216582</v>
      </c>
    </row>
    <row r="5048" spans="2:3" x14ac:dyDescent="0.75">
      <c r="B5048" s="249">
        <v>4985</v>
      </c>
      <c r="C5048" s="248">
        <v>134.00925029080454</v>
      </c>
    </row>
    <row r="5049" spans="2:3" x14ac:dyDescent="0.75">
      <c r="B5049" s="249">
        <v>4986</v>
      </c>
      <c r="C5049" s="248">
        <v>145.48134587506934</v>
      </c>
    </row>
    <row r="5050" spans="2:3" x14ac:dyDescent="0.75">
      <c r="B5050" s="249">
        <v>4987</v>
      </c>
      <c r="C5050" s="248">
        <v>152.6743148959147</v>
      </c>
    </row>
    <row r="5051" spans="2:3" x14ac:dyDescent="0.75">
      <c r="B5051" s="249">
        <v>4988</v>
      </c>
      <c r="C5051" s="248">
        <v>80.573447348416749</v>
      </c>
    </row>
    <row r="5052" spans="2:3" x14ac:dyDescent="0.75">
      <c r="B5052" s="249">
        <v>4989</v>
      </c>
      <c r="C5052" s="248">
        <v>128.84096125217229</v>
      </c>
    </row>
    <row r="5053" spans="2:3" x14ac:dyDescent="0.75">
      <c r="B5053" s="249">
        <v>4990</v>
      </c>
      <c r="C5053" s="248">
        <v>129.7712583091274</v>
      </c>
    </row>
    <row r="5054" spans="2:3" x14ac:dyDescent="0.75">
      <c r="B5054" s="249">
        <v>4991</v>
      </c>
      <c r="C5054" s="248">
        <v>85.700131911678369</v>
      </c>
    </row>
    <row r="5055" spans="2:3" x14ac:dyDescent="0.75">
      <c r="B5055" s="249">
        <v>4992</v>
      </c>
      <c r="C5055" s="248">
        <v>85.9288964261128</v>
      </c>
    </row>
    <row r="5056" spans="2:3" x14ac:dyDescent="0.75">
      <c r="B5056" s="249">
        <v>4993</v>
      </c>
      <c r="C5056" s="248">
        <v>96.99984779854131</v>
      </c>
    </row>
    <row r="5057" spans="2:3" x14ac:dyDescent="0.75">
      <c r="B5057" s="249">
        <v>4994</v>
      </c>
      <c r="C5057" s="248">
        <v>109.33586474238557</v>
      </c>
    </row>
    <row r="5058" spans="2:3" x14ac:dyDescent="0.75">
      <c r="B5058" s="249">
        <v>4995</v>
      </c>
      <c r="C5058" s="248">
        <v>134.17457426034491</v>
      </c>
    </row>
    <row r="5059" spans="2:3" x14ac:dyDescent="0.75">
      <c r="B5059" s="249">
        <v>4996</v>
      </c>
      <c r="C5059" s="248">
        <v>93.127886280562564</v>
      </c>
    </row>
    <row r="5060" spans="2:3" x14ac:dyDescent="0.75">
      <c r="B5060" s="249">
        <v>4997</v>
      </c>
      <c r="C5060" s="248">
        <v>138.02928587080316</v>
      </c>
    </row>
    <row r="5061" spans="2:3" x14ac:dyDescent="0.75">
      <c r="B5061" s="249">
        <v>4998</v>
      </c>
      <c r="C5061" s="248">
        <v>84.745266728518871</v>
      </c>
    </row>
    <row r="5062" spans="2:3" x14ac:dyDescent="0.75">
      <c r="B5062" s="249">
        <v>4999</v>
      </c>
      <c r="C5062" s="248">
        <v>127.10686143659196</v>
      </c>
    </row>
    <row r="5063" spans="2:3" x14ac:dyDescent="0.75">
      <c r="B5063" s="249">
        <v>5000</v>
      </c>
      <c r="C5063" s="248">
        <v>94.575478327489222</v>
      </c>
    </row>
    <row r="5064" spans="2:3" x14ac:dyDescent="0.75">
      <c r="B5064" s="249">
        <v>5001</v>
      </c>
      <c r="C5064" s="248">
        <v>134.34699506145188</v>
      </c>
    </row>
    <row r="5065" spans="2:3" x14ac:dyDescent="0.75">
      <c r="B5065" s="249">
        <v>5002</v>
      </c>
      <c r="C5065" s="248">
        <v>148.13825610443286</v>
      </c>
    </row>
    <row r="5066" spans="2:3" x14ac:dyDescent="0.75">
      <c r="B5066" s="249">
        <v>5003</v>
      </c>
      <c r="C5066" s="248">
        <v>139.08791494093438</v>
      </c>
    </row>
    <row r="5067" spans="2:3" x14ac:dyDescent="0.75">
      <c r="B5067" s="249">
        <v>5004</v>
      </c>
      <c r="C5067" s="248">
        <v>135.28791034237003</v>
      </c>
    </row>
    <row r="5068" spans="2:3" x14ac:dyDescent="0.75">
      <c r="B5068" s="249">
        <v>5005</v>
      </c>
      <c r="C5068" s="248">
        <v>81.915305302205113</v>
      </c>
    </row>
    <row r="5069" spans="2:3" x14ac:dyDescent="0.75">
      <c r="B5069" s="249">
        <v>5006</v>
      </c>
      <c r="C5069" s="248">
        <v>131.90236128144642</v>
      </c>
    </row>
    <row r="5070" spans="2:3" x14ac:dyDescent="0.75">
      <c r="B5070" s="249">
        <v>5007</v>
      </c>
      <c r="C5070" s="248">
        <v>116.65223060254341</v>
      </c>
    </row>
    <row r="5071" spans="2:3" x14ac:dyDescent="0.75">
      <c r="B5071" s="249">
        <v>5008</v>
      </c>
      <c r="C5071" s="248">
        <v>150.55483000160444</v>
      </c>
    </row>
    <row r="5072" spans="2:3" x14ac:dyDescent="0.75">
      <c r="B5072" s="249">
        <v>5009</v>
      </c>
      <c r="C5072" s="248">
        <v>133.68144628488821</v>
      </c>
    </row>
    <row r="5073" spans="2:3" x14ac:dyDescent="0.75">
      <c r="B5073" s="249">
        <v>5010</v>
      </c>
      <c r="C5073" s="248">
        <v>71.166636615965331</v>
      </c>
    </row>
    <row r="5074" spans="2:3" x14ac:dyDescent="0.75">
      <c r="B5074" s="249">
        <v>5011</v>
      </c>
      <c r="C5074" s="248">
        <v>126.55567517053515</v>
      </c>
    </row>
    <row r="5075" spans="2:3" x14ac:dyDescent="0.75">
      <c r="B5075" s="249">
        <v>5012</v>
      </c>
      <c r="C5075" s="248">
        <v>125.27167699261734</v>
      </c>
    </row>
    <row r="5076" spans="2:3" x14ac:dyDescent="0.75">
      <c r="B5076" s="249">
        <v>5013</v>
      </c>
      <c r="C5076" s="248">
        <v>130.74908007068674</v>
      </c>
    </row>
    <row r="5077" spans="2:3" x14ac:dyDescent="0.75">
      <c r="B5077" s="249">
        <v>5014</v>
      </c>
      <c r="C5077" s="248">
        <v>130.08987223913698</v>
      </c>
    </row>
    <row r="5078" spans="2:3" x14ac:dyDescent="0.75">
      <c r="B5078" s="249">
        <v>5015</v>
      </c>
      <c r="C5078" s="248">
        <v>128.5540969675593</v>
      </c>
    </row>
    <row r="5079" spans="2:3" x14ac:dyDescent="0.75">
      <c r="B5079" s="249">
        <v>5016</v>
      </c>
      <c r="C5079" s="248">
        <v>114.74531162545141</v>
      </c>
    </row>
    <row r="5080" spans="2:3" x14ac:dyDescent="0.75">
      <c r="B5080" s="249">
        <v>5017</v>
      </c>
      <c r="C5080" s="248">
        <v>112.13291845754956</v>
      </c>
    </row>
    <row r="5081" spans="2:3" x14ac:dyDescent="0.75">
      <c r="B5081" s="249">
        <v>5018</v>
      </c>
      <c r="C5081" s="248">
        <v>112.03240231161807</v>
      </c>
    </row>
    <row r="5082" spans="2:3" x14ac:dyDescent="0.75">
      <c r="B5082" s="249">
        <v>5019</v>
      </c>
      <c r="C5082" s="248">
        <v>174.48455958395658</v>
      </c>
    </row>
    <row r="5083" spans="2:3" x14ac:dyDescent="0.75">
      <c r="B5083" s="249">
        <v>5020</v>
      </c>
      <c r="C5083" s="248">
        <v>130.75141031526249</v>
      </c>
    </row>
    <row r="5084" spans="2:3" x14ac:dyDescent="0.75">
      <c r="B5084" s="249">
        <v>5021</v>
      </c>
      <c r="C5084" s="248">
        <v>87.824061157888352</v>
      </c>
    </row>
    <row r="5085" spans="2:3" x14ac:dyDescent="0.75">
      <c r="B5085" s="249">
        <v>5022</v>
      </c>
      <c r="C5085" s="248">
        <v>108.17927597684192</v>
      </c>
    </row>
    <row r="5086" spans="2:3" x14ac:dyDescent="0.75">
      <c r="B5086" s="249">
        <v>5023</v>
      </c>
      <c r="C5086" s="248">
        <v>90.433185222106516</v>
      </c>
    </row>
    <row r="5087" spans="2:3" x14ac:dyDescent="0.75">
      <c r="B5087" s="249">
        <v>5024</v>
      </c>
      <c r="C5087" s="248">
        <v>91.279711174609602</v>
      </c>
    </row>
    <row r="5088" spans="2:3" x14ac:dyDescent="0.75">
      <c r="B5088" s="249">
        <v>5025</v>
      </c>
      <c r="C5088" s="248">
        <v>128.71148302349872</v>
      </c>
    </row>
    <row r="5089" spans="2:3" x14ac:dyDescent="0.75">
      <c r="B5089" s="249">
        <v>5026</v>
      </c>
      <c r="C5089" s="248">
        <v>136.96009145378162</v>
      </c>
    </row>
    <row r="5090" spans="2:3" x14ac:dyDescent="0.75">
      <c r="B5090" s="249">
        <v>5027</v>
      </c>
      <c r="C5090" s="248">
        <v>140.86768356334247</v>
      </c>
    </row>
    <row r="5091" spans="2:3" x14ac:dyDescent="0.75">
      <c r="B5091" s="249">
        <v>5028</v>
      </c>
      <c r="C5091" s="248">
        <v>128.67791003352968</v>
      </c>
    </row>
    <row r="5092" spans="2:3" x14ac:dyDescent="0.75">
      <c r="B5092" s="249">
        <v>5029</v>
      </c>
      <c r="C5092" s="248">
        <v>105.96602639201512</v>
      </c>
    </row>
    <row r="5093" spans="2:3" x14ac:dyDescent="0.75">
      <c r="B5093" s="249">
        <v>5030</v>
      </c>
      <c r="C5093" s="248">
        <v>121.78863388786912</v>
      </c>
    </row>
    <row r="5094" spans="2:3" x14ac:dyDescent="0.75">
      <c r="B5094" s="249">
        <v>5031</v>
      </c>
      <c r="C5094" s="248">
        <v>105.65859850791684</v>
      </c>
    </row>
    <row r="5095" spans="2:3" x14ac:dyDescent="0.75">
      <c r="B5095" s="249">
        <v>5032</v>
      </c>
      <c r="C5095" s="248">
        <v>134.18446396200736</v>
      </c>
    </row>
    <row r="5096" spans="2:3" x14ac:dyDescent="0.75">
      <c r="B5096" s="249">
        <v>5033</v>
      </c>
      <c r="C5096" s="248">
        <v>117.39481028759688</v>
      </c>
    </row>
    <row r="5097" spans="2:3" x14ac:dyDescent="0.75">
      <c r="B5097" s="249">
        <v>5034</v>
      </c>
      <c r="C5097" s="248">
        <v>92.203948075297376</v>
      </c>
    </row>
    <row r="5098" spans="2:3" x14ac:dyDescent="0.75">
      <c r="B5098" s="249">
        <v>5035</v>
      </c>
      <c r="C5098" s="248">
        <v>104.12434318623333</v>
      </c>
    </row>
    <row r="5099" spans="2:3" x14ac:dyDescent="0.75">
      <c r="B5099" s="249">
        <v>5036</v>
      </c>
      <c r="C5099" s="248">
        <v>146.69685325095728</v>
      </c>
    </row>
    <row r="5100" spans="2:3" x14ac:dyDescent="0.75">
      <c r="B5100" s="249">
        <v>5037</v>
      </c>
      <c r="C5100" s="248">
        <v>96.012750712328824</v>
      </c>
    </row>
    <row r="5101" spans="2:3" x14ac:dyDescent="0.75">
      <c r="B5101" s="249">
        <v>5038</v>
      </c>
      <c r="C5101" s="248">
        <v>130.46445922645685</v>
      </c>
    </row>
    <row r="5102" spans="2:3" x14ac:dyDescent="0.75">
      <c r="B5102" s="249">
        <v>5039</v>
      </c>
      <c r="C5102" s="248">
        <v>135.40535577638715</v>
      </c>
    </row>
    <row r="5103" spans="2:3" x14ac:dyDescent="0.75">
      <c r="B5103" s="249">
        <v>5040</v>
      </c>
      <c r="C5103" s="248">
        <v>111.1101549647891</v>
      </c>
    </row>
    <row r="5104" spans="2:3" x14ac:dyDescent="0.75">
      <c r="B5104" s="249">
        <v>5041</v>
      </c>
      <c r="C5104" s="248">
        <v>126.29757323314834</v>
      </c>
    </row>
    <row r="5105" spans="2:3" x14ac:dyDescent="0.75">
      <c r="B5105" s="249">
        <v>5042</v>
      </c>
      <c r="C5105" s="248">
        <v>166.64003694860492</v>
      </c>
    </row>
    <row r="5106" spans="2:3" x14ac:dyDescent="0.75">
      <c r="B5106" s="249">
        <v>5043</v>
      </c>
      <c r="C5106" s="248">
        <v>59.54787719170789</v>
      </c>
    </row>
    <row r="5107" spans="2:3" x14ac:dyDescent="0.75">
      <c r="B5107" s="249">
        <v>5044</v>
      </c>
      <c r="C5107" s="248">
        <v>132.13364574686076</v>
      </c>
    </row>
    <row r="5108" spans="2:3" x14ac:dyDescent="0.75">
      <c r="B5108" s="249">
        <v>5045</v>
      </c>
      <c r="C5108" s="248">
        <v>119.25697957250148</v>
      </c>
    </row>
    <row r="5109" spans="2:3" x14ac:dyDescent="0.75">
      <c r="B5109" s="249">
        <v>5046</v>
      </c>
      <c r="C5109" s="248">
        <v>118.17633908066847</v>
      </c>
    </row>
    <row r="5110" spans="2:3" x14ac:dyDescent="0.75">
      <c r="B5110" s="249">
        <v>5047</v>
      </c>
      <c r="C5110" s="248">
        <v>133.59689510751315</v>
      </c>
    </row>
    <row r="5111" spans="2:3" x14ac:dyDescent="0.75">
      <c r="B5111" s="249">
        <v>5048</v>
      </c>
      <c r="C5111" s="248">
        <v>144.1013514395442</v>
      </c>
    </row>
    <row r="5112" spans="2:3" x14ac:dyDescent="0.75">
      <c r="B5112" s="249">
        <v>5049</v>
      </c>
      <c r="C5112" s="248">
        <v>139.54560814036887</v>
      </c>
    </row>
    <row r="5113" spans="2:3" x14ac:dyDescent="0.75">
      <c r="B5113" s="249">
        <v>5050</v>
      </c>
      <c r="C5113" s="248">
        <v>172.67445851437861</v>
      </c>
    </row>
    <row r="5114" spans="2:3" x14ac:dyDescent="0.75">
      <c r="B5114" s="249">
        <v>5051</v>
      </c>
      <c r="C5114" s="248">
        <v>112.3247931334933</v>
      </c>
    </row>
    <row r="5115" spans="2:3" x14ac:dyDescent="0.75">
      <c r="B5115" s="249">
        <v>5052</v>
      </c>
      <c r="C5115" s="248">
        <v>96.931623976227826</v>
      </c>
    </row>
    <row r="5116" spans="2:3" x14ac:dyDescent="0.75">
      <c r="B5116" s="249">
        <v>5053</v>
      </c>
      <c r="C5116" s="248">
        <v>127.83214392124808</v>
      </c>
    </row>
    <row r="5117" spans="2:3" x14ac:dyDescent="0.75">
      <c r="B5117" s="249">
        <v>5054</v>
      </c>
      <c r="C5117" s="248">
        <v>133.25452079395961</v>
      </c>
    </row>
    <row r="5118" spans="2:3" x14ac:dyDescent="0.75">
      <c r="B5118" s="249">
        <v>5055</v>
      </c>
      <c r="C5118" s="248">
        <v>131.27513871186196</v>
      </c>
    </row>
    <row r="5119" spans="2:3" x14ac:dyDescent="0.75">
      <c r="B5119" s="249">
        <v>5056</v>
      </c>
      <c r="C5119" s="248">
        <v>120.8590121229487</v>
      </c>
    </row>
    <row r="5120" spans="2:3" x14ac:dyDescent="0.75">
      <c r="B5120" s="249">
        <v>5057</v>
      </c>
      <c r="C5120" s="248">
        <v>116.42111421917451</v>
      </c>
    </row>
    <row r="5121" spans="2:3" x14ac:dyDescent="0.75">
      <c r="B5121" s="249">
        <v>5058</v>
      </c>
      <c r="C5121" s="248">
        <v>101.72812859830145</v>
      </c>
    </row>
    <row r="5122" spans="2:3" x14ac:dyDescent="0.75">
      <c r="B5122" s="249">
        <v>5059</v>
      </c>
      <c r="C5122" s="248">
        <v>139.44916661848612</v>
      </c>
    </row>
    <row r="5123" spans="2:3" x14ac:dyDescent="0.75">
      <c r="B5123" s="249">
        <v>5060</v>
      </c>
      <c r="C5123" s="248">
        <v>127.88522233610556</v>
      </c>
    </row>
    <row r="5124" spans="2:3" x14ac:dyDescent="0.75">
      <c r="B5124" s="249">
        <v>5061</v>
      </c>
      <c r="C5124" s="248">
        <v>133.90310176717367</v>
      </c>
    </row>
    <row r="5125" spans="2:3" x14ac:dyDescent="0.75">
      <c r="B5125" s="249">
        <v>5062</v>
      </c>
      <c r="C5125" s="248">
        <v>96.757967407959427</v>
      </c>
    </row>
    <row r="5126" spans="2:3" x14ac:dyDescent="0.75">
      <c r="B5126" s="249">
        <v>5063</v>
      </c>
      <c r="C5126" s="248">
        <v>104.00417298169933</v>
      </c>
    </row>
    <row r="5127" spans="2:3" x14ac:dyDescent="0.75">
      <c r="B5127" s="249">
        <v>5064</v>
      </c>
      <c r="C5127" s="248">
        <v>100.87796718428083</v>
      </c>
    </row>
    <row r="5128" spans="2:3" x14ac:dyDescent="0.75">
      <c r="B5128" s="249">
        <v>5065</v>
      </c>
      <c r="C5128" s="248">
        <v>107.88425519138269</v>
      </c>
    </row>
    <row r="5129" spans="2:3" x14ac:dyDescent="0.75">
      <c r="B5129" s="249">
        <v>5066</v>
      </c>
      <c r="C5129" s="248">
        <v>120.19937301376866</v>
      </c>
    </row>
    <row r="5130" spans="2:3" x14ac:dyDescent="0.75">
      <c r="B5130" s="249">
        <v>5067</v>
      </c>
      <c r="C5130" s="248">
        <v>114.92869646328492</v>
      </c>
    </row>
    <row r="5131" spans="2:3" x14ac:dyDescent="0.75">
      <c r="B5131" s="249">
        <v>5068</v>
      </c>
      <c r="C5131" s="248">
        <v>91.973796215150998</v>
      </c>
    </row>
    <row r="5132" spans="2:3" x14ac:dyDescent="0.75">
      <c r="B5132" s="249">
        <v>5069</v>
      </c>
      <c r="C5132" s="248">
        <v>103.58429727650604</v>
      </c>
    </row>
    <row r="5133" spans="2:3" x14ac:dyDescent="0.75">
      <c r="B5133" s="249">
        <v>5070</v>
      </c>
      <c r="C5133" s="248">
        <v>116.52382542538113</v>
      </c>
    </row>
    <row r="5134" spans="2:3" x14ac:dyDescent="0.75">
      <c r="B5134" s="249">
        <v>5071</v>
      </c>
      <c r="C5134" s="248">
        <v>110.3637741652454</v>
      </c>
    </row>
    <row r="5135" spans="2:3" x14ac:dyDescent="0.75">
      <c r="B5135" s="249">
        <v>5072</v>
      </c>
      <c r="C5135" s="248">
        <v>100.11928833175693</v>
      </c>
    </row>
    <row r="5136" spans="2:3" x14ac:dyDescent="0.75">
      <c r="B5136" s="249">
        <v>5073</v>
      </c>
      <c r="C5136" s="248">
        <v>141.63888873458774</v>
      </c>
    </row>
    <row r="5137" spans="2:3" x14ac:dyDescent="0.75">
      <c r="B5137" s="249">
        <v>5074</v>
      </c>
      <c r="C5137" s="248">
        <v>124.36860067733311</v>
      </c>
    </row>
    <row r="5138" spans="2:3" x14ac:dyDescent="0.75">
      <c r="B5138" s="249">
        <v>5075</v>
      </c>
      <c r="C5138" s="248">
        <v>101.82523743439563</v>
      </c>
    </row>
    <row r="5139" spans="2:3" x14ac:dyDescent="0.75">
      <c r="B5139" s="249">
        <v>5076</v>
      </c>
      <c r="C5139" s="248">
        <v>123.17997011193151</v>
      </c>
    </row>
    <row r="5140" spans="2:3" x14ac:dyDescent="0.75">
      <c r="B5140" s="249">
        <v>5077</v>
      </c>
      <c r="C5140" s="248">
        <v>96.229985429238681</v>
      </c>
    </row>
    <row r="5141" spans="2:3" x14ac:dyDescent="0.75">
      <c r="B5141" s="249">
        <v>5078</v>
      </c>
      <c r="C5141" s="248">
        <v>102.82330248397255</v>
      </c>
    </row>
    <row r="5142" spans="2:3" x14ac:dyDescent="0.75">
      <c r="B5142" s="249">
        <v>5079</v>
      </c>
      <c r="C5142" s="248">
        <v>108.68289843829744</v>
      </c>
    </row>
    <row r="5143" spans="2:3" x14ac:dyDescent="0.75">
      <c r="B5143" s="249">
        <v>5080</v>
      </c>
      <c r="C5143" s="248">
        <v>118.02093151748903</v>
      </c>
    </row>
    <row r="5144" spans="2:3" x14ac:dyDescent="0.75">
      <c r="B5144" s="249">
        <v>5081</v>
      </c>
      <c r="C5144" s="248">
        <v>125.12041181031069</v>
      </c>
    </row>
    <row r="5145" spans="2:3" x14ac:dyDescent="0.75">
      <c r="B5145" s="249">
        <v>5082</v>
      </c>
      <c r="C5145" s="248">
        <v>163.28070917739808</v>
      </c>
    </row>
    <row r="5146" spans="2:3" x14ac:dyDescent="0.75">
      <c r="B5146" s="249">
        <v>5083</v>
      </c>
      <c r="C5146" s="248">
        <v>156.44069384121411</v>
      </c>
    </row>
    <row r="5147" spans="2:3" x14ac:dyDescent="0.75">
      <c r="B5147" s="249">
        <v>5084</v>
      </c>
      <c r="C5147" s="248">
        <v>119.02175842603836</v>
      </c>
    </row>
    <row r="5148" spans="2:3" x14ac:dyDescent="0.75">
      <c r="B5148" s="249">
        <v>5085</v>
      </c>
      <c r="C5148" s="248">
        <v>98.501003998491143</v>
      </c>
    </row>
    <row r="5149" spans="2:3" x14ac:dyDescent="0.75">
      <c r="B5149" s="249">
        <v>5086</v>
      </c>
      <c r="C5149" s="248">
        <v>126.59857722640855</v>
      </c>
    </row>
    <row r="5150" spans="2:3" x14ac:dyDescent="0.75">
      <c r="B5150" s="249">
        <v>5087</v>
      </c>
      <c r="C5150" s="248">
        <v>115.81261603882442</v>
      </c>
    </row>
    <row r="5151" spans="2:3" x14ac:dyDescent="0.75">
      <c r="B5151" s="249">
        <v>5088</v>
      </c>
      <c r="C5151" s="248">
        <v>98.634167242971202</v>
      </c>
    </row>
    <row r="5152" spans="2:3" x14ac:dyDescent="0.75">
      <c r="B5152" s="249">
        <v>5089</v>
      </c>
      <c r="C5152" s="248">
        <v>158.16636692261133</v>
      </c>
    </row>
    <row r="5153" spans="2:3" x14ac:dyDescent="0.75">
      <c r="B5153" s="249">
        <v>5090</v>
      </c>
      <c r="C5153" s="248">
        <v>139.52852472955834</v>
      </c>
    </row>
    <row r="5154" spans="2:3" x14ac:dyDescent="0.75">
      <c r="B5154" s="249">
        <v>5091</v>
      </c>
      <c r="C5154" s="248">
        <v>97.893309763686858</v>
      </c>
    </row>
    <row r="5155" spans="2:3" x14ac:dyDescent="0.75">
      <c r="B5155" s="249">
        <v>5092</v>
      </c>
      <c r="C5155" s="248">
        <v>132.48356746609653</v>
      </c>
    </row>
    <row r="5156" spans="2:3" x14ac:dyDescent="0.75">
      <c r="B5156" s="249">
        <v>5093</v>
      </c>
      <c r="C5156" s="248">
        <v>125.67226509610963</v>
      </c>
    </row>
    <row r="5157" spans="2:3" x14ac:dyDescent="0.75">
      <c r="B5157" s="249">
        <v>5094</v>
      </c>
      <c r="C5157" s="248">
        <v>122.36144479065054</v>
      </c>
    </row>
    <row r="5158" spans="2:3" x14ac:dyDescent="0.75">
      <c r="B5158" s="249">
        <v>5095</v>
      </c>
      <c r="C5158" s="248">
        <v>149.62120792983984</v>
      </c>
    </row>
    <row r="5159" spans="2:3" x14ac:dyDescent="0.75">
      <c r="B5159" s="249">
        <v>5096</v>
      </c>
      <c r="C5159" s="248">
        <v>134.35611238669873</v>
      </c>
    </row>
    <row r="5160" spans="2:3" x14ac:dyDescent="0.75">
      <c r="B5160" s="249">
        <v>5097</v>
      </c>
      <c r="C5160" s="248">
        <v>131.34682024174109</v>
      </c>
    </row>
    <row r="5161" spans="2:3" x14ac:dyDescent="0.75">
      <c r="B5161" s="249">
        <v>5098</v>
      </c>
      <c r="C5161" s="248">
        <v>45.536366097376288</v>
      </c>
    </row>
    <row r="5162" spans="2:3" x14ac:dyDescent="0.75">
      <c r="B5162" s="249">
        <v>5099</v>
      </c>
      <c r="C5162" s="248">
        <v>123.49894936524227</v>
      </c>
    </row>
    <row r="5163" spans="2:3" x14ac:dyDescent="0.75">
      <c r="B5163" s="249">
        <v>5100</v>
      </c>
      <c r="C5163" s="248">
        <v>137.99890743764516</v>
      </c>
    </row>
    <row r="5164" spans="2:3" x14ac:dyDescent="0.75">
      <c r="B5164" s="249">
        <v>5101</v>
      </c>
      <c r="C5164" s="248">
        <v>121.47144706119147</v>
      </c>
    </row>
    <row r="5165" spans="2:3" x14ac:dyDescent="0.75">
      <c r="B5165" s="249">
        <v>5102</v>
      </c>
      <c r="C5165" s="248">
        <v>108.43592155042546</v>
      </c>
    </row>
    <row r="5166" spans="2:3" x14ac:dyDescent="0.75">
      <c r="B5166" s="249">
        <v>5103</v>
      </c>
      <c r="C5166" s="248">
        <v>94.846673962500802</v>
      </c>
    </row>
    <row r="5167" spans="2:3" x14ac:dyDescent="0.75">
      <c r="B5167" s="249">
        <v>5104</v>
      </c>
      <c r="C5167" s="248">
        <v>166.15817252124941</v>
      </c>
    </row>
    <row r="5168" spans="2:3" x14ac:dyDescent="0.75">
      <c r="B5168" s="249">
        <v>5105</v>
      </c>
      <c r="C5168" s="248">
        <v>124.8813961982394</v>
      </c>
    </row>
    <row r="5169" spans="2:3" x14ac:dyDescent="0.75">
      <c r="B5169" s="249">
        <v>5106</v>
      </c>
      <c r="C5169" s="248">
        <v>106.42721248360003</v>
      </c>
    </row>
    <row r="5170" spans="2:3" x14ac:dyDescent="0.75">
      <c r="B5170" s="249">
        <v>5107</v>
      </c>
      <c r="C5170" s="248">
        <v>123.67294805389781</v>
      </c>
    </row>
    <row r="5171" spans="2:3" x14ac:dyDescent="0.75">
      <c r="B5171" s="249">
        <v>5108</v>
      </c>
      <c r="C5171" s="248">
        <v>45.168331877995229</v>
      </c>
    </row>
    <row r="5172" spans="2:3" x14ac:dyDescent="0.75">
      <c r="B5172" s="249">
        <v>5109</v>
      </c>
      <c r="C5172" s="248">
        <v>142.89594725079203</v>
      </c>
    </row>
    <row r="5173" spans="2:3" x14ac:dyDescent="0.75">
      <c r="B5173" s="249">
        <v>5110</v>
      </c>
      <c r="C5173" s="248">
        <v>138.49972657410896</v>
      </c>
    </row>
    <row r="5174" spans="2:3" x14ac:dyDescent="0.75">
      <c r="B5174" s="249">
        <v>5111</v>
      </c>
      <c r="C5174" s="248">
        <v>152.11466707176135</v>
      </c>
    </row>
    <row r="5175" spans="2:3" x14ac:dyDescent="0.75">
      <c r="B5175" s="249">
        <v>5112</v>
      </c>
      <c r="C5175" s="248">
        <v>80.27564452655983</v>
      </c>
    </row>
    <row r="5176" spans="2:3" x14ac:dyDescent="0.75">
      <c r="B5176" s="249">
        <v>5113</v>
      </c>
      <c r="C5176" s="248">
        <v>132.19365448210942</v>
      </c>
    </row>
    <row r="5177" spans="2:3" x14ac:dyDescent="0.75">
      <c r="B5177" s="249">
        <v>5114</v>
      </c>
      <c r="C5177" s="248">
        <v>177.39714348238783</v>
      </c>
    </row>
    <row r="5178" spans="2:3" x14ac:dyDescent="0.75">
      <c r="B5178" s="249">
        <v>5115</v>
      </c>
      <c r="C5178" s="248">
        <v>131.55291565537277</v>
      </c>
    </row>
    <row r="5179" spans="2:3" x14ac:dyDescent="0.75">
      <c r="B5179" s="249">
        <v>5116</v>
      </c>
      <c r="C5179" s="248">
        <v>141.81747154434052</v>
      </c>
    </row>
    <row r="5180" spans="2:3" x14ac:dyDescent="0.75">
      <c r="B5180" s="249">
        <v>5117</v>
      </c>
      <c r="C5180" s="248">
        <v>123.76728701857478</v>
      </c>
    </row>
    <row r="5181" spans="2:3" x14ac:dyDescent="0.75">
      <c r="B5181" s="249">
        <v>5118</v>
      </c>
      <c r="C5181" s="248">
        <v>121.21211835121071</v>
      </c>
    </row>
    <row r="5182" spans="2:3" x14ac:dyDescent="0.75">
      <c r="B5182" s="249">
        <v>5119</v>
      </c>
      <c r="C5182" s="248">
        <v>153.53946013029037</v>
      </c>
    </row>
    <row r="5183" spans="2:3" x14ac:dyDescent="0.75">
      <c r="B5183" s="249">
        <v>5120</v>
      </c>
      <c r="C5183" s="248">
        <v>134.84988511268472</v>
      </c>
    </row>
    <row r="5184" spans="2:3" x14ac:dyDescent="0.75">
      <c r="B5184" s="249">
        <v>5121</v>
      </c>
      <c r="C5184" s="248">
        <v>96.754854482402067</v>
      </c>
    </row>
    <row r="5185" spans="2:3" x14ac:dyDescent="0.75">
      <c r="B5185" s="249">
        <v>5122</v>
      </c>
      <c r="C5185" s="248">
        <v>118.32393494534173</v>
      </c>
    </row>
    <row r="5186" spans="2:3" x14ac:dyDescent="0.75">
      <c r="B5186" s="249">
        <v>5123</v>
      </c>
      <c r="C5186" s="248">
        <v>82.8510457986348</v>
      </c>
    </row>
    <row r="5187" spans="2:3" x14ac:dyDescent="0.75">
      <c r="B5187" s="249">
        <v>5124</v>
      </c>
      <c r="C5187" s="248">
        <v>147.48406209929459</v>
      </c>
    </row>
    <row r="5188" spans="2:3" x14ac:dyDescent="0.75">
      <c r="B5188" s="249">
        <v>5125</v>
      </c>
      <c r="C5188" s="248">
        <v>134.42844403957145</v>
      </c>
    </row>
    <row r="5189" spans="2:3" x14ac:dyDescent="0.75">
      <c r="B5189" s="249">
        <v>5126</v>
      </c>
      <c r="C5189" s="248">
        <v>108.83917060327849</v>
      </c>
    </row>
    <row r="5190" spans="2:3" x14ac:dyDescent="0.75">
      <c r="B5190" s="249">
        <v>5127</v>
      </c>
      <c r="C5190" s="248">
        <v>110.77714209004155</v>
      </c>
    </row>
    <row r="5191" spans="2:3" x14ac:dyDescent="0.75">
      <c r="B5191" s="249">
        <v>5128</v>
      </c>
      <c r="C5191" s="248">
        <v>111.4140749066452</v>
      </c>
    </row>
    <row r="5192" spans="2:3" x14ac:dyDescent="0.75">
      <c r="B5192" s="249">
        <v>5129</v>
      </c>
      <c r="C5192" s="248">
        <v>115.96251081850293</v>
      </c>
    </row>
    <row r="5193" spans="2:3" x14ac:dyDescent="0.75">
      <c r="B5193" s="249">
        <v>5130</v>
      </c>
      <c r="C5193" s="248">
        <v>101.63906288656011</v>
      </c>
    </row>
    <row r="5194" spans="2:3" x14ac:dyDescent="0.75">
      <c r="B5194" s="249">
        <v>5131</v>
      </c>
      <c r="C5194" s="248">
        <v>125.07840348016101</v>
      </c>
    </row>
    <row r="5195" spans="2:3" x14ac:dyDescent="0.75">
      <c r="B5195" s="249">
        <v>5132</v>
      </c>
      <c r="C5195" s="248">
        <v>120.74378837969452</v>
      </c>
    </row>
    <row r="5196" spans="2:3" x14ac:dyDescent="0.75">
      <c r="B5196" s="249">
        <v>5133</v>
      </c>
      <c r="C5196" s="248">
        <v>103.31669937047144</v>
      </c>
    </row>
    <row r="5197" spans="2:3" x14ac:dyDescent="0.75">
      <c r="B5197" s="249">
        <v>5134</v>
      </c>
      <c r="C5197" s="248">
        <v>116.91517885285069</v>
      </c>
    </row>
    <row r="5198" spans="2:3" x14ac:dyDescent="0.75">
      <c r="B5198" s="249">
        <v>5135</v>
      </c>
      <c r="C5198" s="248">
        <v>89.242621801678396</v>
      </c>
    </row>
    <row r="5199" spans="2:3" x14ac:dyDescent="0.75">
      <c r="B5199" s="249">
        <v>5136</v>
      </c>
      <c r="C5199" s="248">
        <v>86.697251107670468</v>
      </c>
    </row>
    <row r="5200" spans="2:3" x14ac:dyDescent="0.75">
      <c r="B5200" s="249">
        <v>5137</v>
      </c>
      <c r="C5200" s="248">
        <v>110.43635194993988</v>
      </c>
    </row>
    <row r="5201" spans="2:3" x14ac:dyDescent="0.75">
      <c r="B5201" s="249">
        <v>5138</v>
      </c>
      <c r="C5201" s="248">
        <v>134.49508770408801</v>
      </c>
    </row>
    <row r="5202" spans="2:3" x14ac:dyDescent="0.75">
      <c r="B5202" s="249">
        <v>5139</v>
      </c>
      <c r="C5202" s="248">
        <v>104.5126457456674</v>
      </c>
    </row>
    <row r="5203" spans="2:3" x14ac:dyDescent="0.75">
      <c r="B5203" s="249">
        <v>5140</v>
      </c>
      <c r="C5203" s="248">
        <v>98.829398989552615</v>
      </c>
    </row>
    <row r="5204" spans="2:3" x14ac:dyDescent="0.75">
      <c r="B5204" s="249">
        <v>5141</v>
      </c>
      <c r="C5204" s="248">
        <v>140.91372943062447</v>
      </c>
    </row>
    <row r="5205" spans="2:3" x14ac:dyDescent="0.75">
      <c r="B5205" s="249">
        <v>5142</v>
      </c>
      <c r="C5205" s="248">
        <v>158.47926477727879</v>
      </c>
    </row>
    <row r="5206" spans="2:3" x14ac:dyDescent="0.75">
      <c r="B5206" s="249">
        <v>5143</v>
      </c>
      <c r="C5206" s="248">
        <v>134.19876315952163</v>
      </c>
    </row>
    <row r="5207" spans="2:3" x14ac:dyDescent="0.75">
      <c r="B5207" s="249">
        <v>5144</v>
      </c>
      <c r="C5207" s="248">
        <v>113.57610005279987</v>
      </c>
    </row>
    <row r="5208" spans="2:3" x14ac:dyDescent="0.75">
      <c r="B5208" s="249">
        <v>5145</v>
      </c>
      <c r="C5208" s="248">
        <v>102.66405922856006</v>
      </c>
    </row>
    <row r="5209" spans="2:3" x14ac:dyDescent="0.75">
      <c r="B5209" s="249">
        <v>5146</v>
      </c>
      <c r="C5209" s="248">
        <v>92.374632267405019</v>
      </c>
    </row>
    <row r="5210" spans="2:3" x14ac:dyDescent="0.75">
      <c r="B5210" s="249">
        <v>5147</v>
      </c>
      <c r="C5210" s="248">
        <v>98.802857370136223</v>
      </c>
    </row>
    <row r="5211" spans="2:3" x14ac:dyDescent="0.75">
      <c r="B5211" s="249">
        <v>5148</v>
      </c>
      <c r="C5211" s="248">
        <v>123.05343412631085</v>
      </c>
    </row>
    <row r="5212" spans="2:3" x14ac:dyDescent="0.75">
      <c r="B5212" s="249">
        <v>5149</v>
      </c>
      <c r="C5212" s="248">
        <v>109.97089967447087</v>
      </c>
    </row>
    <row r="5213" spans="2:3" x14ac:dyDescent="0.75">
      <c r="B5213" s="249">
        <v>5150</v>
      </c>
      <c r="C5213" s="248">
        <v>103.21682071238962</v>
      </c>
    </row>
    <row r="5214" spans="2:3" x14ac:dyDescent="0.75">
      <c r="B5214" s="249">
        <v>5151</v>
      </c>
      <c r="C5214" s="248">
        <v>115.46517516054926</v>
      </c>
    </row>
    <row r="5215" spans="2:3" x14ac:dyDescent="0.75">
      <c r="B5215" s="249">
        <v>5152</v>
      </c>
      <c r="C5215" s="248">
        <v>139.20141765684235</v>
      </c>
    </row>
    <row r="5216" spans="2:3" x14ac:dyDescent="0.75">
      <c r="B5216" s="249">
        <v>5153</v>
      </c>
      <c r="C5216" s="248">
        <v>152.11367531418489</v>
      </c>
    </row>
    <row r="5217" spans="2:3" x14ac:dyDescent="0.75">
      <c r="B5217" s="249">
        <v>5154</v>
      </c>
      <c r="C5217" s="248">
        <v>91.216184887003379</v>
      </c>
    </row>
    <row r="5218" spans="2:3" x14ac:dyDescent="0.75">
      <c r="B5218" s="249">
        <v>5155</v>
      </c>
      <c r="C5218" s="248">
        <v>116.96223851912018</v>
      </c>
    </row>
    <row r="5219" spans="2:3" x14ac:dyDescent="0.75">
      <c r="B5219" s="249">
        <v>5156</v>
      </c>
      <c r="C5219" s="248">
        <v>153.82166004758986</v>
      </c>
    </row>
    <row r="5220" spans="2:3" x14ac:dyDescent="0.75">
      <c r="B5220" s="249">
        <v>5157</v>
      </c>
      <c r="C5220" s="248">
        <v>104.89692903723899</v>
      </c>
    </row>
    <row r="5221" spans="2:3" x14ac:dyDescent="0.75">
      <c r="B5221" s="249">
        <v>5158</v>
      </c>
      <c r="C5221" s="248">
        <v>156.29215493624798</v>
      </c>
    </row>
    <row r="5222" spans="2:3" x14ac:dyDescent="0.75">
      <c r="B5222" s="249">
        <v>5159</v>
      </c>
      <c r="C5222" s="248">
        <v>95.446128003329022</v>
      </c>
    </row>
    <row r="5223" spans="2:3" x14ac:dyDescent="0.75">
      <c r="B5223" s="249">
        <v>5160</v>
      </c>
      <c r="C5223" s="248">
        <v>147.28781123532258</v>
      </c>
    </row>
    <row r="5224" spans="2:3" x14ac:dyDescent="0.75">
      <c r="B5224" s="249">
        <v>5161</v>
      </c>
      <c r="C5224" s="248">
        <v>162.26964116113382</v>
      </c>
    </row>
    <row r="5225" spans="2:3" x14ac:dyDescent="0.75">
      <c r="B5225" s="249">
        <v>5162</v>
      </c>
      <c r="C5225" s="248">
        <v>134.58322101829708</v>
      </c>
    </row>
    <row r="5226" spans="2:3" x14ac:dyDescent="0.75">
      <c r="B5226" s="249">
        <v>5163</v>
      </c>
      <c r="C5226" s="248">
        <v>98.688954979533889</v>
      </c>
    </row>
    <row r="5227" spans="2:3" x14ac:dyDescent="0.75">
      <c r="B5227" s="249">
        <v>5164</v>
      </c>
      <c r="C5227" s="248">
        <v>153.65110697868852</v>
      </c>
    </row>
    <row r="5228" spans="2:3" x14ac:dyDescent="0.75">
      <c r="B5228" s="249">
        <v>5165</v>
      </c>
      <c r="C5228" s="248">
        <v>112.61871973360827</v>
      </c>
    </row>
    <row r="5229" spans="2:3" x14ac:dyDescent="0.75">
      <c r="B5229" s="249">
        <v>5166</v>
      </c>
      <c r="C5229" s="248">
        <v>120.21578615320814</v>
      </c>
    </row>
    <row r="5230" spans="2:3" x14ac:dyDescent="0.75">
      <c r="B5230" s="249">
        <v>5167</v>
      </c>
      <c r="C5230" s="248">
        <v>80.909591187767461</v>
      </c>
    </row>
    <row r="5231" spans="2:3" x14ac:dyDescent="0.75">
      <c r="B5231" s="249">
        <v>5168</v>
      </c>
      <c r="C5231" s="248">
        <v>99.367967375321484</v>
      </c>
    </row>
    <row r="5232" spans="2:3" x14ac:dyDescent="0.75">
      <c r="B5232" s="249">
        <v>5169</v>
      </c>
      <c r="C5232" s="248">
        <v>145.31561704568296</v>
      </c>
    </row>
    <row r="5233" spans="2:3" x14ac:dyDescent="0.75">
      <c r="B5233" s="249">
        <v>5170</v>
      </c>
      <c r="C5233" s="248">
        <v>118.35687977574253</v>
      </c>
    </row>
    <row r="5234" spans="2:3" x14ac:dyDescent="0.75">
      <c r="B5234" s="249">
        <v>5171</v>
      </c>
      <c r="C5234" s="248">
        <v>143.88951062696663</v>
      </c>
    </row>
    <row r="5235" spans="2:3" x14ac:dyDescent="0.75">
      <c r="B5235" s="249">
        <v>5172</v>
      </c>
      <c r="C5235" s="248">
        <v>109.82161160252214</v>
      </c>
    </row>
    <row r="5236" spans="2:3" x14ac:dyDescent="0.75">
      <c r="B5236" s="249">
        <v>5173</v>
      </c>
      <c r="C5236" s="248">
        <v>142.25603857361151</v>
      </c>
    </row>
    <row r="5237" spans="2:3" x14ac:dyDescent="0.75">
      <c r="B5237" s="249">
        <v>5174</v>
      </c>
      <c r="C5237" s="248">
        <v>79.138678148684718</v>
      </c>
    </row>
    <row r="5238" spans="2:3" x14ac:dyDescent="0.75">
      <c r="B5238" s="249">
        <v>5175</v>
      </c>
      <c r="C5238" s="248">
        <v>124.98551033825257</v>
      </c>
    </row>
    <row r="5239" spans="2:3" x14ac:dyDescent="0.75">
      <c r="B5239" s="249">
        <v>5176</v>
      </c>
      <c r="C5239" s="248">
        <v>95.479577347129876</v>
      </c>
    </row>
    <row r="5240" spans="2:3" x14ac:dyDescent="0.75">
      <c r="B5240" s="249">
        <v>5177</v>
      </c>
      <c r="C5240" s="248">
        <v>148.92193760217103</v>
      </c>
    </row>
    <row r="5241" spans="2:3" x14ac:dyDescent="0.75">
      <c r="B5241" s="249">
        <v>5178</v>
      </c>
      <c r="C5241" s="248">
        <v>100.20644500968568</v>
      </c>
    </row>
    <row r="5242" spans="2:3" x14ac:dyDescent="0.75">
      <c r="B5242" s="249">
        <v>5179</v>
      </c>
      <c r="C5242" s="248">
        <v>69.842594004360933</v>
      </c>
    </row>
    <row r="5243" spans="2:3" x14ac:dyDescent="0.75">
      <c r="B5243" s="249">
        <v>5180</v>
      </c>
      <c r="C5243" s="248">
        <v>79.837192689268662</v>
      </c>
    </row>
    <row r="5244" spans="2:3" x14ac:dyDescent="0.75">
      <c r="B5244" s="249">
        <v>5181</v>
      </c>
      <c r="C5244" s="248">
        <v>117.19176988663547</v>
      </c>
    </row>
    <row r="5245" spans="2:3" x14ac:dyDescent="0.75">
      <c r="B5245" s="249">
        <v>5182</v>
      </c>
      <c r="C5245" s="248">
        <v>165.86047325320621</v>
      </c>
    </row>
    <row r="5246" spans="2:3" x14ac:dyDescent="0.75">
      <c r="B5246" s="249">
        <v>5183</v>
      </c>
      <c r="C5246" s="248">
        <v>146.02783468609601</v>
      </c>
    </row>
    <row r="5247" spans="2:3" x14ac:dyDescent="0.75">
      <c r="B5247" s="249">
        <v>5184</v>
      </c>
      <c r="C5247" s="248">
        <v>129.61722013482768</v>
      </c>
    </row>
    <row r="5248" spans="2:3" x14ac:dyDescent="0.75">
      <c r="B5248" s="249">
        <v>5185</v>
      </c>
      <c r="C5248" s="248">
        <v>148.36351327883261</v>
      </c>
    </row>
    <row r="5249" spans="2:3" x14ac:dyDescent="0.75">
      <c r="B5249" s="249">
        <v>5186</v>
      </c>
      <c r="C5249" s="248">
        <v>133.46488946862993</v>
      </c>
    </row>
    <row r="5250" spans="2:3" x14ac:dyDescent="0.75">
      <c r="B5250" s="249">
        <v>5187</v>
      </c>
      <c r="C5250" s="248">
        <v>118.51152012728102</v>
      </c>
    </row>
    <row r="5251" spans="2:3" x14ac:dyDescent="0.75">
      <c r="B5251" s="249">
        <v>5188</v>
      </c>
      <c r="C5251" s="248">
        <v>114.26059900743751</v>
      </c>
    </row>
    <row r="5252" spans="2:3" x14ac:dyDescent="0.75">
      <c r="B5252" s="249">
        <v>5189</v>
      </c>
      <c r="C5252" s="248">
        <v>156.52988832373438</v>
      </c>
    </row>
    <row r="5253" spans="2:3" x14ac:dyDescent="0.75">
      <c r="B5253" s="249">
        <v>5190</v>
      </c>
      <c r="C5253" s="248">
        <v>134.44467852707331</v>
      </c>
    </row>
    <row r="5254" spans="2:3" x14ac:dyDescent="0.75">
      <c r="B5254" s="249">
        <v>5191</v>
      </c>
      <c r="C5254" s="248">
        <v>137.10544564679969</v>
      </c>
    </row>
    <row r="5255" spans="2:3" x14ac:dyDescent="0.75">
      <c r="B5255" s="249">
        <v>5192</v>
      </c>
      <c r="C5255" s="248">
        <v>135.84221350871945</v>
      </c>
    </row>
    <row r="5256" spans="2:3" x14ac:dyDescent="0.75">
      <c r="B5256" s="249">
        <v>5193</v>
      </c>
      <c r="C5256" s="248">
        <v>99.934058192120133</v>
      </c>
    </row>
    <row r="5257" spans="2:3" x14ac:dyDescent="0.75">
      <c r="B5257" s="249">
        <v>5194</v>
      </c>
      <c r="C5257" s="248">
        <v>121.21088752354109</v>
      </c>
    </row>
    <row r="5258" spans="2:3" x14ac:dyDescent="0.75">
      <c r="B5258" s="249">
        <v>5195</v>
      </c>
      <c r="C5258" s="248">
        <v>117.37321874278982</v>
      </c>
    </row>
    <row r="5259" spans="2:3" x14ac:dyDescent="0.75">
      <c r="B5259" s="249">
        <v>5196</v>
      </c>
      <c r="C5259" s="248">
        <v>72.724432387044274</v>
      </c>
    </row>
    <row r="5260" spans="2:3" x14ac:dyDescent="0.75">
      <c r="B5260" s="249">
        <v>5197</v>
      </c>
      <c r="C5260" s="248">
        <v>94.59859713501919</v>
      </c>
    </row>
    <row r="5261" spans="2:3" x14ac:dyDescent="0.75">
      <c r="B5261" s="249">
        <v>5198</v>
      </c>
      <c r="C5261" s="248">
        <v>68.113280862784009</v>
      </c>
    </row>
    <row r="5262" spans="2:3" x14ac:dyDescent="0.75">
      <c r="B5262" s="249">
        <v>5199</v>
      </c>
      <c r="C5262" s="248">
        <v>92.607652912966316</v>
      </c>
    </row>
    <row r="5263" spans="2:3" x14ac:dyDescent="0.75">
      <c r="B5263" s="249">
        <v>5200</v>
      </c>
      <c r="C5263" s="248">
        <v>115.3211427663299</v>
      </c>
    </row>
    <row r="5264" spans="2:3" x14ac:dyDescent="0.75">
      <c r="B5264" s="249">
        <v>5201</v>
      </c>
      <c r="C5264" s="248">
        <v>158.92635743907758</v>
      </c>
    </row>
    <row r="5265" spans="2:3" x14ac:dyDescent="0.75">
      <c r="B5265" s="249">
        <v>5202</v>
      </c>
      <c r="C5265" s="248">
        <v>145.06115053461215</v>
      </c>
    </row>
    <row r="5266" spans="2:3" x14ac:dyDescent="0.75">
      <c r="B5266" s="249">
        <v>5203</v>
      </c>
      <c r="C5266" s="248">
        <v>140.85429892161662</v>
      </c>
    </row>
    <row r="5267" spans="2:3" x14ac:dyDescent="0.75">
      <c r="B5267" s="249">
        <v>5204</v>
      </c>
      <c r="C5267" s="248">
        <v>127.65774980122265</v>
      </c>
    </row>
    <row r="5268" spans="2:3" x14ac:dyDescent="0.75">
      <c r="B5268" s="249">
        <v>5205</v>
      </c>
      <c r="C5268" s="248">
        <v>116.44698352033244</v>
      </c>
    </row>
    <row r="5269" spans="2:3" x14ac:dyDescent="0.75">
      <c r="B5269" s="249">
        <v>5206</v>
      </c>
      <c r="C5269" s="248">
        <v>163.90102861476174</v>
      </c>
    </row>
    <row r="5270" spans="2:3" x14ac:dyDescent="0.75">
      <c r="B5270" s="249">
        <v>5207</v>
      </c>
      <c r="C5270" s="248">
        <v>136.52450068891824</v>
      </c>
    </row>
    <row r="5271" spans="2:3" x14ac:dyDescent="0.75">
      <c r="B5271" s="249">
        <v>5208</v>
      </c>
      <c r="C5271" s="248">
        <v>128.69409042856839</v>
      </c>
    </row>
    <row r="5272" spans="2:3" x14ac:dyDescent="0.75">
      <c r="B5272" s="249">
        <v>5209</v>
      </c>
      <c r="C5272" s="248">
        <v>56.061285761617427</v>
      </c>
    </row>
    <row r="5273" spans="2:3" x14ac:dyDescent="0.75">
      <c r="B5273" s="249">
        <v>5210</v>
      </c>
      <c r="C5273" s="248">
        <v>106.62673776484671</v>
      </c>
    </row>
    <row r="5274" spans="2:3" x14ac:dyDescent="0.75">
      <c r="B5274" s="249">
        <v>5211</v>
      </c>
      <c r="C5274" s="248">
        <v>107.37109970879445</v>
      </c>
    </row>
    <row r="5275" spans="2:3" x14ac:dyDescent="0.75">
      <c r="B5275" s="249">
        <v>5212</v>
      </c>
      <c r="C5275" s="248">
        <v>99.510811922888095</v>
      </c>
    </row>
    <row r="5276" spans="2:3" x14ac:dyDescent="0.75">
      <c r="B5276" s="249">
        <v>5213</v>
      </c>
      <c r="C5276" s="248">
        <v>109.72347429878168</v>
      </c>
    </row>
    <row r="5277" spans="2:3" x14ac:dyDescent="0.75">
      <c r="B5277" s="249">
        <v>5214</v>
      </c>
      <c r="C5277" s="248">
        <v>147.47417095291235</v>
      </c>
    </row>
    <row r="5278" spans="2:3" x14ac:dyDescent="0.75">
      <c r="B5278" s="249">
        <v>5215</v>
      </c>
      <c r="C5278" s="248">
        <v>111.22311928821728</v>
      </c>
    </row>
    <row r="5279" spans="2:3" x14ac:dyDescent="0.75">
      <c r="B5279" s="249">
        <v>5216</v>
      </c>
      <c r="C5279" s="248">
        <v>115.54864943626744</v>
      </c>
    </row>
    <row r="5280" spans="2:3" x14ac:dyDescent="0.75">
      <c r="B5280" s="249">
        <v>5217</v>
      </c>
      <c r="C5280" s="248">
        <v>121.29668173655841</v>
      </c>
    </row>
    <row r="5281" spans="2:3" x14ac:dyDescent="0.75">
      <c r="B5281" s="249">
        <v>5218</v>
      </c>
      <c r="C5281" s="248">
        <v>102.79316792966947</v>
      </c>
    </row>
    <row r="5282" spans="2:3" x14ac:dyDescent="0.75">
      <c r="B5282" s="249">
        <v>5219</v>
      </c>
      <c r="C5282" s="248">
        <v>141.70566044182297</v>
      </c>
    </row>
    <row r="5283" spans="2:3" x14ac:dyDescent="0.75">
      <c r="B5283" s="249">
        <v>5220</v>
      </c>
      <c r="C5283" s="248">
        <v>147.84478327833889</v>
      </c>
    </row>
    <row r="5284" spans="2:3" x14ac:dyDescent="0.75">
      <c r="B5284" s="249">
        <v>5221</v>
      </c>
      <c r="C5284" s="248">
        <v>139.2818955517904</v>
      </c>
    </row>
    <row r="5285" spans="2:3" x14ac:dyDescent="0.75">
      <c r="B5285" s="249">
        <v>5222</v>
      </c>
      <c r="C5285" s="248">
        <v>127.11642250053305</v>
      </c>
    </row>
    <row r="5286" spans="2:3" x14ac:dyDescent="0.75">
      <c r="B5286" s="249">
        <v>5223</v>
      </c>
      <c r="C5286" s="248">
        <v>147.50816342559202</v>
      </c>
    </row>
    <row r="5287" spans="2:3" x14ac:dyDescent="0.75">
      <c r="B5287" s="249">
        <v>5224</v>
      </c>
      <c r="C5287" s="248">
        <v>118.51994576406597</v>
      </c>
    </row>
    <row r="5288" spans="2:3" x14ac:dyDescent="0.75">
      <c r="B5288" s="249">
        <v>5225</v>
      </c>
      <c r="C5288" s="248">
        <v>130.12353634007789</v>
      </c>
    </row>
    <row r="5289" spans="2:3" x14ac:dyDescent="0.75">
      <c r="B5289" s="249">
        <v>5226</v>
      </c>
      <c r="C5289" s="248">
        <v>114.26597786999095</v>
      </c>
    </row>
    <row r="5290" spans="2:3" x14ac:dyDescent="0.75">
      <c r="B5290" s="249">
        <v>5227</v>
      </c>
      <c r="C5290" s="248">
        <v>102.89848578965565</v>
      </c>
    </row>
    <row r="5291" spans="2:3" x14ac:dyDescent="0.75">
      <c r="B5291" s="249">
        <v>5228</v>
      </c>
      <c r="C5291" s="248">
        <v>88.230952004621429</v>
      </c>
    </row>
    <row r="5292" spans="2:3" x14ac:dyDescent="0.75">
      <c r="B5292" s="249">
        <v>5229</v>
      </c>
      <c r="C5292" s="248">
        <v>103.46914097095478</v>
      </c>
    </row>
    <row r="5293" spans="2:3" x14ac:dyDescent="0.75">
      <c r="B5293" s="249">
        <v>5230</v>
      </c>
      <c r="C5293" s="248">
        <v>93.255642512779872</v>
      </c>
    </row>
    <row r="5294" spans="2:3" x14ac:dyDescent="0.75">
      <c r="B5294" s="249">
        <v>5231</v>
      </c>
      <c r="C5294" s="248">
        <v>103.59567655437964</v>
      </c>
    </row>
    <row r="5295" spans="2:3" x14ac:dyDescent="0.75">
      <c r="B5295" s="249">
        <v>5232</v>
      </c>
      <c r="C5295" s="248">
        <v>133.21919743216452</v>
      </c>
    </row>
    <row r="5296" spans="2:3" x14ac:dyDescent="0.75">
      <c r="B5296" s="249">
        <v>5233</v>
      </c>
      <c r="C5296" s="248">
        <v>90.639665578960802</v>
      </c>
    </row>
    <row r="5297" spans="2:3" x14ac:dyDescent="0.75">
      <c r="B5297" s="249">
        <v>5234</v>
      </c>
      <c r="C5297" s="248">
        <v>138.54390294802593</v>
      </c>
    </row>
    <row r="5298" spans="2:3" x14ac:dyDescent="0.75">
      <c r="B5298" s="249">
        <v>5235</v>
      </c>
      <c r="C5298" s="248">
        <v>134.9913440352565</v>
      </c>
    </row>
    <row r="5299" spans="2:3" x14ac:dyDescent="0.75">
      <c r="B5299" s="249">
        <v>5236</v>
      </c>
      <c r="C5299" s="248">
        <v>100.11119477925381</v>
      </c>
    </row>
    <row r="5300" spans="2:3" x14ac:dyDescent="0.75">
      <c r="B5300" s="249">
        <v>5237</v>
      </c>
      <c r="C5300" s="248">
        <v>157.53619026252744</v>
      </c>
    </row>
    <row r="5301" spans="2:3" x14ac:dyDescent="0.75">
      <c r="B5301" s="249">
        <v>5238</v>
      </c>
      <c r="C5301" s="248">
        <v>99.92104686813569</v>
      </c>
    </row>
    <row r="5302" spans="2:3" x14ac:dyDescent="0.75">
      <c r="B5302" s="249">
        <v>5239</v>
      </c>
      <c r="C5302" s="248">
        <v>151.17406237572683</v>
      </c>
    </row>
    <row r="5303" spans="2:3" x14ac:dyDescent="0.75">
      <c r="B5303" s="249">
        <v>5240</v>
      </c>
      <c r="C5303" s="248">
        <v>158.83817524731202</v>
      </c>
    </row>
    <row r="5304" spans="2:3" x14ac:dyDescent="0.75">
      <c r="B5304" s="249">
        <v>5241</v>
      </c>
      <c r="C5304" s="248">
        <v>111.59472134941748</v>
      </c>
    </row>
    <row r="5305" spans="2:3" x14ac:dyDescent="0.75">
      <c r="B5305" s="249">
        <v>5242</v>
      </c>
      <c r="C5305" s="248">
        <v>93.647028171253396</v>
      </c>
    </row>
    <row r="5306" spans="2:3" x14ac:dyDescent="0.75">
      <c r="B5306" s="249">
        <v>5243</v>
      </c>
      <c r="C5306" s="248">
        <v>164.83347591754259</v>
      </c>
    </row>
    <row r="5307" spans="2:3" x14ac:dyDescent="0.75">
      <c r="B5307" s="249">
        <v>5244</v>
      </c>
      <c r="C5307" s="248">
        <v>107.03190223096337</v>
      </c>
    </row>
    <row r="5308" spans="2:3" x14ac:dyDescent="0.75">
      <c r="B5308" s="249">
        <v>5245</v>
      </c>
      <c r="C5308" s="248">
        <v>118.79679086876307</v>
      </c>
    </row>
    <row r="5309" spans="2:3" x14ac:dyDescent="0.75">
      <c r="B5309" s="249">
        <v>5246</v>
      </c>
      <c r="C5309" s="248">
        <v>136.76954366361917</v>
      </c>
    </row>
    <row r="5310" spans="2:3" x14ac:dyDescent="0.75">
      <c r="B5310" s="249">
        <v>5247</v>
      </c>
      <c r="C5310" s="248">
        <v>127.05295505308322</v>
      </c>
    </row>
    <row r="5311" spans="2:3" x14ac:dyDescent="0.75">
      <c r="B5311" s="249">
        <v>5248</v>
      </c>
      <c r="C5311" s="248">
        <v>95.854923872751712</v>
      </c>
    </row>
    <row r="5312" spans="2:3" x14ac:dyDescent="0.75">
      <c r="B5312" s="249">
        <v>5249</v>
      </c>
      <c r="C5312" s="248">
        <v>107.41761443010728</v>
      </c>
    </row>
    <row r="5313" spans="2:3" x14ac:dyDescent="0.75">
      <c r="B5313" s="249">
        <v>5250</v>
      </c>
      <c r="C5313" s="248">
        <v>109.08051609487491</v>
      </c>
    </row>
    <row r="5314" spans="2:3" x14ac:dyDescent="0.75">
      <c r="B5314" s="249">
        <v>5251</v>
      </c>
      <c r="C5314" s="248">
        <v>107.15904438100543</v>
      </c>
    </row>
    <row r="5315" spans="2:3" x14ac:dyDescent="0.75">
      <c r="B5315" s="249">
        <v>5252</v>
      </c>
      <c r="C5315" s="248">
        <v>138.6534290490473</v>
      </c>
    </row>
    <row r="5316" spans="2:3" x14ac:dyDescent="0.75">
      <c r="B5316" s="249">
        <v>5253</v>
      </c>
      <c r="C5316" s="248">
        <v>134.44697692217844</v>
      </c>
    </row>
    <row r="5317" spans="2:3" x14ac:dyDescent="0.75">
      <c r="B5317" s="249">
        <v>5254</v>
      </c>
      <c r="C5317" s="248">
        <v>105.42813913888568</v>
      </c>
    </row>
    <row r="5318" spans="2:3" x14ac:dyDescent="0.75">
      <c r="B5318" s="249">
        <v>5255</v>
      </c>
      <c r="C5318" s="248">
        <v>124.17437283487389</v>
      </c>
    </row>
    <row r="5319" spans="2:3" x14ac:dyDescent="0.75">
      <c r="B5319" s="249">
        <v>5256</v>
      </c>
      <c r="C5319" s="248">
        <v>120.15047465545901</v>
      </c>
    </row>
    <row r="5320" spans="2:3" x14ac:dyDescent="0.75">
      <c r="B5320" s="249">
        <v>5257</v>
      </c>
      <c r="C5320" s="248">
        <v>151.94280246560365</v>
      </c>
    </row>
    <row r="5321" spans="2:3" x14ac:dyDescent="0.75">
      <c r="B5321" s="249">
        <v>5258</v>
      </c>
      <c r="C5321" s="248">
        <v>127.34297218277874</v>
      </c>
    </row>
    <row r="5322" spans="2:3" x14ac:dyDescent="0.75">
      <c r="B5322" s="249">
        <v>5259</v>
      </c>
      <c r="C5322" s="248">
        <v>118.73630066548446</v>
      </c>
    </row>
    <row r="5323" spans="2:3" x14ac:dyDescent="0.75">
      <c r="B5323" s="249">
        <v>5260</v>
      </c>
      <c r="C5323" s="248">
        <v>81.371517219772215</v>
      </c>
    </row>
    <row r="5324" spans="2:3" x14ac:dyDescent="0.75">
      <c r="B5324" s="249">
        <v>5261</v>
      </c>
      <c r="C5324" s="248">
        <v>70.388253330142618</v>
      </c>
    </row>
    <row r="5325" spans="2:3" x14ac:dyDescent="0.75">
      <c r="B5325" s="249">
        <v>5262</v>
      </c>
      <c r="C5325" s="248">
        <v>118.0794646003218</v>
      </c>
    </row>
    <row r="5326" spans="2:3" x14ac:dyDescent="0.75">
      <c r="B5326" s="249">
        <v>5263</v>
      </c>
      <c r="C5326" s="248">
        <v>113.66172615014372</v>
      </c>
    </row>
    <row r="5327" spans="2:3" x14ac:dyDescent="0.75">
      <c r="B5327" s="249">
        <v>5264</v>
      </c>
      <c r="C5327" s="248">
        <v>72.308078224445325</v>
      </c>
    </row>
    <row r="5328" spans="2:3" x14ac:dyDescent="0.75">
      <c r="B5328" s="249">
        <v>5265</v>
      </c>
      <c r="C5328" s="248">
        <v>106.08173532730686</v>
      </c>
    </row>
    <row r="5329" spans="2:3" x14ac:dyDescent="0.75">
      <c r="B5329" s="249">
        <v>5266</v>
      </c>
      <c r="C5329" s="248">
        <v>95.907035833769328</v>
      </c>
    </row>
    <row r="5330" spans="2:3" x14ac:dyDescent="0.75">
      <c r="B5330" s="249">
        <v>5267</v>
      </c>
      <c r="C5330" s="248">
        <v>150.08903344496343</v>
      </c>
    </row>
    <row r="5331" spans="2:3" x14ac:dyDescent="0.75">
      <c r="B5331" s="249">
        <v>5268</v>
      </c>
      <c r="C5331" s="248">
        <v>120.45111320951209</v>
      </c>
    </row>
    <row r="5332" spans="2:3" x14ac:dyDescent="0.75">
      <c r="B5332" s="249">
        <v>5269</v>
      </c>
      <c r="C5332" s="248">
        <v>95.104336913103324</v>
      </c>
    </row>
    <row r="5333" spans="2:3" x14ac:dyDescent="0.75">
      <c r="B5333" s="249">
        <v>5270</v>
      </c>
      <c r="C5333" s="248">
        <v>118.34826154909268</v>
      </c>
    </row>
    <row r="5334" spans="2:3" x14ac:dyDescent="0.75">
      <c r="B5334" s="249">
        <v>5271</v>
      </c>
      <c r="C5334" s="248">
        <v>142.20035717125111</v>
      </c>
    </row>
    <row r="5335" spans="2:3" x14ac:dyDescent="0.75">
      <c r="B5335" s="249">
        <v>5272</v>
      </c>
      <c r="C5335" s="248">
        <v>116.0392373508395</v>
      </c>
    </row>
    <row r="5336" spans="2:3" x14ac:dyDescent="0.75">
      <c r="B5336" s="249">
        <v>5273</v>
      </c>
      <c r="C5336" s="248">
        <v>122.46584884617101</v>
      </c>
    </row>
    <row r="5337" spans="2:3" x14ac:dyDescent="0.75">
      <c r="B5337" s="249">
        <v>5274</v>
      </c>
      <c r="C5337" s="248">
        <v>93.06291794648449</v>
      </c>
    </row>
    <row r="5338" spans="2:3" x14ac:dyDescent="0.75">
      <c r="B5338" s="249">
        <v>5275</v>
      </c>
      <c r="C5338" s="248">
        <v>119.12761418824222</v>
      </c>
    </row>
    <row r="5339" spans="2:3" x14ac:dyDescent="0.75">
      <c r="B5339" s="249">
        <v>5276</v>
      </c>
      <c r="C5339" s="248">
        <v>119.2772330669748</v>
      </c>
    </row>
    <row r="5340" spans="2:3" x14ac:dyDescent="0.75">
      <c r="B5340" s="249">
        <v>5277</v>
      </c>
      <c r="C5340" s="248">
        <v>124.9779440226081</v>
      </c>
    </row>
    <row r="5341" spans="2:3" x14ac:dyDescent="0.75">
      <c r="B5341" s="249">
        <v>5278</v>
      </c>
      <c r="C5341" s="248">
        <v>80.230369967255911</v>
      </c>
    </row>
    <row r="5342" spans="2:3" x14ac:dyDescent="0.75">
      <c r="B5342" s="249">
        <v>5279</v>
      </c>
      <c r="C5342" s="248">
        <v>128.67082465670202</v>
      </c>
    </row>
    <row r="5343" spans="2:3" x14ac:dyDescent="0.75">
      <c r="B5343" s="249">
        <v>5280</v>
      </c>
      <c r="C5343" s="248">
        <v>131.33814373562484</v>
      </c>
    </row>
    <row r="5344" spans="2:3" x14ac:dyDescent="0.75">
      <c r="B5344" s="249">
        <v>5281</v>
      </c>
      <c r="C5344" s="248">
        <v>87.169556304783583</v>
      </c>
    </row>
    <row r="5345" spans="2:3" x14ac:dyDescent="0.75">
      <c r="B5345" s="249">
        <v>5282</v>
      </c>
      <c r="C5345" s="248">
        <v>133.01996577931294</v>
      </c>
    </row>
    <row r="5346" spans="2:3" x14ac:dyDescent="0.75">
      <c r="B5346" s="249">
        <v>5283</v>
      </c>
      <c r="C5346" s="248">
        <v>127.11899302777164</v>
      </c>
    </row>
    <row r="5347" spans="2:3" x14ac:dyDescent="0.75">
      <c r="B5347" s="249">
        <v>5284</v>
      </c>
      <c r="C5347" s="248">
        <v>134.52817018845474</v>
      </c>
    </row>
    <row r="5348" spans="2:3" x14ac:dyDescent="0.75">
      <c r="B5348" s="249">
        <v>5285</v>
      </c>
      <c r="C5348" s="248">
        <v>154.78248794195113</v>
      </c>
    </row>
    <row r="5349" spans="2:3" x14ac:dyDescent="0.75">
      <c r="B5349" s="249">
        <v>5286</v>
      </c>
      <c r="C5349" s="248">
        <v>135.12140618443274</v>
      </c>
    </row>
    <row r="5350" spans="2:3" x14ac:dyDescent="0.75">
      <c r="B5350" s="249">
        <v>5287</v>
      </c>
      <c r="C5350" s="248">
        <v>68.947393793970065</v>
      </c>
    </row>
    <row r="5351" spans="2:3" x14ac:dyDescent="0.75">
      <c r="B5351" s="249">
        <v>5288</v>
      </c>
      <c r="C5351" s="248">
        <v>94.989869704382414</v>
      </c>
    </row>
    <row r="5352" spans="2:3" x14ac:dyDescent="0.75">
      <c r="B5352" s="249">
        <v>5289</v>
      </c>
      <c r="C5352" s="248">
        <v>121.92762236146832</v>
      </c>
    </row>
    <row r="5353" spans="2:3" x14ac:dyDescent="0.75">
      <c r="B5353" s="249">
        <v>5290</v>
      </c>
      <c r="C5353" s="248">
        <v>123.2079221621221</v>
      </c>
    </row>
    <row r="5354" spans="2:3" x14ac:dyDescent="0.75">
      <c r="B5354" s="249">
        <v>5291</v>
      </c>
      <c r="C5354" s="248">
        <v>74.500100449290557</v>
      </c>
    </row>
    <row r="5355" spans="2:3" x14ac:dyDescent="0.75">
      <c r="B5355" s="249">
        <v>5292</v>
      </c>
      <c r="C5355" s="248">
        <v>95.950351671084164</v>
      </c>
    </row>
    <row r="5356" spans="2:3" x14ac:dyDescent="0.75">
      <c r="B5356" s="249">
        <v>5293</v>
      </c>
      <c r="C5356" s="248">
        <v>157.01881155501249</v>
      </c>
    </row>
    <row r="5357" spans="2:3" x14ac:dyDescent="0.75">
      <c r="B5357" s="249">
        <v>5294</v>
      </c>
      <c r="C5357" s="248">
        <v>134.33029729446798</v>
      </c>
    </row>
    <row r="5358" spans="2:3" x14ac:dyDescent="0.75">
      <c r="B5358" s="249">
        <v>5295</v>
      </c>
      <c r="C5358" s="248">
        <v>117.0264192927265</v>
      </c>
    </row>
    <row r="5359" spans="2:3" x14ac:dyDescent="0.75">
      <c r="B5359" s="249">
        <v>5296</v>
      </c>
      <c r="C5359" s="248">
        <v>93.52303719514336</v>
      </c>
    </row>
    <row r="5360" spans="2:3" x14ac:dyDescent="0.75">
      <c r="B5360" s="249">
        <v>5297</v>
      </c>
      <c r="C5360" s="248">
        <v>171.90526489667479</v>
      </c>
    </row>
    <row r="5361" spans="2:3" x14ac:dyDescent="0.75">
      <c r="B5361" s="249">
        <v>5298</v>
      </c>
      <c r="C5361" s="248">
        <v>115.59053823435467</v>
      </c>
    </row>
    <row r="5362" spans="2:3" x14ac:dyDescent="0.75">
      <c r="B5362" s="249">
        <v>5299</v>
      </c>
      <c r="C5362" s="248">
        <v>97.105881228386451</v>
      </c>
    </row>
    <row r="5363" spans="2:3" x14ac:dyDescent="0.75">
      <c r="B5363" s="249">
        <v>5300</v>
      </c>
      <c r="C5363" s="248">
        <v>102.36977364161679</v>
      </c>
    </row>
    <row r="5364" spans="2:3" x14ac:dyDescent="0.75">
      <c r="B5364" s="249">
        <v>5301</v>
      </c>
      <c r="C5364" s="248">
        <v>137.26822413350138</v>
      </c>
    </row>
    <row r="5365" spans="2:3" x14ac:dyDescent="0.75">
      <c r="B5365" s="249">
        <v>5302</v>
      </c>
      <c r="C5365" s="248">
        <v>77.034928226969214</v>
      </c>
    </row>
    <row r="5366" spans="2:3" x14ac:dyDescent="0.75">
      <c r="B5366" s="249">
        <v>5303</v>
      </c>
      <c r="C5366" s="248">
        <v>152.42383994179738</v>
      </c>
    </row>
    <row r="5367" spans="2:3" x14ac:dyDescent="0.75">
      <c r="B5367" s="249">
        <v>5304</v>
      </c>
      <c r="C5367" s="248">
        <v>106.31853349208274</v>
      </c>
    </row>
    <row r="5368" spans="2:3" x14ac:dyDescent="0.75">
      <c r="B5368" s="249">
        <v>5305</v>
      </c>
      <c r="C5368" s="248">
        <v>158.50374789595827</v>
      </c>
    </row>
    <row r="5369" spans="2:3" x14ac:dyDescent="0.75">
      <c r="B5369" s="249">
        <v>5306</v>
      </c>
      <c r="C5369" s="248">
        <v>142.32018166762177</v>
      </c>
    </row>
    <row r="5370" spans="2:3" x14ac:dyDescent="0.75">
      <c r="B5370" s="249">
        <v>5307</v>
      </c>
      <c r="C5370" s="248">
        <v>129.31141654846795</v>
      </c>
    </row>
    <row r="5371" spans="2:3" x14ac:dyDescent="0.75">
      <c r="B5371" s="249">
        <v>5308</v>
      </c>
      <c r="C5371" s="248">
        <v>103.69792163485951</v>
      </c>
    </row>
    <row r="5372" spans="2:3" x14ac:dyDescent="0.75">
      <c r="B5372" s="249">
        <v>5309</v>
      </c>
      <c r="C5372" s="248">
        <v>123.7685489228305</v>
      </c>
    </row>
    <row r="5373" spans="2:3" x14ac:dyDescent="0.75">
      <c r="B5373" s="249">
        <v>5310</v>
      </c>
      <c r="C5373" s="248">
        <v>146.96647075844618</v>
      </c>
    </row>
    <row r="5374" spans="2:3" x14ac:dyDescent="0.75">
      <c r="B5374" s="249">
        <v>5311</v>
      </c>
      <c r="C5374" s="248">
        <v>102.38592505712435</v>
      </c>
    </row>
    <row r="5375" spans="2:3" x14ac:dyDescent="0.75">
      <c r="B5375" s="249">
        <v>5312</v>
      </c>
      <c r="C5375" s="248">
        <v>103.69983987082583</v>
      </c>
    </row>
    <row r="5376" spans="2:3" x14ac:dyDescent="0.75">
      <c r="B5376" s="249">
        <v>5313</v>
      </c>
      <c r="C5376" s="248">
        <v>126.96547898235113</v>
      </c>
    </row>
    <row r="5377" spans="2:3" x14ac:dyDescent="0.75">
      <c r="B5377" s="249">
        <v>5314</v>
      </c>
      <c r="C5377" s="248">
        <v>102.52636733760447</v>
      </c>
    </row>
    <row r="5378" spans="2:3" x14ac:dyDescent="0.75">
      <c r="B5378" s="249">
        <v>5315</v>
      </c>
      <c r="C5378" s="248">
        <v>132.42879270873576</v>
      </c>
    </row>
    <row r="5379" spans="2:3" x14ac:dyDescent="0.75">
      <c r="B5379" s="249">
        <v>5316</v>
      </c>
      <c r="C5379" s="248">
        <v>155.565367815005</v>
      </c>
    </row>
    <row r="5380" spans="2:3" x14ac:dyDescent="0.75">
      <c r="B5380" s="249">
        <v>5317</v>
      </c>
      <c r="C5380" s="248">
        <v>117.95798611286078</v>
      </c>
    </row>
    <row r="5381" spans="2:3" x14ac:dyDescent="0.75">
      <c r="B5381" s="249">
        <v>5318</v>
      </c>
      <c r="C5381" s="248">
        <v>141.16711692361815</v>
      </c>
    </row>
    <row r="5382" spans="2:3" x14ac:dyDescent="0.75">
      <c r="B5382" s="249">
        <v>5319</v>
      </c>
      <c r="C5382" s="248">
        <v>96.570362171220381</v>
      </c>
    </row>
    <row r="5383" spans="2:3" x14ac:dyDescent="0.75">
      <c r="B5383" s="249">
        <v>5320</v>
      </c>
      <c r="C5383" s="248">
        <v>114.2460653024783</v>
      </c>
    </row>
    <row r="5384" spans="2:3" x14ac:dyDescent="0.75">
      <c r="B5384" s="249">
        <v>5321</v>
      </c>
      <c r="C5384" s="248">
        <v>145.56456968925784</v>
      </c>
    </row>
    <row r="5385" spans="2:3" x14ac:dyDescent="0.75">
      <c r="B5385" s="249">
        <v>5322</v>
      </c>
      <c r="C5385" s="248">
        <v>77.131346290775781</v>
      </c>
    </row>
    <row r="5386" spans="2:3" x14ac:dyDescent="0.75">
      <c r="B5386" s="249">
        <v>5323</v>
      </c>
      <c r="C5386" s="248">
        <v>72.469766198466303</v>
      </c>
    </row>
    <row r="5387" spans="2:3" x14ac:dyDescent="0.75">
      <c r="B5387" s="249">
        <v>5324</v>
      </c>
      <c r="C5387" s="248">
        <v>124.968812246982</v>
      </c>
    </row>
    <row r="5388" spans="2:3" x14ac:dyDescent="0.75">
      <c r="B5388" s="249">
        <v>5325</v>
      </c>
      <c r="C5388" s="248">
        <v>126.50781639477576</v>
      </c>
    </row>
    <row r="5389" spans="2:3" x14ac:dyDescent="0.75">
      <c r="B5389" s="249">
        <v>5326</v>
      </c>
      <c r="C5389" s="248">
        <v>136.81999236618807</v>
      </c>
    </row>
    <row r="5390" spans="2:3" x14ac:dyDescent="0.75">
      <c r="B5390" s="249">
        <v>5327</v>
      </c>
      <c r="C5390" s="248">
        <v>126.57988704883724</v>
      </c>
    </row>
    <row r="5391" spans="2:3" x14ac:dyDescent="0.75">
      <c r="B5391" s="249">
        <v>5328</v>
      </c>
      <c r="C5391" s="248">
        <v>152.31275160975522</v>
      </c>
    </row>
    <row r="5392" spans="2:3" x14ac:dyDescent="0.75">
      <c r="B5392" s="249">
        <v>5329</v>
      </c>
      <c r="C5392" s="248">
        <v>89.662048120174333</v>
      </c>
    </row>
    <row r="5393" spans="2:3" x14ac:dyDescent="0.75">
      <c r="B5393" s="249">
        <v>5330</v>
      </c>
      <c r="C5393" s="248">
        <v>104.08717946751838</v>
      </c>
    </row>
    <row r="5394" spans="2:3" x14ac:dyDescent="0.75">
      <c r="B5394" s="249">
        <v>5331</v>
      </c>
      <c r="C5394" s="248">
        <v>105.48809990994495</v>
      </c>
    </row>
    <row r="5395" spans="2:3" x14ac:dyDescent="0.75">
      <c r="B5395" s="249">
        <v>5332</v>
      </c>
      <c r="C5395" s="248">
        <v>136.31434323440985</v>
      </c>
    </row>
    <row r="5396" spans="2:3" x14ac:dyDescent="0.75">
      <c r="B5396" s="249">
        <v>5333</v>
      </c>
      <c r="C5396" s="248">
        <v>92.327689557486408</v>
      </c>
    </row>
    <row r="5397" spans="2:3" x14ac:dyDescent="0.75">
      <c r="B5397" s="249">
        <v>5334</v>
      </c>
      <c r="C5397" s="248">
        <v>141.37094110998402</v>
      </c>
    </row>
    <row r="5398" spans="2:3" x14ac:dyDescent="0.75">
      <c r="B5398" s="249">
        <v>5335</v>
      </c>
      <c r="C5398" s="248">
        <v>120.8824542137108</v>
      </c>
    </row>
    <row r="5399" spans="2:3" x14ac:dyDescent="0.75">
      <c r="B5399" s="249">
        <v>5336</v>
      </c>
      <c r="C5399" s="248">
        <v>58.136194844987585</v>
      </c>
    </row>
    <row r="5400" spans="2:3" x14ac:dyDescent="0.75">
      <c r="B5400" s="249">
        <v>5337</v>
      </c>
      <c r="C5400" s="248">
        <v>136.82458166599807</v>
      </c>
    </row>
    <row r="5401" spans="2:3" x14ac:dyDescent="0.75">
      <c r="B5401" s="249">
        <v>5338</v>
      </c>
      <c r="C5401" s="248">
        <v>148.83200367695008</v>
      </c>
    </row>
    <row r="5402" spans="2:3" x14ac:dyDescent="0.75">
      <c r="B5402" s="249">
        <v>5339</v>
      </c>
      <c r="C5402" s="248">
        <v>107.72720326567504</v>
      </c>
    </row>
    <row r="5403" spans="2:3" x14ac:dyDescent="0.75">
      <c r="B5403" s="249">
        <v>5340</v>
      </c>
      <c r="C5403" s="248">
        <v>143.1839904574997</v>
      </c>
    </row>
    <row r="5404" spans="2:3" x14ac:dyDescent="0.75">
      <c r="B5404" s="249">
        <v>5341</v>
      </c>
      <c r="C5404" s="248">
        <v>106.29081274852034</v>
      </c>
    </row>
    <row r="5405" spans="2:3" x14ac:dyDescent="0.75">
      <c r="B5405" s="249">
        <v>5342</v>
      </c>
      <c r="C5405" s="248">
        <v>120.9074365193235</v>
      </c>
    </row>
    <row r="5406" spans="2:3" x14ac:dyDescent="0.75">
      <c r="B5406" s="249">
        <v>5343</v>
      </c>
      <c r="C5406" s="248">
        <v>123.93045501825877</v>
      </c>
    </row>
    <row r="5407" spans="2:3" x14ac:dyDescent="0.75">
      <c r="B5407" s="249">
        <v>5344</v>
      </c>
      <c r="C5407" s="248">
        <v>106.4031327547513</v>
      </c>
    </row>
    <row r="5408" spans="2:3" x14ac:dyDescent="0.75">
      <c r="B5408" s="249">
        <v>5345</v>
      </c>
      <c r="C5408" s="248">
        <v>117.43557365906757</v>
      </c>
    </row>
    <row r="5409" spans="2:3" x14ac:dyDescent="0.75">
      <c r="B5409" s="249">
        <v>5346</v>
      </c>
      <c r="C5409" s="248">
        <v>128.59914530835144</v>
      </c>
    </row>
    <row r="5410" spans="2:3" x14ac:dyDescent="0.75">
      <c r="B5410" s="249">
        <v>5347</v>
      </c>
      <c r="C5410" s="248">
        <v>119.28252316429234</v>
      </c>
    </row>
    <row r="5411" spans="2:3" x14ac:dyDescent="0.75">
      <c r="B5411" s="249">
        <v>5348</v>
      </c>
      <c r="C5411" s="248">
        <v>160.17275203522888</v>
      </c>
    </row>
    <row r="5412" spans="2:3" x14ac:dyDescent="0.75">
      <c r="B5412" s="249">
        <v>5349</v>
      </c>
      <c r="C5412" s="248">
        <v>175.0043069031841</v>
      </c>
    </row>
    <row r="5413" spans="2:3" x14ac:dyDescent="0.75">
      <c r="B5413" s="249">
        <v>5350</v>
      </c>
      <c r="C5413" s="248">
        <v>80.923481130525403</v>
      </c>
    </row>
    <row r="5414" spans="2:3" x14ac:dyDescent="0.75">
      <c r="B5414" s="249">
        <v>5351</v>
      </c>
      <c r="C5414" s="248">
        <v>90.922210304550362</v>
      </c>
    </row>
    <row r="5415" spans="2:3" x14ac:dyDescent="0.75">
      <c r="B5415" s="249">
        <v>5352</v>
      </c>
      <c r="C5415" s="248">
        <v>157.88562977182863</v>
      </c>
    </row>
    <row r="5416" spans="2:3" x14ac:dyDescent="0.75">
      <c r="B5416" s="249">
        <v>5353</v>
      </c>
      <c r="C5416" s="248">
        <v>130.25933641389864</v>
      </c>
    </row>
    <row r="5417" spans="2:3" x14ac:dyDescent="0.75">
      <c r="B5417" s="249">
        <v>5354</v>
      </c>
      <c r="C5417" s="248">
        <v>100.47660556416771</v>
      </c>
    </row>
    <row r="5418" spans="2:3" x14ac:dyDescent="0.75">
      <c r="B5418" s="249">
        <v>5355</v>
      </c>
      <c r="C5418" s="248">
        <v>123.02926175663474</v>
      </c>
    </row>
    <row r="5419" spans="2:3" x14ac:dyDescent="0.75">
      <c r="B5419" s="249">
        <v>5356</v>
      </c>
      <c r="C5419" s="248">
        <v>128.06022120359171</v>
      </c>
    </row>
    <row r="5420" spans="2:3" x14ac:dyDescent="0.75">
      <c r="B5420" s="249">
        <v>5357</v>
      </c>
      <c r="C5420" s="248">
        <v>150.15550595155833</v>
      </c>
    </row>
    <row r="5421" spans="2:3" x14ac:dyDescent="0.75">
      <c r="B5421" s="249">
        <v>5358</v>
      </c>
      <c r="C5421" s="248">
        <v>120.10665644186628</v>
      </c>
    </row>
    <row r="5422" spans="2:3" x14ac:dyDescent="0.75">
      <c r="B5422" s="249">
        <v>5359</v>
      </c>
      <c r="C5422" s="248">
        <v>148.23413801191191</v>
      </c>
    </row>
    <row r="5423" spans="2:3" x14ac:dyDescent="0.75">
      <c r="B5423" s="249">
        <v>5360</v>
      </c>
      <c r="C5423" s="248">
        <v>135.94001826884667</v>
      </c>
    </row>
    <row r="5424" spans="2:3" x14ac:dyDescent="0.75">
      <c r="B5424" s="249">
        <v>5361</v>
      </c>
      <c r="C5424" s="248">
        <v>130.23462218523551</v>
      </c>
    </row>
    <row r="5425" spans="2:3" x14ac:dyDescent="0.75">
      <c r="B5425" s="249">
        <v>5362</v>
      </c>
      <c r="C5425" s="248">
        <v>68.82823611191877</v>
      </c>
    </row>
    <row r="5426" spans="2:3" x14ac:dyDescent="0.75">
      <c r="B5426" s="249">
        <v>5363</v>
      </c>
      <c r="C5426" s="248">
        <v>113.37299922117867</v>
      </c>
    </row>
    <row r="5427" spans="2:3" x14ac:dyDescent="0.75">
      <c r="B5427" s="249">
        <v>5364</v>
      </c>
      <c r="C5427" s="248">
        <v>95.293169751899939</v>
      </c>
    </row>
    <row r="5428" spans="2:3" x14ac:dyDescent="0.75">
      <c r="B5428" s="249">
        <v>5365</v>
      </c>
      <c r="C5428" s="248">
        <v>102.2468595793742</v>
      </c>
    </row>
    <row r="5429" spans="2:3" x14ac:dyDescent="0.75">
      <c r="B5429" s="249">
        <v>5366</v>
      </c>
      <c r="C5429" s="248">
        <v>105.89920837195618</v>
      </c>
    </row>
    <row r="5430" spans="2:3" x14ac:dyDescent="0.75">
      <c r="B5430" s="249">
        <v>5367</v>
      </c>
      <c r="C5430" s="248">
        <v>112.6733026445425</v>
      </c>
    </row>
    <row r="5431" spans="2:3" x14ac:dyDescent="0.75">
      <c r="B5431" s="249">
        <v>5368</v>
      </c>
      <c r="C5431" s="248">
        <v>73.607382455936587</v>
      </c>
    </row>
    <row r="5432" spans="2:3" x14ac:dyDescent="0.75">
      <c r="B5432" s="249">
        <v>5369</v>
      </c>
      <c r="C5432" s="248">
        <v>127.76293363446057</v>
      </c>
    </row>
    <row r="5433" spans="2:3" x14ac:dyDescent="0.75">
      <c r="B5433" s="249">
        <v>5370</v>
      </c>
      <c r="C5433" s="248">
        <v>107.82141614469653</v>
      </c>
    </row>
    <row r="5434" spans="2:3" x14ac:dyDescent="0.75">
      <c r="B5434" s="249">
        <v>5371</v>
      </c>
      <c r="C5434" s="248">
        <v>162.05567493552013</v>
      </c>
    </row>
    <row r="5435" spans="2:3" x14ac:dyDescent="0.75">
      <c r="B5435" s="249">
        <v>5372</v>
      </c>
      <c r="C5435" s="248">
        <v>138.28897564174545</v>
      </c>
    </row>
    <row r="5436" spans="2:3" x14ac:dyDescent="0.75">
      <c r="B5436" s="249">
        <v>5373</v>
      </c>
      <c r="C5436" s="248">
        <v>154.36240099511815</v>
      </c>
    </row>
    <row r="5437" spans="2:3" x14ac:dyDescent="0.75">
      <c r="B5437" s="249">
        <v>5374</v>
      </c>
      <c r="C5437" s="248">
        <v>115.42832707235291</v>
      </c>
    </row>
    <row r="5438" spans="2:3" x14ac:dyDescent="0.75">
      <c r="B5438" s="249">
        <v>5375</v>
      </c>
      <c r="C5438" s="248">
        <v>96.346489213422558</v>
      </c>
    </row>
    <row r="5439" spans="2:3" x14ac:dyDescent="0.75">
      <c r="B5439" s="249">
        <v>5376</v>
      </c>
      <c r="C5439" s="248">
        <v>121.65266209264492</v>
      </c>
    </row>
    <row r="5440" spans="2:3" x14ac:dyDescent="0.75">
      <c r="B5440" s="249">
        <v>5377</v>
      </c>
      <c r="C5440" s="248">
        <v>95.45248511324985</v>
      </c>
    </row>
    <row r="5441" spans="2:3" x14ac:dyDescent="0.75">
      <c r="B5441" s="249">
        <v>5378</v>
      </c>
      <c r="C5441" s="248">
        <v>87.021974005769778</v>
      </c>
    </row>
    <row r="5442" spans="2:3" x14ac:dyDescent="0.75">
      <c r="B5442" s="249">
        <v>5379</v>
      </c>
      <c r="C5442" s="248">
        <v>75.202625069832123</v>
      </c>
    </row>
    <row r="5443" spans="2:3" x14ac:dyDescent="0.75">
      <c r="B5443" s="249">
        <v>5380</v>
      </c>
      <c r="C5443" s="248">
        <v>109.06318221743558</v>
      </c>
    </row>
    <row r="5444" spans="2:3" x14ac:dyDescent="0.75">
      <c r="B5444" s="249">
        <v>5381</v>
      </c>
      <c r="C5444" s="248">
        <v>98.536148231036819</v>
      </c>
    </row>
    <row r="5445" spans="2:3" x14ac:dyDescent="0.75">
      <c r="B5445" s="249">
        <v>5382</v>
      </c>
      <c r="C5445" s="248">
        <v>119.30601951673937</v>
      </c>
    </row>
    <row r="5446" spans="2:3" x14ac:dyDescent="0.75">
      <c r="B5446" s="249">
        <v>5383</v>
      </c>
      <c r="C5446" s="248">
        <v>120.37794076940366</v>
      </c>
    </row>
    <row r="5447" spans="2:3" x14ac:dyDescent="0.75">
      <c r="B5447" s="249">
        <v>5384</v>
      </c>
      <c r="C5447" s="248">
        <v>121.09420142983521</v>
      </c>
    </row>
    <row r="5448" spans="2:3" x14ac:dyDescent="0.75">
      <c r="B5448" s="249">
        <v>5385</v>
      </c>
      <c r="C5448" s="248">
        <v>58.510694780443451</v>
      </c>
    </row>
    <row r="5449" spans="2:3" x14ac:dyDescent="0.75">
      <c r="B5449" s="249">
        <v>5386</v>
      </c>
      <c r="C5449" s="248">
        <v>145.43184625983801</v>
      </c>
    </row>
    <row r="5450" spans="2:3" x14ac:dyDescent="0.75">
      <c r="B5450" s="249">
        <v>5387</v>
      </c>
      <c r="C5450" s="248">
        <v>99.818147848539496</v>
      </c>
    </row>
    <row r="5451" spans="2:3" x14ac:dyDescent="0.75">
      <c r="B5451" s="249">
        <v>5388</v>
      </c>
      <c r="C5451" s="248">
        <v>92.29493902154573</v>
      </c>
    </row>
    <row r="5452" spans="2:3" x14ac:dyDescent="0.75">
      <c r="B5452" s="249">
        <v>5389</v>
      </c>
      <c r="C5452" s="248">
        <v>61.153844286105951</v>
      </c>
    </row>
    <row r="5453" spans="2:3" x14ac:dyDescent="0.75">
      <c r="B5453" s="249">
        <v>5390</v>
      </c>
      <c r="C5453" s="248">
        <v>119.06817561236564</v>
      </c>
    </row>
    <row r="5454" spans="2:3" x14ac:dyDescent="0.75">
      <c r="B5454" s="249">
        <v>5391</v>
      </c>
      <c r="C5454" s="248">
        <v>110.78210867192192</v>
      </c>
    </row>
    <row r="5455" spans="2:3" x14ac:dyDescent="0.75">
      <c r="B5455" s="249">
        <v>5392</v>
      </c>
      <c r="C5455" s="248">
        <v>87.781323441078996</v>
      </c>
    </row>
    <row r="5456" spans="2:3" x14ac:dyDescent="0.75">
      <c r="B5456" s="249">
        <v>5393</v>
      </c>
      <c r="C5456" s="248">
        <v>62.687775828431285</v>
      </c>
    </row>
    <row r="5457" spans="2:3" x14ac:dyDescent="0.75">
      <c r="B5457" s="249">
        <v>5394</v>
      </c>
      <c r="C5457" s="248">
        <v>135.04793282002473</v>
      </c>
    </row>
    <row r="5458" spans="2:3" x14ac:dyDescent="0.75">
      <c r="B5458" s="249">
        <v>5395</v>
      </c>
      <c r="C5458" s="248">
        <v>140.93946407482758</v>
      </c>
    </row>
    <row r="5459" spans="2:3" x14ac:dyDescent="0.75">
      <c r="B5459" s="249">
        <v>5396</v>
      </c>
      <c r="C5459" s="248">
        <v>178.47273591151003</v>
      </c>
    </row>
    <row r="5460" spans="2:3" x14ac:dyDescent="0.75">
      <c r="B5460" s="249">
        <v>5397</v>
      </c>
      <c r="C5460" s="248">
        <v>157.05892204791667</v>
      </c>
    </row>
    <row r="5461" spans="2:3" x14ac:dyDescent="0.75">
      <c r="B5461" s="249">
        <v>5398</v>
      </c>
      <c r="C5461" s="248">
        <v>75.477475649896718</v>
      </c>
    </row>
    <row r="5462" spans="2:3" x14ac:dyDescent="0.75">
      <c r="B5462" s="249">
        <v>5399</v>
      </c>
      <c r="C5462" s="248">
        <v>144.23720365430879</v>
      </c>
    </row>
    <row r="5463" spans="2:3" x14ac:dyDescent="0.75">
      <c r="B5463" s="249">
        <v>5400</v>
      </c>
      <c r="C5463" s="248">
        <v>166.27303164532299</v>
      </c>
    </row>
    <row r="5464" spans="2:3" x14ac:dyDescent="0.75">
      <c r="B5464" s="249">
        <v>5401</v>
      </c>
      <c r="C5464" s="248">
        <v>108.61469642272222</v>
      </c>
    </row>
    <row r="5465" spans="2:3" x14ac:dyDescent="0.75">
      <c r="B5465" s="249">
        <v>5402</v>
      </c>
      <c r="C5465" s="248">
        <v>116.1358168166221</v>
      </c>
    </row>
    <row r="5466" spans="2:3" x14ac:dyDescent="0.75">
      <c r="B5466" s="249">
        <v>5403</v>
      </c>
      <c r="C5466" s="248">
        <v>109.92014525573805</v>
      </c>
    </row>
    <row r="5467" spans="2:3" x14ac:dyDescent="0.75">
      <c r="B5467" s="249">
        <v>5404</v>
      </c>
      <c r="C5467" s="248">
        <v>127.25919974328595</v>
      </c>
    </row>
    <row r="5468" spans="2:3" x14ac:dyDescent="0.75">
      <c r="B5468" s="249">
        <v>5405</v>
      </c>
      <c r="C5468" s="248">
        <v>121.85622442266992</v>
      </c>
    </row>
    <row r="5469" spans="2:3" x14ac:dyDescent="0.75">
      <c r="B5469" s="249">
        <v>5406</v>
      </c>
      <c r="C5469" s="248">
        <v>101.37745440898681</v>
      </c>
    </row>
    <row r="5470" spans="2:3" x14ac:dyDescent="0.75">
      <c r="B5470" s="249">
        <v>5407</v>
      </c>
      <c r="C5470" s="248">
        <v>110.29686742908181</v>
      </c>
    </row>
    <row r="5471" spans="2:3" x14ac:dyDescent="0.75">
      <c r="B5471" s="249">
        <v>5408</v>
      </c>
      <c r="C5471" s="248">
        <v>120.46194175989901</v>
      </c>
    </row>
    <row r="5472" spans="2:3" x14ac:dyDescent="0.75">
      <c r="B5472" s="249">
        <v>5409</v>
      </c>
      <c r="C5472" s="248">
        <v>120.40307296485204</v>
      </c>
    </row>
    <row r="5473" spans="2:3" x14ac:dyDescent="0.75">
      <c r="B5473" s="249">
        <v>5410</v>
      </c>
      <c r="C5473" s="248">
        <v>115.18520439513688</v>
      </c>
    </row>
    <row r="5474" spans="2:3" x14ac:dyDescent="0.75">
      <c r="B5474" s="249">
        <v>5411</v>
      </c>
      <c r="C5474" s="248">
        <v>85.679614362055219</v>
      </c>
    </row>
    <row r="5475" spans="2:3" x14ac:dyDescent="0.75">
      <c r="B5475" s="249">
        <v>5412</v>
      </c>
      <c r="C5475" s="248">
        <v>136.35142739151567</v>
      </c>
    </row>
    <row r="5476" spans="2:3" x14ac:dyDescent="0.75">
      <c r="B5476" s="249">
        <v>5413</v>
      </c>
      <c r="C5476" s="248">
        <v>59.777126232739377</v>
      </c>
    </row>
    <row r="5477" spans="2:3" x14ac:dyDescent="0.75">
      <c r="B5477" s="249">
        <v>5414</v>
      </c>
      <c r="C5477" s="248">
        <v>142.1438795602034</v>
      </c>
    </row>
    <row r="5478" spans="2:3" x14ac:dyDescent="0.75">
      <c r="B5478" s="249">
        <v>5415</v>
      </c>
      <c r="C5478" s="248">
        <v>96.652279897130995</v>
      </c>
    </row>
    <row r="5479" spans="2:3" x14ac:dyDescent="0.75">
      <c r="B5479" s="249">
        <v>5416</v>
      </c>
      <c r="C5479" s="248">
        <v>179.04141525472414</v>
      </c>
    </row>
    <row r="5480" spans="2:3" x14ac:dyDescent="0.75">
      <c r="B5480" s="249">
        <v>5417</v>
      </c>
      <c r="C5480" s="248">
        <v>50.506735311228226</v>
      </c>
    </row>
    <row r="5481" spans="2:3" x14ac:dyDescent="0.75">
      <c r="B5481" s="249">
        <v>5418</v>
      </c>
      <c r="C5481" s="248">
        <v>146.00036409268284</v>
      </c>
    </row>
    <row r="5482" spans="2:3" x14ac:dyDescent="0.75">
      <c r="B5482" s="249">
        <v>5419</v>
      </c>
      <c r="C5482" s="248">
        <v>101.57913451369402</v>
      </c>
    </row>
    <row r="5483" spans="2:3" x14ac:dyDescent="0.75">
      <c r="B5483" s="249">
        <v>5420</v>
      </c>
      <c r="C5483" s="248">
        <v>118.79716844285386</v>
      </c>
    </row>
    <row r="5484" spans="2:3" x14ac:dyDescent="0.75">
      <c r="B5484" s="249">
        <v>5421</v>
      </c>
      <c r="C5484" s="248">
        <v>122.40359621681094</v>
      </c>
    </row>
    <row r="5485" spans="2:3" x14ac:dyDescent="0.75">
      <c r="B5485" s="249">
        <v>5422</v>
      </c>
      <c r="C5485" s="248">
        <v>105.66092309775861</v>
      </c>
    </row>
    <row r="5486" spans="2:3" x14ac:dyDescent="0.75">
      <c r="B5486" s="249">
        <v>5423</v>
      </c>
      <c r="C5486" s="248">
        <v>99.084295079513936</v>
      </c>
    </row>
    <row r="5487" spans="2:3" x14ac:dyDescent="0.75">
      <c r="B5487" s="249">
        <v>5424</v>
      </c>
      <c r="C5487" s="248">
        <v>89.20594709164267</v>
      </c>
    </row>
    <row r="5488" spans="2:3" x14ac:dyDescent="0.75">
      <c r="B5488" s="249">
        <v>5425</v>
      </c>
      <c r="C5488" s="248">
        <v>125.08995782669328</v>
      </c>
    </row>
    <row r="5489" spans="2:3" x14ac:dyDescent="0.75">
      <c r="B5489" s="249">
        <v>5426</v>
      </c>
      <c r="C5489" s="248">
        <v>123.89182633874496</v>
      </c>
    </row>
    <row r="5490" spans="2:3" x14ac:dyDescent="0.75">
      <c r="B5490" s="249">
        <v>5427</v>
      </c>
      <c r="C5490" s="248">
        <v>79.100851090670034</v>
      </c>
    </row>
    <row r="5491" spans="2:3" x14ac:dyDescent="0.75">
      <c r="B5491" s="249">
        <v>5428</v>
      </c>
      <c r="C5491" s="248">
        <v>106.16011860924732</v>
      </c>
    </row>
    <row r="5492" spans="2:3" x14ac:dyDescent="0.75">
      <c r="B5492" s="249">
        <v>5429</v>
      </c>
      <c r="C5492" s="248">
        <v>104.9720904867216</v>
      </c>
    </row>
    <row r="5493" spans="2:3" x14ac:dyDescent="0.75">
      <c r="B5493" s="249">
        <v>5430</v>
      </c>
      <c r="C5493" s="248">
        <v>118.45295578510753</v>
      </c>
    </row>
    <row r="5494" spans="2:3" x14ac:dyDescent="0.75">
      <c r="B5494" s="249">
        <v>5431</v>
      </c>
      <c r="C5494" s="248">
        <v>171.77853868933437</v>
      </c>
    </row>
    <row r="5495" spans="2:3" x14ac:dyDescent="0.75">
      <c r="B5495" s="249">
        <v>5432</v>
      </c>
      <c r="C5495" s="248">
        <v>131.3595826720283</v>
      </c>
    </row>
    <row r="5496" spans="2:3" x14ac:dyDescent="0.75">
      <c r="B5496" s="249">
        <v>5433</v>
      </c>
      <c r="C5496" s="248">
        <v>98.730932796979801</v>
      </c>
    </row>
    <row r="5497" spans="2:3" x14ac:dyDescent="0.75">
      <c r="B5497" s="249">
        <v>5434</v>
      </c>
      <c r="C5497" s="248">
        <v>141.28299816920918</v>
      </c>
    </row>
    <row r="5498" spans="2:3" x14ac:dyDescent="0.75">
      <c r="B5498" s="249">
        <v>5435</v>
      </c>
      <c r="C5498" s="248">
        <v>87.863630944387197</v>
      </c>
    </row>
    <row r="5499" spans="2:3" x14ac:dyDescent="0.75">
      <c r="B5499" s="249">
        <v>5436</v>
      </c>
      <c r="C5499" s="248">
        <v>129.86936612709218</v>
      </c>
    </row>
    <row r="5500" spans="2:3" x14ac:dyDescent="0.75">
      <c r="B5500" s="249">
        <v>5437</v>
      </c>
      <c r="C5500" s="248">
        <v>131.36059504235845</v>
      </c>
    </row>
    <row r="5501" spans="2:3" x14ac:dyDescent="0.75">
      <c r="B5501" s="249">
        <v>5438</v>
      </c>
      <c r="C5501" s="248">
        <v>135.92348435610501</v>
      </c>
    </row>
    <row r="5502" spans="2:3" x14ac:dyDescent="0.75">
      <c r="B5502" s="249">
        <v>5439</v>
      </c>
      <c r="C5502" s="248">
        <v>106.97875666886318</v>
      </c>
    </row>
    <row r="5503" spans="2:3" x14ac:dyDescent="0.75">
      <c r="B5503" s="249">
        <v>5440</v>
      </c>
      <c r="C5503" s="248">
        <v>130.25355536917434</v>
      </c>
    </row>
    <row r="5504" spans="2:3" x14ac:dyDescent="0.75">
      <c r="B5504" s="249">
        <v>5441</v>
      </c>
      <c r="C5504" s="248">
        <v>161.53126246807111</v>
      </c>
    </row>
    <row r="5505" spans="2:3" x14ac:dyDescent="0.75">
      <c r="B5505" s="249">
        <v>5442</v>
      </c>
      <c r="C5505" s="248">
        <v>150.17817620674415</v>
      </c>
    </row>
    <row r="5506" spans="2:3" x14ac:dyDescent="0.75">
      <c r="B5506" s="249">
        <v>5443</v>
      </c>
      <c r="C5506" s="248">
        <v>122.5540440985389</v>
      </c>
    </row>
    <row r="5507" spans="2:3" x14ac:dyDescent="0.75">
      <c r="B5507" s="249">
        <v>5444</v>
      </c>
      <c r="C5507" s="248">
        <v>100.22677200091958</v>
      </c>
    </row>
    <row r="5508" spans="2:3" x14ac:dyDescent="0.75">
      <c r="B5508" s="249">
        <v>5445</v>
      </c>
      <c r="C5508" s="248">
        <v>89.598790459803737</v>
      </c>
    </row>
    <row r="5509" spans="2:3" x14ac:dyDescent="0.75">
      <c r="B5509" s="249">
        <v>5446</v>
      </c>
      <c r="C5509" s="248">
        <v>103.89072430870131</v>
      </c>
    </row>
    <row r="5510" spans="2:3" x14ac:dyDescent="0.75">
      <c r="B5510" s="249">
        <v>5447</v>
      </c>
      <c r="C5510" s="248">
        <v>111.76269881610364</v>
      </c>
    </row>
    <row r="5511" spans="2:3" x14ac:dyDescent="0.75">
      <c r="B5511" s="249">
        <v>5448</v>
      </c>
      <c r="C5511" s="248">
        <v>109.77058428091242</v>
      </c>
    </row>
    <row r="5512" spans="2:3" x14ac:dyDescent="0.75">
      <c r="B5512" s="249">
        <v>5449</v>
      </c>
      <c r="C5512" s="248">
        <v>100.4998558819012</v>
      </c>
    </row>
    <row r="5513" spans="2:3" x14ac:dyDescent="0.75">
      <c r="B5513" s="249">
        <v>5450</v>
      </c>
      <c r="C5513" s="248">
        <v>117.25376442687723</v>
      </c>
    </row>
    <row r="5514" spans="2:3" x14ac:dyDescent="0.75">
      <c r="B5514" s="249">
        <v>5451</v>
      </c>
      <c r="C5514" s="248">
        <v>119.38217283579473</v>
      </c>
    </row>
    <row r="5515" spans="2:3" x14ac:dyDescent="0.75">
      <c r="B5515" s="249">
        <v>5452</v>
      </c>
      <c r="C5515" s="248">
        <v>155.86319619517033</v>
      </c>
    </row>
    <row r="5516" spans="2:3" x14ac:dyDescent="0.75">
      <c r="B5516" s="249">
        <v>5453</v>
      </c>
      <c r="C5516" s="248">
        <v>95.201977734705849</v>
      </c>
    </row>
    <row r="5517" spans="2:3" x14ac:dyDescent="0.75">
      <c r="B5517" s="249">
        <v>5454</v>
      </c>
      <c r="C5517" s="248">
        <v>92.129257619090055</v>
      </c>
    </row>
    <row r="5518" spans="2:3" x14ac:dyDescent="0.75">
      <c r="B5518" s="249">
        <v>5455</v>
      </c>
      <c r="C5518" s="248">
        <v>108.40535456833385</v>
      </c>
    </row>
    <row r="5519" spans="2:3" x14ac:dyDescent="0.75">
      <c r="B5519" s="249">
        <v>5456</v>
      </c>
      <c r="C5519" s="248">
        <v>133.407303294819</v>
      </c>
    </row>
    <row r="5520" spans="2:3" x14ac:dyDescent="0.75">
      <c r="B5520" s="249">
        <v>5457</v>
      </c>
      <c r="C5520" s="248">
        <v>132.62149899751807</v>
      </c>
    </row>
    <row r="5521" spans="2:3" x14ac:dyDescent="0.75">
      <c r="B5521" s="249">
        <v>5458</v>
      </c>
      <c r="C5521" s="248">
        <v>121.1919442254536</v>
      </c>
    </row>
    <row r="5522" spans="2:3" x14ac:dyDescent="0.75">
      <c r="B5522" s="249">
        <v>5459</v>
      </c>
      <c r="C5522" s="248">
        <v>164.48285387004856</v>
      </c>
    </row>
    <row r="5523" spans="2:3" x14ac:dyDescent="0.75">
      <c r="B5523" s="249">
        <v>5460</v>
      </c>
      <c r="C5523" s="248">
        <v>109.92925323993715</v>
      </c>
    </row>
    <row r="5524" spans="2:3" x14ac:dyDescent="0.75">
      <c r="B5524" s="249">
        <v>5461</v>
      </c>
      <c r="C5524" s="248">
        <v>142.26767365660405</v>
      </c>
    </row>
    <row r="5525" spans="2:3" x14ac:dyDescent="0.75">
      <c r="B5525" s="249">
        <v>5462</v>
      </c>
      <c r="C5525" s="248">
        <v>127.46550493432433</v>
      </c>
    </row>
    <row r="5526" spans="2:3" x14ac:dyDescent="0.75">
      <c r="B5526" s="249">
        <v>5463</v>
      </c>
      <c r="C5526" s="248">
        <v>129.26764487349442</v>
      </c>
    </row>
    <row r="5527" spans="2:3" x14ac:dyDescent="0.75">
      <c r="B5527" s="249">
        <v>5464</v>
      </c>
      <c r="C5527" s="248">
        <v>92.302065066564367</v>
      </c>
    </row>
    <row r="5528" spans="2:3" x14ac:dyDescent="0.75">
      <c r="B5528" s="249">
        <v>5465</v>
      </c>
      <c r="C5528" s="248">
        <v>118.92227468531873</v>
      </c>
    </row>
    <row r="5529" spans="2:3" x14ac:dyDescent="0.75">
      <c r="B5529" s="249">
        <v>5466</v>
      </c>
      <c r="C5529" s="248">
        <v>109.09750112264852</v>
      </c>
    </row>
    <row r="5530" spans="2:3" x14ac:dyDescent="0.75">
      <c r="B5530" s="249">
        <v>5467</v>
      </c>
      <c r="C5530" s="248">
        <v>144.3858599635218</v>
      </c>
    </row>
    <row r="5531" spans="2:3" x14ac:dyDescent="0.75">
      <c r="B5531" s="249">
        <v>5468</v>
      </c>
      <c r="C5531" s="248">
        <v>122.88461433577633</v>
      </c>
    </row>
    <row r="5532" spans="2:3" x14ac:dyDescent="0.75">
      <c r="B5532" s="249">
        <v>5469</v>
      </c>
      <c r="C5532" s="248">
        <v>158.42768697399342</v>
      </c>
    </row>
    <row r="5533" spans="2:3" x14ac:dyDescent="0.75">
      <c r="B5533" s="249">
        <v>5470</v>
      </c>
      <c r="C5533" s="248">
        <v>114.32060939472176</v>
      </c>
    </row>
    <row r="5534" spans="2:3" x14ac:dyDescent="0.75">
      <c r="B5534" s="249">
        <v>5471</v>
      </c>
      <c r="C5534" s="248">
        <v>106.25141054843704</v>
      </c>
    </row>
    <row r="5535" spans="2:3" x14ac:dyDescent="0.75">
      <c r="B5535" s="249">
        <v>5472</v>
      </c>
      <c r="C5535" s="248">
        <v>109.89755384441816</v>
      </c>
    </row>
    <row r="5536" spans="2:3" x14ac:dyDescent="0.75">
      <c r="B5536" s="249">
        <v>5473</v>
      </c>
      <c r="C5536" s="248">
        <v>135.5352274532778</v>
      </c>
    </row>
    <row r="5537" spans="2:3" x14ac:dyDescent="0.75">
      <c r="B5537" s="249">
        <v>5474</v>
      </c>
      <c r="C5537" s="248">
        <v>153.74543764580801</v>
      </c>
    </row>
    <row r="5538" spans="2:3" x14ac:dyDescent="0.75">
      <c r="B5538" s="249">
        <v>5475</v>
      </c>
      <c r="C5538" s="248">
        <v>162.38499387581575</v>
      </c>
    </row>
    <row r="5539" spans="2:3" x14ac:dyDescent="0.75">
      <c r="B5539" s="249">
        <v>5476</v>
      </c>
      <c r="C5539" s="248">
        <v>89.789029238984426</v>
      </c>
    </row>
    <row r="5540" spans="2:3" x14ac:dyDescent="0.75">
      <c r="B5540" s="249">
        <v>5477</v>
      </c>
      <c r="C5540" s="248">
        <v>115.57355723535959</v>
      </c>
    </row>
    <row r="5541" spans="2:3" x14ac:dyDescent="0.75">
      <c r="B5541" s="249">
        <v>5478</v>
      </c>
      <c r="C5541" s="248">
        <v>130.96201817606229</v>
      </c>
    </row>
    <row r="5542" spans="2:3" x14ac:dyDescent="0.75">
      <c r="B5542" s="249">
        <v>5479</v>
      </c>
      <c r="C5542" s="248">
        <v>137.27853073568602</v>
      </c>
    </row>
    <row r="5543" spans="2:3" x14ac:dyDescent="0.75">
      <c r="B5543" s="249">
        <v>5480</v>
      </c>
      <c r="C5543" s="248">
        <v>48.080583130635816</v>
      </c>
    </row>
    <row r="5544" spans="2:3" x14ac:dyDescent="0.75">
      <c r="B5544" s="249">
        <v>5481</v>
      </c>
      <c r="C5544" s="248">
        <v>103.04101561657595</v>
      </c>
    </row>
    <row r="5545" spans="2:3" x14ac:dyDescent="0.75">
      <c r="B5545" s="249">
        <v>5482</v>
      </c>
      <c r="C5545" s="248">
        <v>120.64223970357217</v>
      </c>
    </row>
    <row r="5546" spans="2:3" x14ac:dyDescent="0.75">
      <c r="B5546" s="249">
        <v>5483</v>
      </c>
      <c r="C5546" s="248">
        <v>112.16948490753856</v>
      </c>
    </row>
    <row r="5547" spans="2:3" x14ac:dyDescent="0.75">
      <c r="B5547" s="249">
        <v>5484</v>
      </c>
      <c r="C5547" s="248">
        <v>122.3257921922775</v>
      </c>
    </row>
    <row r="5548" spans="2:3" x14ac:dyDescent="0.75">
      <c r="B5548" s="249">
        <v>5485</v>
      </c>
      <c r="C5548" s="248">
        <v>139.39890668666993</v>
      </c>
    </row>
    <row r="5549" spans="2:3" x14ac:dyDescent="0.75">
      <c r="B5549" s="249">
        <v>5486</v>
      </c>
      <c r="C5549" s="248">
        <v>72.624123123875819</v>
      </c>
    </row>
    <row r="5550" spans="2:3" x14ac:dyDescent="0.75">
      <c r="B5550" s="249">
        <v>5487</v>
      </c>
      <c r="C5550" s="248">
        <v>135.25239070942152</v>
      </c>
    </row>
    <row r="5551" spans="2:3" x14ac:dyDescent="0.75">
      <c r="B5551" s="249">
        <v>5488</v>
      </c>
      <c r="C5551" s="248">
        <v>132.65597307157262</v>
      </c>
    </row>
    <row r="5552" spans="2:3" x14ac:dyDescent="0.75">
      <c r="B5552" s="249">
        <v>5489</v>
      </c>
      <c r="C5552" s="248">
        <v>172.25620842602692</v>
      </c>
    </row>
    <row r="5553" spans="2:3" x14ac:dyDescent="0.75">
      <c r="B5553" s="249">
        <v>5490</v>
      </c>
      <c r="C5553" s="248">
        <v>110.29550999244628</v>
      </c>
    </row>
    <row r="5554" spans="2:3" x14ac:dyDescent="0.75">
      <c r="B5554" s="249">
        <v>5491</v>
      </c>
      <c r="C5554" s="248">
        <v>133.64838146904242</v>
      </c>
    </row>
    <row r="5555" spans="2:3" x14ac:dyDescent="0.75">
      <c r="B5555" s="249">
        <v>5492</v>
      </c>
      <c r="C5555" s="248">
        <v>134.45633546873009</v>
      </c>
    </row>
    <row r="5556" spans="2:3" x14ac:dyDescent="0.75">
      <c r="B5556" s="249">
        <v>5493</v>
      </c>
      <c r="C5556" s="248">
        <v>168.20145717210974</v>
      </c>
    </row>
    <row r="5557" spans="2:3" x14ac:dyDescent="0.75">
      <c r="B5557" s="249">
        <v>5494</v>
      </c>
      <c r="C5557" s="248">
        <v>141.34187985412586</v>
      </c>
    </row>
    <row r="5558" spans="2:3" x14ac:dyDescent="0.75">
      <c r="B5558" s="249">
        <v>5495</v>
      </c>
      <c r="C5558" s="248">
        <v>106.26496081355404</v>
      </c>
    </row>
    <row r="5559" spans="2:3" x14ac:dyDescent="0.75">
      <c r="B5559" s="249">
        <v>5496</v>
      </c>
      <c r="C5559" s="248">
        <v>94.107088209113869</v>
      </c>
    </row>
    <row r="5560" spans="2:3" x14ac:dyDescent="0.75">
      <c r="B5560" s="249">
        <v>5497</v>
      </c>
      <c r="C5560" s="248">
        <v>110.96552805765489</v>
      </c>
    </row>
    <row r="5561" spans="2:3" x14ac:dyDescent="0.75">
      <c r="B5561" s="249">
        <v>5498</v>
      </c>
      <c r="C5561" s="248">
        <v>131.05658748337137</v>
      </c>
    </row>
    <row r="5562" spans="2:3" x14ac:dyDescent="0.75">
      <c r="B5562" s="249">
        <v>5499</v>
      </c>
      <c r="C5562" s="248">
        <v>150.73178994979148</v>
      </c>
    </row>
    <row r="5563" spans="2:3" x14ac:dyDescent="0.75">
      <c r="B5563" s="249">
        <v>5500</v>
      </c>
      <c r="C5563" s="248">
        <v>109.50272836588947</v>
      </c>
    </row>
    <row r="5564" spans="2:3" x14ac:dyDescent="0.75">
      <c r="B5564" s="249">
        <v>5501</v>
      </c>
      <c r="C5564" s="248">
        <v>73.627368197566341</v>
      </c>
    </row>
    <row r="5565" spans="2:3" x14ac:dyDescent="0.75">
      <c r="B5565" s="249">
        <v>5502</v>
      </c>
      <c r="C5565" s="248">
        <v>126.04493395043414</v>
      </c>
    </row>
    <row r="5566" spans="2:3" x14ac:dyDescent="0.75">
      <c r="B5566" s="249">
        <v>5503</v>
      </c>
      <c r="C5566" s="248">
        <v>149.70057756535709</v>
      </c>
    </row>
    <row r="5567" spans="2:3" x14ac:dyDescent="0.75">
      <c r="B5567" s="249">
        <v>5504</v>
      </c>
      <c r="C5567" s="248">
        <v>112.31454975454014</v>
      </c>
    </row>
    <row r="5568" spans="2:3" x14ac:dyDescent="0.75">
      <c r="B5568" s="249">
        <v>5505</v>
      </c>
      <c r="C5568" s="248">
        <v>50.344151522961354</v>
      </c>
    </row>
    <row r="5569" spans="2:3" x14ac:dyDescent="0.75">
      <c r="B5569" s="249">
        <v>5506</v>
      </c>
      <c r="C5569" s="248">
        <v>143.82178597421881</v>
      </c>
    </row>
    <row r="5570" spans="2:3" x14ac:dyDescent="0.75">
      <c r="B5570" s="249">
        <v>5507</v>
      </c>
      <c r="C5570" s="248">
        <v>141.13100811714241</v>
      </c>
    </row>
    <row r="5571" spans="2:3" x14ac:dyDescent="0.75">
      <c r="B5571" s="249">
        <v>5508</v>
      </c>
      <c r="C5571" s="248">
        <v>76.484550127527285</v>
      </c>
    </row>
    <row r="5572" spans="2:3" x14ac:dyDescent="0.75">
      <c r="B5572" s="249">
        <v>5509</v>
      </c>
      <c r="C5572" s="248">
        <v>77.895329351293043</v>
      </c>
    </row>
    <row r="5573" spans="2:3" x14ac:dyDescent="0.75">
      <c r="B5573" s="249">
        <v>5510</v>
      </c>
      <c r="C5573" s="248">
        <v>109.25789180711203</v>
      </c>
    </row>
    <row r="5574" spans="2:3" x14ac:dyDescent="0.75">
      <c r="B5574" s="249">
        <v>5511</v>
      </c>
      <c r="C5574" s="248">
        <v>109.01029566519746</v>
      </c>
    </row>
    <row r="5575" spans="2:3" x14ac:dyDescent="0.75">
      <c r="B5575" s="249">
        <v>5512</v>
      </c>
      <c r="C5575" s="248">
        <v>143.5084396601942</v>
      </c>
    </row>
    <row r="5576" spans="2:3" x14ac:dyDescent="0.75">
      <c r="B5576" s="249">
        <v>5513</v>
      </c>
      <c r="C5576" s="248">
        <v>150.31679463197088</v>
      </c>
    </row>
    <row r="5577" spans="2:3" x14ac:dyDescent="0.75">
      <c r="B5577" s="249">
        <v>5514</v>
      </c>
      <c r="C5577" s="248">
        <v>120.83559416891299</v>
      </c>
    </row>
    <row r="5578" spans="2:3" x14ac:dyDescent="0.75">
      <c r="B5578" s="249">
        <v>5515</v>
      </c>
      <c r="C5578" s="248">
        <v>118.99838130765765</v>
      </c>
    </row>
    <row r="5579" spans="2:3" x14ac:dyDescent="0.75">
      <c r="B5579" s="249">
        <v>5516</v>
      </c>
      <c r="C5579" s="248">
        <v>123.06073134221953</v>
      </c>
    </row>
    <row r="5580" spans="2:3" x14ac:dyDescent="0.75">
      <c r="B5580" s="249">
        <v>5517</v>
      </c>
      <c r="C5580" s="248">
        <v>133.32166349762917</v>
      </c>
    </row>
    <row r="5581" spans="2:3" x14ac:dyDescent="0.75">
      <c r="B5581" s="249">
        <v>5518</v>
      </c>
      <c r="C5581" s="248">
        <v>123.68896497106911</v>
      </c>
    </row>
    <row r="5582" spans="2:3" x14ac:dyDescent="0.75">
      <c r="B5582" s="249">
        <v>5519</v>
      </c>
      <c r="C5582" s="248">
        <v>104.22014331701624</v>
      </c>
    </row>
    <row r="5583" spans="2:3" x14ac:dyDescent="0.75">
      <c r="B5583" s="249">
        <v>5520</v>
      </c>
      <c r="C5583" s="248">
        <v>135.75288115775354</v>
      </c>
    </row>
    <row r="5584" spans="2:3" x14ac:dyDescent="0.75">
      <c r="B5584" s="249">
        <v>5521</v>
      </c>
      <c r="C5584" s="248">
        <v>127.5321074662865</v>
      </c>
    </row>
    <row r="5585" spans="2:3" x14ac:dyDescent="0.75">
      <c r="B5585" s="249">
        <v>5522</v>
      </c>
      <c r="C5585" s="248">
        <v>70.061561234962127</v>
      </c>
    </row>
    <row r="5586" spans="2:3" x14ac:dyDescent="0.75">
      <c r="B5586" s="249">
        <v>5523</v>
      </c>
      <c r="C5586" s="248">
        <v>92.882993957751381</v>
      </c>
    </row>
    <row r="5587" spans="2:3" x14ac:dyDescent="0.75">
      <c r="B5587" s="249">
        <v>5524</v>
      </c>
      <c r="C5587" s="248">
        <v>74.326043377977555</v>
      </c>
    </row>
    <row r="5588" spans="2:3" x14ac:dyDescent="0.75">
      <c r="B5588" s="249">
        <v>5525</v>
      </c>
      <c r="C5588" s="248">
        <v>132.33310957880812</v>
      </c>
    </row>
    <row r="5589" spans="2:3" x14ac:dyDescent="0.75">
      <c r="B5589" s="249">
        <v>5526</v>
      </c>
      <c r="C5589" s="248">
        <v>105.09108912496866</v>
      </c>
    </row>
    <row r="5590" spans="2:3" x14ac:dyDescent="0.75">
      <c r="B5590" s="249">
        <v>5527</v>
      </c>
      <c r="C5590" s="248">
        <v>124.953126011347</v>
      </c>
    </row>
    <row r="5591" spans="2:3" x14ac:dyDescent="0.75">
      <c r="B5591" s="249">
        <v>5528</v>
      </c>
      <c r="C5591" s="248">
        <v>118.45263623962165</v>
      </c>
    </row>
    <row r="5592" spans="2:3" x14ac:dyDescent="0.75">
      <c r="B5592" s="249">
        <v>5529</v>
      </c>
      <c r="C5592" s="248">
        <v>136.56855329689108</v>
      </c>
    </row>
    <row r="5593" spans="2:3" x14ac:dyDescent="0.75">
      <c r="B5593" s="249">
        <v>5530</v>
      </c>
      <c r="C5593" s="248">
        <v>127.64896680228969</v>
      </c>
    </row>
    <row r="5594" spans="2:3" x14ac:dyDescent="0.75">
      <c r="B5594" s="249">
        <v>5531</v>
      </c>
      <c r="C5594" s="248">
        <v>124.22194949422146</v>
      </c>
    </row>
    <row r="5595" spans="2:3" x14ac:dyDescent="0.75">
      <c r="B5595" s="249">
        <v>5532</v>
      </c>
      <c r="C5595" s="248">
        <v>189.50543557499054</v>
      </c>
    </row>
    <row r="5596" spans="2:3" x14ac:dyDescent="0.75">
      <c r="B5596" s="249">
        <v>5533</v>
      </c>
      <c r="C5596" s="248">
        <v>86.123934916862751</v>
      </c>
    </row>
    <row r="5597" spans="2:3" x14ac:dyDescent="0.75">
      <c r="B5597" s="249">
        <v>5534</v>
      </c>
      <c r="C5597" s="248">
        <v>147.08781947685691</v>
      </c>
    </row>
    <row r="5598" spans="2:3" x14ac:dyDescent="0.75">
      <c r="B5598" s="249">
        <v>5535</v>
      </c>
      <c r="C5598" s="248">
        <v>94.284634984180883</v>
      </c>
    </row>
    <row r="5599" spans="2:3" x14ac:dyDescent="0.75">
      <c r="B5599" s="249">
        <v>5536</v>
      </c>
      <c r="C5599" s="248">
        <v>78.649850076029708</v>
      </c>
    </row>
    <row r="5600" spans="2:3" x14ac:dyDescent="0.75">
      <c r="B5600" s="249">
        <v>5537</v>
      </c>
      <c r="C5600" s="248">
        <v>101.645675285359</v>
      </c>
    </row>
    <row r="5601" spans="2:3" x14ac:dyDescent="0.75">
      <c r="B5601" s="249">
        <v>5538</v>
      </c>
      <c r="C5601" s="248">
        <v>103.75130128317821</v>
      </c>
    </row>
    <row r="5602" spans="2:3" x14ac:dyDescent="0.75">
      <c r="B5602" s="249">
        <v>5539</v>
      </c>
      <c r="C5602" s="248">
        <v>111.5702741622424</v>
      </c>
    </row>
    <row r="5603" spans="2:3" x14ac:dyDescent="0.75">
      <c r="B5603" s="249">
        <v>5540</v>
      </c>
      <c r="C5603" s="248">
        <v>102.27437447224699</v>
      </c>
    </row>
    <row r="5604" spans="2:3" x14ac:dyDescent="0.75">
      <c r="B5604" s="249">
        <v>5541</v>
      </c>
      <c r="C5604" s="248">
        <v>92.335696212320315</v>
      </c>
    </row>
    <row r="5605" spans="2:3" x14ac:dyDescent="0.75">
      <c r="B5605" s="249">
        <v>5542</v>
      </c>
      <c r="C5605" s="248">
        <v>125.8794229975598</v>
      </c>
    </row>
    <row r="5606" spans="2:3" x14ac:dyDescent="0.75">
      <c r="B5606" s="249">
        <v>5543</v>
      </c>
      <c r="C5606" s="248">
        <v>149.14934577483697</v>
      </c>
    </row>
    <row r="5607" spans="2:3" x14ac:dyDescent="0.75">
      <c r="B5607" s="249">
        <v>5544</v>
      </c>
      <c r="C5607" s="248">
        <v>80.140933611251498</v>
      </c>
    </row>
    <row r="5608" spans="2:3" x14ac:dyDescent="0.75">
      <c r="B5608" s="249">
        <v>5545</v>
      </c>
      <c r="C5608" s="248">
        <v>186.81567393762509</v>
      </c>
    </row>
    <row r="5609" spans="2:3" x14ac:dyDescent="0.75">
      <c r="B5609" s="249">
        <v>5546</v>
      </c>
      <c r="C5609" s="248">
        <v>104.50066939349465</v>
      </c>
    </row>
    <row r="5610" spans="2:3" x14ac:dyDescent="0.75">
      <c r="B5610" s="249">
        <v>5547</v>
      </c>
      <c r="C5610" s="248">
        <v>149.4835968355911</v>
      </c>
    </row>
    <row r="5611" spans="2:3" x14ac:dyDescent="0.75">
      <c r="B5611" s="249">
        <v>5548</v>
      </c>
      <c r="C5611" s="248">
        <v>135.00065948227942</v>
      </c>
    </row>
    <row r="5612" spans="2:3" x14ac:dyDescent="0.75">
      <c r="B5612" s="249">
        <v>5549</v>
      </c>
      <c r="C5612" s="248">
        <v>122.80267919168396</v>
      </c>
    </row>
    <row r="5613" spans="2:3" x14ac:dyDescent="0.75">
      <c r="B5613" s="249">
        <v>5550</v>
      </c>
      <c r="C5613" s="248">
        <v>98.151468294119837</v>
      </c>
    </row>
    <row r="5614" spans="2:3" x14ac:dyDescent="0.75">
      <c r="B5614" s="249">
        <v>5551</v>
      </c>
      <c r="C5614" s="248">
        <v>153.76369502423108</v>
      </c>
    </row>
    <row r="5615" spans="2:3" x14ac:dyDescent="0.75">
      <c r="B5615" s="249">
        <v>5552</v>
      </c>
      <c r="C5615" s="248">
        <v>163.70273426372876</v>
      </c>
    </row>
    <row r="5616" spans="2:3" x14ac:dyDescent="0.75">
      <c r="B5616" s="249">
        <v>5553</v>
      </c>
      <c r="C5616" s="248">
        <v>85.584188102994844</v>
      </c>
    </row>
    <row r="5617" spans="2:3" x14ac:dyDescent="0.75">
      <c r="B5617" s="249">
        <v>5554</v>
      </c>
      <c r="C5617" s="248">
        <v>82.045718140150825</v>
      </c>
    </row>
    <row r="5618" spans="2:3" x14ac:dyDescent="0.75">
      <c r="B5618" s="249">
        <v>5555</v>
      </c>
      <c r="C5618" s="248">
        <v>104.67898887737658</v>
      </c>
    </row>
    <row r="5619" spans="2:3" x14ac:dyDescent="0.75">
      <c r="B5619" s="249">
        <v>5556</v>
      </c>
      <c r="C5619" s="248">
        <v>110.01493717387997</v>
      </c>
    </row>
    <row r="5620" spans="2:3" x14ac:dyDescent="0.75">
      <c r="B5620" s="249">
        <v>5557</v>
      </c>
      <c r="C5620" s="248">
        <v>129.16397046001825</v>
      </c>
    </row>
    <row r="5621" spans="2:3" x14ac:dyDescent="0.75">
      <c r="B5621" s="249">
        <v>5558</v>
      </c>
      <c r="C5621" s="248">
        <v>119.35476741629063</v>
      </c>
    </row>
    <row r="5622" spans="2:3" x14ac:dyDescent="0.75">
      <c r="B5622" s="249">
        <v>5559</v>
      </c>
      <c r="C5622" s="248">
        <v>97.432309973593988</v>
      </c>
    </row>
    <row r="5623" spans="2:3" x14ac:dyDescent="0.75">
      <c r="B5623" s="249">
        <v>5560</v>
      </c>
      <c r="C5623" s="248">
        <v>159.67308024078267</v>
      </c>
    </row>
    <row r="5624" spans="2:3" x14ac:dyDescent="0.75">
      <c r="B5624" s="249">
        <v>5561</v>
      </c>
      <c r="C5624" s="248">
        <v>144.40911302715458</v>
      </c>
    </row>
    <row r="5625" spans="2:3" x14ac:dyDescent="0.75">
      <c r="B5625" s="249">
        <v>5562</v>
      </c>
      <c r="C5625" s="248">
        <v>82.722862290667962</v>
      </c>
    </row>
    <row r="5626" spans="2:3" x14ac:dyDescent="0.75">
      <c r="B5626" s="249">
        <v>5563</v>
      </c>
      <c r="C5626" s="248">
        <v>122.07035309496294</v>
      </c>
    </row>
    <row r="5627" spans="2:3" x14ac:dyDescent="0.75">
      <c r="B5627" s="249">
        <v>5564</v>
      </c>
      <c r="C5627" s="248">
        <v>131.42979825487745</v>
      </c>
    </row>
    <row r="5628" spans="2:3" x14ac:dyDescent="0.75">
      <c r="B5628" s="249">
        <v>5565</v>
      </c>
      <c r="C5628" s="248">
        <v>124.92010148989552</v>
      </c>
    </row>
    <row r="5629" spans="2:3" x14ac:dyDescent="0.75">
      <c r="B5629" s="249">
        <v>5566</v>
      </c>
      <c r="C5629" s="248">
        <v>139.82498709778287</v>
      </c>
    </row>
    <row r="5630" spans="2:3" x14ac:dyDescent="0.75">
      <c r="B5630" s="249">
        <v>5567</v>
      </c>
      <c r="C5630" s="248">
        <v>146.73746021992787</v>
      </c>
    </row>
    <row r="5631" spans="2:3" x14ac:dyDescent="0.75">
      <c r="B5631" s="249">
        <v>5568</v>
      </c>
      <c r="C5631" s="248">
        <v>90.841587148940974</v>
      </c>
    </row>
    <row r="5632" spans="2:3" x14ac:dyDescent="0.75">
      <c r="B5632" s="249">
        <v>5569</v>
      </c>
      <c r="C5632" s="248">
        <v>110.36756740331096</v>
      </c>
    </row>
    <row r="5633" spans="2:3" x14ac:dyDescent="0.75">
      <c r="B5633" s="249">
        <v>5570</v>
      </c>
      <c r="C5633" s="248">
        <v>179.19569850829623</v>
      </c>
    </row>
    <row r="5634" spans="2:3" x14ac:dyDescent="0.75">
      <c r="B5634" s="249">
        <v>5571</v>
      </c>
      <c r="C5634" s="248">
        <v>98.176716958826319</v>
      </c>
    </row>
    <row r="5635" spans="2:3" x14ac:dyDescent="0.75">
      <c r="B5635" s="249">
        <v>5572</v>
      </c>
      <c r="C5635" s="248">
        <v>160.37589233921781</v>
      </c>
    </row>
    <row r="5636" spans="2:3" x14ac:dyDescent="0.75">
      <c r="B5636" s="249">
        <v>5573</v>
      </c>
      <c r="C5636" s="248">
        <v>107.53586057957658</v>
      </c>
    </row>
    <row r="5637" spans="2:3" x14ac:dyDescent="0.75">
      <c r="B5637" s="249">
        <v>5574</v>
      </c>
      <c r="C5637" s="248">
        <v>161.21085080200993</v>
      </c>
    </row>
    <row r="5638" spans="2:3" x14ac:dyDescent="0.75">
      <c r="B5638" s="249">
        <v>5575</v>
      </c>
      <c r="C5638" s="248">
        <v>108.59713944551733</v>
      </c>
    </row>
    <row r="5639" spans="2:3" x14ac:dyDescent="0.75">
      <c r="B5639" s="249">
        <v>5576</v>
      </c>
      <c r="C5639" s="248">
        <v>147.78343606124199</v>
      </c>
    </row>
    <row r="5640" spans="2:3" x14ac:dyDescent="0.75">
      <c r="B5640" s="249">
        <v>5577</v>
      </c>
      <c r="C5640" s="248">
        <v>158.27822364351397</v>
      </c>
    </row>
    <row r="5641" spans="2:3" x14ac:dyDescent="0.75">
      <c r="B5641" s="249">
        <v>5578</v>
      </c>
      <c r="C5641" s="248">
        <v>95.862825121644079</v>
      </c>
    </row>
    <row r="5642" spans="2:3" x14ac:dyDescent="0.75">
      <c r="B5642" s="249">
        <v>5579</v>
      </c>
      <c r="C5642" s="248">
        <v>103.77611416177174</v>
      </c>
    </row>
    <row r="5643" spans="2:3" x14ac:dyDescent="0.75">
      <c r="B5643" s="249">
        <v>5580</v>
      </c>
      <c r="C5643" s="248">
        <v>108.25963029603449</v>
      </c>
    </row>
    <row r="5644" spans="2:3" x14ac:dyDescent="0.75">
      <c r="B5644" s="249">
        <v>5581</v>
      </c>
      <c r="C5644" s="248">
        <v>129.55943367919741</v>
      </c>
    </row>
    <row r="5645" spans="2:3" x14ac:dyDescent="0.75">
      <c r="B5645" s="249">
        <v>5582</v>
      </c>
      <c r="C5645" s="248">
        <v>133.82800326293517</v>
      </c>
    </row>
    <row r="5646" spans="2:3" x14ac:dyDescent="0.75">
      <c r="B5646" s="249">
        <v>5583</v>
      </c>
      <c r="C5646" s="248">
        <v>123.53834838818463</v>
      </c>
    </row>
    <row r="5647" spans="2:3" x14ac:dyDescent="0.75">
      <c r="B5647" s="249">
        <v>5584</v>
      </c>
      <c r="C5647" s="248">
        <v>130.56834195057087</v>
      </c>
    </row>
    <row r="5648" spans="2:3" x14ac:dyDescent="0.75">
      <c r="B5648" s="249">
        <v>5585</v>
      </c>
      <c r="C5648" s="248">
        <v>118.10562157678054</v>
      </c>
    </row>
    <row r="5649" spans="2:3" x14ac:dyDescent="0.75">
      <c r="B5649" s="249">
        <v>5586</v>
      </c>
      <c r="C5649" s="248">
        <v>110.00754887639944</v>
      </c>
    </row>
    <row r="5650" spans="2:3" x14ac:dyDescent="0.75">
      <c r="B5650" s="249">
        <v>5587</v>
      </c>
      <c r="C5650" s="248">
        <v>84.073515703220338</v>
      </c>
    </row>
    <row r="5651" spans="2:3" x14ac:dyDescent="0.75">
      <c r="B5651" s="249">
        <v>5588</v>
      </c>
      <c r="C5651" s="248">
        <v>163.59178819065289</v>
      </c>
    </row>
    <row r="5652" spans="2:3" x14ac:dyDescent="0.75">
      <c r="B5652" s="249">
        <v>5589</v>
      </c>
      <c r="C5652" s="248">
        <v>130.14575662730056</v>
      </c>
    </row>
    <row r="5653" spans="2:3" x14ac:dyDescent="0.75">
      <c r="B5653" s="249">
        <v>5590</v>
      </c>
      <c r="C5653" s="248">
        <v>128.32649666289961</v>
      </c>
    </row>
    <row r="5654" spans="2:3" x14ac:dyDescent="0.75">
      <c r="B5654" s="249">
        <v>5591</v>
      </c>
      <c r="C5654" s="248">
        <v>164.0053728033416</v>
      </c>
    </row>
    <row r="5655" spans="2:3" x14ac:dyDescent="0.75">
      <c r="B5655" s="249">
        <v>5592</v>
      </c>
      <c r="C5655" s="248">
        <v>128.35089834562302</v>
      </c>
    </row>
    <row r="5656" spans="2:3" x14ac:dyDescent="0.75">
      <c r="B5656" s="249">
        <v>5593</v>
      </c>
      <c r="C5656" s="248">
        <v>125.31240430455304</v>
      </c>
    </row>
    <row r="5657" spans="2:3" x14ac:dyDescent="0.75">
      <c r="B5657" s="249">
        <v>5594</v>
      </c>
      <c r="C5657" s="248">
        <v>100.00852852320165</v>
      </c>
    </row>
    <row r="5658" spans="2:3" x14ac:dyDescent="0.75">
      <c r="B5658" s="249">
        <v>5595</v>
      </c>
      <c r="C5658" s="248">
        <v>95.460447691589565</v>
      </c>
    </row>
    <row r="5659" spans="2:3" x14ac:dyDescent="0.75">
      <c r="B5659" s="249">
        <v>5596</v>
      </c>
      <c r="C5659" s="248">
        <v>100.93568036873789</v>
      </c>
    </row>
    <row r="5660" spans="2:3" x14ac:dyDescent="0.75">
      <c r="B5660" s="249">
        <v>5597</v>
      </c>
      <c r="C5660" s="248">
        <v>119.561381178015</v>
      </c>
    </row>
    <row r="5661" spans="2:3" x14ac:dyDescent="0.75">
      <c r="B5661" s="249">
        <v>5598</v>
      </c>
      <c r="C5661" s="248">
        <v>148.18354090972369</v>
      </c>
    </row>
    <row r="5662" spans="2:3" x14ac:dyDescent="0.75">
      <c r="B5662" s="249">
        <v>5599</v>
      </c>
      <c r="C5662" s="248">
        <v>104.55294133854807</v>
      </c>
    </row>
    <row r="5663" spans="2:3" x14ac:dyDescent="0.75">
      <c r="B5663" s="249">
        <v>5600</v>
      </c>
      <c r="C5663" s="248">
        <v>102.72803405288295</v>
      </c>
    </row>
    <row r="5664" spans="2:3" x14ac:dyDescent="0.75">
      <c r="B5664" s="249">
        <v>5601</v>
      </c>
      <c r="C5664" s="248">
        <v>124.76648139148918</v>
      </c>
    </row>
    <row r="5665" spans="2:3" x14ac:dyDescent="0.75">
      <c r="B5665" s="249">
        <v>5602</v>
      </c>
      <c r="C5665" s="248">
        <v>115.61453177940727</v>
      </c>
    </row>
    <row r="5666" spans="2:3" x14ac:dyDescent="0.75">
      <c r="B5666" s="249">
        <v>5603</v>
      </c>
      <c r="C5666" s="248">
        <v>128.31761183793881</v>
      </c>
    </row>
    <row r="5667" spans="2:3" x14ac:dyDescent="0.75">
      <c r="B5667" s="249">
        <v>5604</v>
      </c>
      <c r="C5667" s="248">
        <v>104.92121790772043</v>
      </c>
    </row>
    <row r="5668" spans="2:3" x14ac:dyDescent="0.75">
      <c r="B5668" s="249">
        <v>5605</v>
      </c>
      <c r="C5668" s="248">
        <v>76.810734549390702</v>
      </c>
    </row>
    <row r="5669" spans="2:3" x14ac:dyDescent="0.75">
      <c r="B5669" s="249">
        <v>5606</v>
      </c>
      <c r="C5669" s="248">
        <v>143.71369554757618</v>
      </c>
    </row>
    <row r="5670" spans="2:3" x14ac:dyDescent="0.75">
      <c r="B5670" s="249">
        <v>5607</v>
      </c>
      <c r="C5670" s="248">
        <v>100.10638486800721</v>
      </c>
    </row>
    <row r="5671" spans="2:3" x14ac:dyDescent="0.75">
      <c r="B5671" s="249">
        <v>5608</v>
      </c>
      <c r="C5671" s="248">
        <v>113.87306403589108</v>
      </c>
    </row>
    <row r="5672" spans="2:3" x14ac:dyDescent="0.75">
      <c r="B5672" s="249">
        <v>5609</v>
      </c>
      <c r="C5672" s="248">
        <v>96.168013735603736</v>
      </c>
    </row>
    <row r="5673" spans="2:3" x14ac:dyDescent="0.75">
      <c r="B5673" s="249">
        <v>5610</v>
      </c>
      <c r="C5673" s="248">
        <v>104.05383389350436</v>
      </c>
    </row>
    <row r="5674" spans="2:3" x14ac:dyDescent="0.75">
      <c r="B5674" s="249">
        <v>5611</v>
      </c>
      <c r="C5674" s="248">
        <v>132.4240965060624</v>
      </c>
    </row>
    <row r="5675" spans="2:3" x14ac:dyDescent="0.75">
      <c r="B5675" s="249">
        <v>5612</v>
      </c>
      <c r="C5675" s="248">
        <v>131.50690070305882</v>
      </c>
    </row>
    <row r="5676" spans="2:3" x14ac:dyDescent="0.75">
      <c r="B5676" s="249">
        <v>5613</v>
      </c>
      <c r="C5676" s="248">
        <v>141.24437544502757</v>
      </c>
    </row>
    <row r="5677" spans="2:3" x14ac:dyDescent="0.75">
      <c r="B5677" s="249">
        <v>5614</v>
      </c>
      <c r="C5677" s="248">
        <v>94.12861728439843</v>
      </c>
    </row>
    <row r="5678" spans="2:3" x14ac:dyDescent="0.75">
      <c r="B5678" s="249">
        <v>5615</v>
      </c>
      <c r="C5678" s="248">
        <v>151.69819464209533</v>
      </c>
    </row>
    <row r="5679" spans="2:3" x14ac:dyDescent="0.75">
      <c r="B5679" s="249">
        <v>5616</v>
      </c>
      <c r="C5679" s="248">
        <v>100.09590371412204</v>
      </c>
    </row>
    <row r="5680" spans="2:3" x14ac:dyDescent="0.75">
      <c r="B5680" s="249">
        <v>5617</v>
      </c>
      <c r="C5680" s="248">
        <v>145.13835056516851</v>
      </c>
    </row>
    <row r="5681" spans="2:3" x14ac:dyDescent="0.75">
      <c r="B5681" s="249">
        <v>5618</v>
      </c>
      <c r="C5681" s="248">
        <v>119.46505087293356</v>
      </c>
    </row>
    <row r="5682" spans="2:3" x14ac:dyDescent="0.75">
      <c r="B5682" s="249">
        <v>5619</v>
      </c>
      <c r="C5682" s="248">
        <v>101.89066656833971</v>
      </c>
    </row>
    <row r="5683" spans="2:3" x14ac:dyDescent="0.75">
      <c r="B5683" s="249">
        <v>5620</v>
      </c>
      <c r="C5683" s="248">
        <v>103.02195652892634</v>
      </c>
    </row>
    <row r="5684" spans="2:3" x14ac:dyDescent="0.75">
      <c r="B5684" s="249">
        <v>5621</v>
      </c>
      <c r="C5684" s="248">
        <v>126.0901329991586</v>
      </c>
    </row>
    <row r="5685" spans="2:3" x14ac:dyDescent="0.75">
      <c r="B5685" s="249">
        <v>5622</v>
      </c>
      <c r="C5685" s="248">
        <v>129.32198315486505</v>
      </c>
    </row>
    <row r="5686" spans="2:3" x14ac:dyDescent="0.75">
      <c r="B5686" s="249">
        <v>5623</v>
      </c>
      <c r="C5686" s="248">
        <v>115.95963681765197</v>
      </c>
    </row>
    <row r="5687" spans="2:3" x14ac:dyDescent="0.75">
      <c r="B5687" s="249">
        <v>5624</v>
      </c>
      <c r="C5687" s="248">
        <v>131.27977178391058</v>
      </c>
    </row>
    <row r="5688" spans="2:3" x14ac:dyDescent="0.75">
      <c r="B5688" s="249">
        <v>5625</v>
      </c>
      <c r="C5688" s="248">
        <v>106.45564691389309</v>
      </c>
    </row>
    <row r="5689" spans="2:3" x14ac:dyDescent="0.75">
      <c r="B5689" s="249">
        <v>5626</v>
      </c>
      <c r="C5689" s="248">
        <v>130.68851647342032</v>
      </c>
    </row>
    <row r="5690" spans="2:3" x14ac:dyDescent="0.75">
      <c r="B5690" s="249">
        <v>5627</v>
      </c>
      <c r="C5690" s="248">
        <v>91.212938812789488</v>
      </c>
    </row>
    <row r="5691" spans="2:3" x14ac:dyDescent="0.75">
      <c r="B5691" s="249">
        <v>5628</v>
      </c>
      <c r="C5691" s="248">
        <v>120.49734995170506</v>
      </c>
    </row>
    <row r="5692" spans="2:3" x14ac:dyDescent="0.75">
      <c r="B5692" s="249">
        <v>5629</v>
      </c>
      <c r="C5692" s="248">
        <v>129.14753982342143</v>
      </c>
    </row>
    <row r="5693" spans="2:3" x14ac:dyDescent="0.75">
      <c r="B5693" s="249">
        <v>5630</v>
      </c>
      <c r="C5693" s="248">
        <v>92.541475283983488</v>
      </c>
    </row>
    <row r="5694" spans="2:3" x14ac:dyDescent="0.75">
      <c r="B5694" s="249">
        <v>5631</v>
      </c>
      <c r="C5694" s="248">
        <v>118.08258482688534</v>
      </c>
    </row>
    <row r="5695" spans="2:3" x14ac:dyDescent="0.75">
      <c r="B5695" s="249">
        <v>5632</v>
      </c>
      <c r="C5695" s="248">
        <v>177.16801612708082</v>
      </c>
    </row>
    <row r="5696" spans="2:3" x14ac:dyDescent="0.75">
      <c r="B5696" s="249">
        <v>5633</v>
      </c>
      <c r="C5696" s="248">
        <v>126.87873485640972</v>
      </c>
    </row>
    <row r="5697" spans="2:3" x14ac:dyDescent="0.75">
      <c r="B5697" s="249">
        <v>5634</v>
      </c>
      <c r="C5697" s="248">
        <v>175.50346645062129</v>
      </c>
    </row>
    <row r="5698" spans="2:3" x14ac:dyDescent="0.75">
      <c r="B5698" s="249">
        <v>5635</v>
      </c>
      <c r="C5698" s="248">
        <v>148.98163080396151</v>
      </c>
    </row>
    <row r="5699" spans="2:3" x14ac:dyDescent="0.75">
      <c r="B5699" s="249">
        <v>5636</v>
      </c>
      <c r="C5699" s="248">
        <v>115.58691108973004</v>
      </c>
    </row>
    <row r="5700" spans="2:3" x14ac:dyDescent="0.75">
      <c r="B5700" s="249">
        <v>5637</v>
      </c>
      <c r="C5700" s="248">
        <v>141.28843641841215</v>
      </c>
    </row>
    <row r="5701" spans="2:3" x14ac:dyDescent="0.75">
      <c r="B5701" s="249">
        <v>5638</v>
      </c>
      <c r="C5701" s="248">
        <v>110.89937855048568</v>
      </c>
    </row>
    <row r="5702" spans="2:3" x14ac:dyDescent="0.75">
      <c r="B5702" s="249">
        <v>5639</v>
      </c>
      <c r="C5702" s="248">
        <v>130.11194545647149</v>
      </c>
    </row>
    <row r="5703" spans="2:3" x14ac:dyDescent="0.75">
      <c r="B5703" s="249">
        <v>5640</v>
      </c>
      <c r="C5703" s="248">
        <v>120.7308567091664</v>
      </c>
    </row>
    <row r="5704" spans="2:3" x14ac:dyDescent="0.75">
      <c r="B5704" s="249">
        <v>5641</v>
      </c>
      <c r="C5704" s="248">
        <v>89.708771896661091</v>
      </c>
    </row>
    <row r="5705" spans="2:3" x14ac:dyDescent="0.75">
      <c r="B5705" s="249">
        <v>5642</v>
      </c>
      <c r="C5705" s="248">
        <v>72.71435097726831</v>
      </c>
    </row>
    <row r="5706" spans="2:3" x14ac:dyDescent="0.75">
      <c r="B5706" s="249">
        <v>5643</v>
      </c>
      <c r="C5706" s="248">
        <v>154.34972140238895</v>
      </c>
    </row>
    <row r="5707" spans="2:3" x14ac:dyDescent="0.75">
      <c r="B5707" s="249">
        <v>5644</v>
      </c>
      <c r="C5707" s="248">
        <v>130.63309931505967</v>
      </c>
    </row>
    <row r="5708" spans="2:3" x14ac:dyDescent="0.75">
      <c r="B5708" s="249">
        <v>5645</v>
      </c>
      <c r="C5708" s="248">
        <v>127.10355875291899</v>
      </c>
    </row>
    <row r="5709" spans="2:3" x14ac:dyDescent="0.75">
      <c r="B5709" s="249">
        <v>5646</v>
      </c>
      <c r="C5709" s="248">
        <v>119.56564158736779</v>
      </c>
    </row>
    <row r="5710" spans="2:3" x14ac:dyDescent="0.75">
      <c r="B5710" s="249">
        <v>5647</v>
      </c>
      <c r="C5710" s="248">
        <v>95.757569452372351</v>
      </c>
    </row>
    <row r="5711" spans="2:3" x14ac:dyDescent="0.75">
      <c r="B5711" s="249">
        <v>5648</v>
      </c>
      <c r="C5711" s="248">
        <v>119.34235647682371</v>
      </c>
    </row>
    <row r="5712" spans="2:3" x14ac:dyDescent="0.75">
      <c r="B5712" s="249">
        <v>5649</v>
      </c>
      <c r="C5712" s="248">
        <v>130.42100504941598</v>
      </c>
    </row>
    <row r="5713" spans="2:3" x14ac:dyDescent="0.75">
      <c r="B5713" s="249">
        <v>5650</v>
      </c>
      <c r="C5713" s="248">
        <v>105.27759862498849</v>
      </c>
    </row>
    <row r="5714" spans="2:3" x14ac:dyDescent="0.75">
      <c r="B5714" s="249">
        <v>5651</v>
      </c>
      <c r="C5714" s="248">
        <v>126.87869784194713</v>
      </c>
    </row>
    <row r="5715" spans="2:3" x14ac:dyDescent="0.75">
      <c r="B5715" s="249">
        <v>5652</v>
      </c>
      <c r="C5715" s="248">
        <v>169.3044762636282</v>
      </c>
    </row>
    <row r="5716" spans="2:3" x14ac:dyDescent="0.75">
      <c r="B5716" s="249">
        <v>5653</v>
      </c>
      <c r="C5716" s="248">
        <v>99.500766300405274</v>
      </c>
    </row>
    <row r="5717" spans="2:3" x14ac:dyDescent="0.75">
      <c r="B5717" s="249">
        <v>5654</v>
      </c>
      <c r="C5717" s="248">
        <v>143.0972673180986</v>
      </c>
    </row>
    <row r="5718" spans="2:3" x14ac:dyDescent="0.75">
      <c r="B5718" s="249">
        <v>5655</v>
      </c>
      <c r="C5718" s="248">
        <v>107.58824604219738</v>
      </c>
    </row>
    <row r="5719" spans="2:3" x14ac:dyDescent="0.75">
      <c r="B5719" s="249">
        <v>5656</v>
      </c>
      <c r="C5719" s="248">
        <v>136.17517437040385</v>
      </c>
    </row>
    <row r="5720" spans="2:3" x14ac:dyDescent="0.75">
      <c r="B5720" s="249">
        <v>5657</v>
      </c>
      <c r="C5720" s="248">
        <v>64.491413766602378</v>
      </c>
    </row>
    <row r="5721" spans="2:3" x14ac:dyDescent="0.75">
      <c r="B5721" s="249">
        <v>5658</v>
      </c>
      <c r="C5721" s="248">
        <v>87.096264538788475</v>
      </c>
    </row>
    <row r="5722" spans="2:3" x14ac:dyDescent="0.75">
      <c r="B5722" s="249">
        <v>5659</v>
      </c>
      <c r="C5722" s="248">
        <v>102.34178921424619</v>
      </c>
    </row>
    <row r="5723" spans="2:3" x14ac:dyDescent="0.75">
      <c r="B5723" s="249">
        <v>5660</v>
      </c>
      <c r="C5723" s="248">
        <v>121.43796217245527</v>
      </c>
    </row>
    <row r="5724" spans="2:3" x14ac:dyDescent="0.75">
      <c r="B5724" s="249">
        <v>5661</v>
      </c>
      <c r="C5724" s="248">
        <v>103.32956767268935</v>
      </c>
    </row>
    <row r="5725" spans="2:3" x14ac:dyDescent="0.75">
      <c r="B5725" s="249">
        <v>5662</v>
      </c>
      <c r="C5725" s="248">
        <v>141.20665216658614</v>
      </c>
    </row>
    <row r="5726" spans="2:3" x14ac:dyDescent="0.75">
      <c r="B5726" s="249">
        <v>5663</v>
      </c>
      <c r="C5726" s="248">
        <v>126.84767792194252</v>
      </c>
    </row>
    <row r="5727" spans="2:3" x14ac:dyDescent="0.75">
      <c r="B5727" s="249">
        <v>5664</v>
      </c>
      <c r="C5727" s="248">
        <v>127.19591944537882</v>
      </c>
    </row>
    <row r="5728" spans="2:3" x14ac:dyDescent="0.75">
      <c r="B5728" s="249">
        <v>5665</v>
      </c>
      <c r="C5728" s="248">
        <v>103.74979083225513</v>
      </c>
    </row>
    <row r="5729" spans="2:3" x14ac:dyDescent="0.75">
      <c r="B5729" s="249">
        <v>5666</v>
      </c>
      <c r="C5729" s="248">
        <v>159.87093349784959</v>
      </c>
    </row>
    <row r="5730" spans="2:3" x14ac:dyDescent="0.75">
      <c r="B5730" s="249">
        <v>5667</v>
      </c>
      <c r="C5730" s="248">
        <v>127.03982309115939</v>
      </c>
    </row>
    <row r="5731" spans="2:3" x14ac:dyDescent="0.75">
      <c r="B5731" s="249">
        <v>5668</v>
      </c>
      <c r="C5731" s="248">
        <v>139.23152513998178</v>
      </c>
    </row>
    <row r="5732" spans="2:3" x14ac:dyDescent="0.75">
      <c r="B5732" s="249">
        <v>5669</v>
      </c>
      <c r="C5732" s="248">
        <v>116.64198650108611</v>
      </c>
    </row>
    <row r="5733" spans="2:3" x14ac:dyDescent="0.75">
      <c r="B5733" s="249">
        <v>5670</v>
      </c>
      <c r="C5733" s="248">
        <v>114.44000256056303</v>
      </c>
    </row>
    <row r="5734" spans="2:3" x14ac:dyDescent="0.75">
      <c r="B5734" s="249">
        <v>5671</v>
      </c>
      <c r="C5734" s="248">
        <v>111.97434131199702</v>
      </c>
    </row>
    <row r="5735" spans="2:3" x14ac:dyDescent="0.75">
      <c r="B5735" s="249">
        <v>5672</v>
      </c>
      <c r="C5735" s="248">
        <v>93.712078817738202</v>
      </c>
    </row>
    <row r="5736" spans="2:3" x14ac:dyDescent="0.75">
      <c r="B5736" s="249">
        <v>5673</v>
      </c>
      <c r="C5736" s="248">
        <v>102.40200670772353</v>
      </c>
    </row>
    <row r="5737" spans="2:3" x14ac:dyDescent="0.75">
      <c r="B5737" s="249">
        <v>5674</v>
      </c>
      <c r="C5737" s="248">
        <v>128.30264469445967</v>
      </c>
    </row>
    <row r="5738" spans="2:3" x14ac:dyDescent="0.75">
      <c r="B5738" s="249">
        <v>5675</v>
      </c>
      <c r="C5738" s="248">
        <v>130.44446465255731</v>
      </c>
    </row>
    <row r="5739" spans="2:3" x14ac:dyDescent="0.75">
      <c r="B5739" s="249">
        <v>5676</v>
      </c>
      <c r="C5739" s="248">
        <v>125.58001527068282</v>
      </c>
    </row>
    <row r="5740" spans="2:3" x14ac:dyDescent="0.75">
      <c r="B5740" s="249">
        <v>5677</v>
      </c>
      <c r="C5740" s="248">
        <v>136.65673129383381</v>
      </c>
    </row>
    <row r="5741" spans="2:3" x14ac:dyDescent="0.75">
      <c r="B5741" s="249">
        <v>5678</v>
      </c>
      <c r="C5741" s="248">
        <v>143.736685933584</v>
      </c>
    </row>
    <row r="5742" spans="2:3" x14ac:dyDescent="0.75">
      <c r="B5742" s="249">
        <v>5679</v>
      </c>
      <c r="C5742" s="248">
        <v>125.39635960674809</v>
      </c>
    </row>
    <row r="5743" spans="2:3" x14ac:dyDescent="0.75">
      <c r="B5743" s="249">
        <v>5680</v>
      </c>
      <c r="C5743" s="248">
        <v>121.71417253344907</v>
      </c>
    </row>
    <row r="5744" spans="2:3" x14ac:dyDescent="0.75">
      <c r="B5744" s="249">
        <v>5681</v>
      </c>
      <c r="C5744" s="248">
        <v>120.52474597827661</v>
      </c>
    </row>
    <row r="5745" spans="2:3" x14ac:dyDescent="0.75">
      <c r="B5745" s="249">
        <v>5682</v>
      </c>
      <c r="C5745" s="248">
        <v>137.99825628296682</v>
      </c>
    </row>
    <row r="5746" spans="2:3" x14ac:dyDescent="0.75">
      <c r="B5746" s="249">
        <v>5683</v>
      </c>
      <c r="C5746" s="248">
        <v>87.5648156052481</v>
      </c>
    </row>
    <row r="5747" spans="2:3" x14ac:dyDescent="0.75">
      <c r="B5747" s="249">
        <v>5684</v>
      </c>
      <c r="C5747" s="248">
        <v>142.81460522918852</v>
      </c>
    </row>
    <row r="5748" spans="2:3" x14ac:dyDescent="0.75">
      <c r="B5748" s="249">
        <v>5685</v>
      </c>
      <c r="C5748" s="248">
        <v>140.49405443595043</v>
      </c>
    </row>
    <row r="5749" spans="2:3" x14ac:dyDescent="0.75">
      <c r="B5749" s="249">
        <v>5686</v>
      </c>
      <c r="C5749" s="248">
        <v>90.369035061452308</v>
      </c>
    </row>
    <row r="5750" spans="2:3" x14ac:dyDescent="0.75">
      <c r="B5750" s="249">
        <v>5687</v>
      </c>
      <c r="C5750" s="248">
        <v>117.06934074697662</v>
      </c>
    </row>
    <row r="5751" spans="2:3" x14ac:dyDescent="0.75">
      <c r="B5751" s="249">
        <v>5688</v>
      </c>
      <c r="C5751" s="248">
        <v>111.1658758327026</v>
      </c>
    </row>
    <row r="5752" spans="2:3" x14ac:dyDescent="0.75">
      <c r="B5752" s="249">
        <v>5689</v>
      </c>
      <c r="C5752" s="248">
        <v>114.79561402692865</v>
      </c>
    </row>
    <row r="5753" spans="2:3" x14ac:dyDescent="0.75">
      <c r="B5753" s="249">
        <v>5690</v>
      </c>
      <c r="C5753" s="248">
        <v>159.9059409800858</v>
      </c>
    </row>
    <row r="5754" spans="2:3" x14ac:dyDescent="0.75">
      <c r="B5754" s="249">
        <v>5691</v>
      </c>
      <c r="C5754" s="248">
        <v>103.55502161533387</v>
      </c>
    </row>
    <row r="5755" spans="2:3" x14ac:dyDescent="0.75">
      <c r="B5755" s="249">
        <v>5692</v>
      </c>
      <c r="C5755" s="248">
        <v>141.62346640135851</v>
      </c>
    </row>
    <row r="5756" spans="2:3" x14ac:dyDescent="0.75">
      <c r="B5756" s="249">
        <v>5693</v>
      </c>
      <c r="C5756" s="248">
        <v>102.95994189982625</v>
      </c>
    </row>
    <row r="5757" spans="2:3" x14ac:dyDescent="0.75">
      <c r="B5757" s="249">
        <v>5694</v>
      </c>
      <c r="C5757" s="248">
        <v>129.53614041352196</v>
      </c>
    </row>
    <row r="5758" spans="2:3" x14ac:dyDescent="0.75">
      <c r="B5758" s="249">
        <v>5695</v>
      </c>
      <c r="C5758" s="248">
        <v>118.32219650525106</v>
      </c>
    </row>
    <row r="5759" spans="2:3" x14ac:dyDescent="0.75">
      <c r="B5759" s="249">
        <v>5696</v>
      </c>
      <c r="C5759" s="248">
        <v>89.451682704943536</v>
      </c>
    </row>
    <row r="5760" spans="2:3" x14ac:dyDescent="0.75">
      <c r="B5760" s="249">
        <v>5697</v>
      </c>
      <c r="C5760" s="248">
        <v>148.66457523152934</v>
      </c>
    </row>
    <row r="5761" spans="2:3" x14ac:dyDescent="0.75">
      <c r="B5761" s="249">
        <v>5698</v>
      </c>
      <c r="C5761" s="248">
        <v>135.87954456887709</v>
      </c>
    </row>
    <row r="5762" spans="2:3" x14ac:dyDescent="0.75">
      <c r="B5762" s="249">
        <v>5699</v>
      </c>
      <c r="C5762" s="248">
        <v>101.87666082521584</v>
      </c>
    </row>
    <row r="5763" spans="2:3" x14ac:dyDescent="0.75">
      <c r="B5763" s="249">
        <v>5700</v>
      </c>
      <c r="C5763" s="248">
        <v>111.16684016033653</v>
      </c>
    </row>
    <row r="5764" spans="2:3" x14ac:dyDescent="0.75">
      <c r="B5764" s="249">
        <v>5701</v>
      </c>
      <c r="C5764" s="248">
        <v>97.684394868335161</v>
      </c>
    </row>
    <row r="5765" spans="2:3" x14ac:dyDescent="0.75">
      <c r="B5765" s="249">
        <v>5702</v>
      </c>
      <c r="C5765" s="248">
        <v>88.374627845578118</v>
      </c>
    </row>
    <row r="5766" spans="2:3" x14ac:dyDescent="0.75">
      <c r="B5766" s="249">
        <v>5703</v>
      </c>
      <c r="C5766" s="248">
        <v>153.56422998331055</v>
      </c>
    </row>
    <row r="5767" spans="2:3" x14ac:dyDescent="0.75">
      <c r="B5767" s="249">
        <v>5704</v>
      </c>
      <c r="C5767" s="248">
        <v>77.781118702046228</v>
      </c>
    </row>
    <row r="5768" spans="2:3" x14ac:dyDescent="0.75">
      <c r="B5768" s="249">
        <v>5705</v>
      </c>
      <c r="C5768" s="248">
        <v>192.05804516706269</v>
      </c>
    </row>
    <row r="5769" spans="2:3" x14ac:dyDescent="0.75">
      <c r="B5769" s="249">
        <v>5706</v>
      </c>
      <c r="C5769" s="248">
        <v>120.81622294820514</v>
      </c>
    </row>
    <row r="5770" spans="2:3" x14ac:dyDescent="0.75">
      <c r="B5770" s="249">
        <v>5707</v>
      </c>
      <c r="C5770" s="248">
        <v>111.81569382559627</v>
      </c>
    </row>
    <row r="5771" spans="2:3" x14ac:dyDescent="0.75">
      <c r="B5771" s="249">
        <v>5708</v>
      </c>
      <c r="C5771" s="248">
        <v>86.78142808068479</v>
      </c>
    </row>
    <row r="5772" spans="2:3" x14ac:dyDescent="0.75">
      <c r="B5772" s="249">
        <v>5709</v>
      </c>
      <c r="C5772" s="248">
        <v>141.10552451493942</v>
      </c>
    </row>
    <row r="5773" spans="2:3" x14ac:dyDescent="0.75">
      <c r="B5773" s="249">
        <v>5710</v>
      </c>
      <c r="C5773" s="248">
        <v>138.24623704040479</v>
      </c>
    </row>
    <row r="5774" spans="2:3" x14ac:dyDescent="0.75">
      <c r="B5774" s="249">
        <v>5711</v>
      </c>
      <c r="C5774" s="248">
        <v>99.512208465205873</v>
      </c>
    </row>
    <row r="5775" spans="2:3" x14ac:dyDescent="0.75">
      <c r="B5775" s="249">
        <v>5712</v>
      </c>
      <c r="C5775" s="248">
        <v>125.48743637860134</v>
      </c>
    </row>
    <row r="5776" spans="2:3" x14ac:dyDescent="0.75">
      <c r="B5776" s="249">
        <v>5713</v>
      </c>
      <c r="C5776" s="248">
        <v>121.94815325116851</v>
      </c>
    </row>
    <row r="5777" spans="2:3" x14ac:dyDescent="0.75">
      <c r="B5777" s="249">
        <v>5714</v>
      </c>
      <c r="C5777" s="248">
        <v>97.24100824339456</v>
      </c>
    </row>
    <row r="5778" spans="2:3" x14ac:dyDescent="0.75">
      <c r="B5778" s="249">
        <v>5715</v>
      </c>
      <c r="C5778" s="248">
        <v>102.45355735457892</v>
      </c>
    </row>
    <row r="5779" spans="2:3" x14ac:dyDescent="0.75">
      <c r="B5779" s="249">
        <v>5716</v>
      </c>
      <c r="C5779" s="248">
        <v>94.904650410091477</v>
      </c>
    </row>
    <row r="5780" spans="2:3" x14ac:dyDescent="0.75">
      <c r="B5780" s="249">
        <v>5717</v>
      </c>
      <c r="C5780" s="248">
        <v>136.49451840733406</v>
      </c>
    </row>
    <row r="5781" spans="2:3" x14ac:dyDescent="0.75">
      <c r="B5781" s="249">
        <v>5718</v>
      </c>
      <c r="C5781" s="248">
        <v>142.06634394843019</v>
      </c>
    </row>
    <row r="5782" spans="2:3" x14ac:dyDescent="0.75">
      <c r="B5782" s="249">
        <v>5719</v>
      </c>
      <c r="C5782" s="248">
        <v>126.34461152490996</v>
      </c>
    </row>
    <row r="5783" spans="2:3" x14ac:dyDescent="0.75">
      <c r="B5783" s="249">
        <v>5720</v>
      </c>
      <c r="C5783" s="248">
        <v>85.652164622643227</v>
      </c>
    </row>
    <row r="5784" spans="2:3" x14ac:dyDescent="0.75">
      <c r="B5784" s="249">
        <v>5721</v>
      </c>
      <c r="C5784" s="248">
        <v>121.37248166527783</v>
      </c>
    </row>
    <row r="5785" spans="2:3" x14ac:dyDescent="0.75">
      <c r="B5785" s="249">
        <v>5722</v>
      </c>
      <c r="C5785" s="248">
        <v>80.821927785130001</v>
      </c>
    </row>
    <row r="5786" spans="2:3" x14ac:dyDescent="0.75">
      <c r="B5786" s="249">
        <v>5723</v>
      </c>
      <c r="C5786" s="248">
        <v>106.67892756637612</v>
      </c>
    </row>
    <row r="5787" spans="2:3" x14ac:dyDescent="0.75">
      <c r="B5787" s="249">
        <v>5724</v>
      </c>
      <c r="C5787" s="248">
        <v>137.10994381090634</v>
      </c>
    </row>
    <row r="5788" spans="2:3" x14ac:dyDescent="0.75">
      <c r="B5788" s="249">
        <v>5725</v>
      </c>
      <c r="C5788" s="248">
        <v>120.81927102818997</v>
      </c>
    </row>
    <row r="5789" spans="2:3" x14ac:dyDescent="0.75">
      <c r="B5789" s="249">
        <v>5726</v>
      </c>
      <c r="C5789" s="248">
        <v>103.14246037400255</v>
      </c>
    </row>
    <row r="5790" spans="2:3" x14ac:dyDescent="0.75">
      <c r="B5790" s="249">
        <v>5727</v>
      </c>
      <c r="C5790" s="248">
        <v>118.39632717020811</v>
      </c>
    </row>
    <row r="5791" spans="2:3" x14ac:dyDescent="0.75">
      <c r="B5791" s="249">
        <v>5728</v>
      </c>
      <c r="C5791" s="248">
        <v>159.7019167964983</v>
      </c>
    </row>
    <row r="5792" spans="2:3" x14ac:dyDescent="0.75">
      <c r="B5792" s="249">
        <v>5729</v>
      </c>
      <c r="C5792" s="248">
        <v>152.84228209042882</v>
      </c>
    </row>
    <row r="5793" spans="2:3" x14ac:dyDescent="0.75">
      <c r="B5793" s="249">
        <v>5730</v>
      </c>
      <c r="C5793" s="248">
        <v>91.89797491807397</v>
      </c>
    </row>
    <row r="5794" spans="2:3" x14ac:dyDescent="0.75">
      <c r="B5794" s="249">
        <v>5731</v>
      </c>
      <c r="C5794" s="248">
        <v>167.80400064357326</v>
      </c>
    </row>
    <row r="5795" spans="2:3" x14ac:dyDescent="0.75">
      <c r="B5795" s="249">
        <v>5732</v>
      </c>
      <c r="C5795" s="248">
        <v>87.206812007610836</v>
      </c>
    </row>
    <row r="5796" spans="2:3" x14ac:dyDescent="0.75">
      <c r="B5796" s="249">
        <v>5733</v>
      </c>
      <c r="C5796" s="248">
        <v>123.71438439286875</v>
      </c>
    </row>
    <row r="5797" spans="2:3" x14ac:dyDescent="0.75">
      <c r="B5797" s="249">
        <v>5734</v>
      </c>
      <c r="C5797" s="248">
        <v>153.69899735324586</v>
      </c>
    </row>
    <row r="5798" spans="2:3" x14ac:dyDescent="0.75">
      <c r="B5798" s="249">
        <v>5735</v>
      </c>
      <c r="C5798" s="248">
        <v>84.86670798450875</v>
      </c>
    </row>
    <row r="5799" spans="2:3" x14ac:dyDescent="0.75">
      <c r="B5799" s="249">
        <v>5736</v>
      </c>
      <c r="C5799" s="248">
        <v>156.75001986855375</v>
      </c>
    </row>
    <row r="5800" spans="2:3" x14ac:dyDescent="0.75">
      <c r="B5800" s="249">
        <v>5737</v>
      </c>
      <c r="C5800" s="248">
        <v>107.03956483905962</v>
      </c>
    </row>
    <row r="5801" spans="2:3" x14ac:dyDescent="0.75">
      <c r="B5801" s="249">
        <v>5738</v>
      </c>
      <c r="C5801" s="248">
        <v>140.44066844612652</v>
      </c>
    </row>
    <row r="5802" spans="2:3" x14ac:dyDescent="0.75">
      <c r="B5802" s="249">
        <v>5739</v>
      </c>
      <c r="C5802" s="248">
        <v>132.98046739511483</v>
      </c>
    </row>
    <row r="5803" spans="2:3" x14ac:dyDescent="0.75">
      <c r="B5803" s="249">
        <v>5740</v>
      </c>
      <c r="C5803" s="248">
        <v>132.98082996862982</v>
      </c>
    </row>
    <row r="5804" spans="2:3" x14ac:dyDescent="0.75">
      <c r="B5804" s="249">
        <v>5741</v>
      </c>
      <c r="C5804" s="248">
        <v>140.64571554332011</v>
      </c>
    </row>
    <row r="5805" spans="2:3" x14ac:dyDescent="0.75">
      <c r="B5805" s="249">
        <v>5742</v>
      </c>
      <c r="C5805" s="248">
        <v>128.7058892746</v>
      </c>
    </row>
    <row r="5806" spans="2:3" x14ac:dyDescent="0.75">
      <c r="B5806" s="249">
        <v>5743</v>
      </c>
      <c r="C5806" s="248">
        <v>87.965763467043899</v>
      </c>
    </row>
    <row r="5807" spans="2:3" x14ac:dyDescent="0.75">
      <c r="B5807" s="249">
        <v>5744</v>
      </c>
      <c r="C5807" s="248">
        <v>105.61408808079989</v>
      </c>
    </row>
    <row r="5808" spans="2:3" x14ac:dyDescent="0.75">
      <c r="B5808" s="249">
        <v>5745</v>
      </c>
      <c r="C5808" s="248">
        <v>131.09154251752756</v>
      </c>
    </row>
    <row r="5809" spans="2:3" x14ac:dyDescent="0.75">
      <c r="B5809" s="249">
        <v>5746</v>
      </c>
      <c r="C5809" s="248">
        <v>160.87626259151239</v>
      </c>
    </row>
    <row r="5810" spans="2:3" x14ac:dyDescent="0.75">
      <c r="B5810" s="249">
        <v>5747</v>
      </c>
      <c r="C5810" s="248">
        <v>90.640641405999872</v>
      </c>
    </row>
    <row r="5811" spans="2:3" x14ac:dyDescent="0.75">
      <c r="B5811" s="249">
        <v>5748</v>
      </c>
      <c r="C5811" s="248">
        <v>102.53348741410178</v>
      </c>
    </row>
    <row r="5812" spans="2:3" x14ac:dyDescent="0.75">
      <c r="B5812" s="249">
        <v>5749</v>
      </c>
      <c r="C5812" s="248">
        <v>133.00932944325888</v>
      </c>
    </row>
    <row r="5813" spans="2:3" x14ac:dyDescent="0.75">
      <c r="B5813" s="249">
        <v>5750</v>
      </c>
      <c r="C5813" s="248">
        <v>112.04093745242815</v>
      </c>
    </row>
    <row r="5814" spans="2:3" x14ac:dyDescent="0.75">
      <c r="B5814" s="249">
        <v>5751</v>
      </c>
      <c r="C5814" s="248">
        <v>134.86491129136553</v>
      </c>
    </row>
    <row r="5815" spans="2:3" x14ac:dyDescent="0.75">
      <c r="B5815" s="249">
        <v>5752</v>
      </c>
      <c r="C5815" s="248">
        <v>100.54876650801862</v>
      </c>
    </row>
    <row r="5816" spans="2:3" x14ac:dyDescent="0.75">
      <c r="B5816" s="249">
        <v>5753</v>
      </c>
      <c r="C5816" s="248">
        <v>128.67208259807575</v>
      </c>
    </row>
    <row r="5817" spans="2:3" x14ac:dyDescent="0.75">
      <c r="B5817" s="249">
        <v>5754</v>
      </c>
      <c r="C5817" s="248">
        <v>162.37141209764678</v>
      </c>
    </row>
    <row r="5818" spans="2:3" x14ac:dyDescent="0.75">
      <c r="B5818" s="249">
        <v>5755</v>
      </c>
      <c r="C5818" s="248">
        <v>130.86368840958772</v>
      </c>
    </row>
    <row r="5819" spans="2:3" x14ac:dyDescent="0.75">
      <c r="B5819" s="249">
        <v>5756</v>
      </c>
      <c r="C5819" s="248">
        <v>129.65021777117542</v>
      </c>
    </row>
    <row r="5820" spans="2:3" x14ac:dyDescent="0.75">
      <c r="B5820" s="249">
        <v>5757</v>
      </c>
      <c r="C5820" s="248">
        <v>137.4451843673159</v>
      </c>
    </row>
    <row r="5821" spans="2:3" x14ac:dyDescent="0.75">
      <c r="B5821" s="249">
        <v>5758</v>
      </c>
      <c r="C5821" s="248">
        <v>122.18115348223766</v>
      </c>
    </row>
    <row r="5822" spans="2:3" x14ac:dyDescent="0.75">
      <c r="B5822" s="249">
        <v>5759</v>
      </c>
      <c r="C5822" s="248">
        <v>143.11823206523985</v>
      </c>
    </row>
    <row r="5823" spans="2:3" x14ac:dyDescent="0.75">
      <c r="B5823" s="249">
        <v>5760</v>
      </c>
      <c r="C5823" s="248">
        <v>133.62980561284328</v>
      </c>
    </row>
    <row r="5824" spans="2:3" x14ac:dyDescent="0.75">
      <c r="B5824" s="249">
        <v>5761</v>
      </c>
      <c r="C5824" s="248">
        <v>131.62051345952156</v>
      </c>
    </row>
    <row r="5825" spans="2:3" x14ac:dyDescent="0.75">
      <c r="B5825" s="249">
        <v>5762</v>
      </c>
      <c r="C5825" s="248">
        <v>150.80931266503035</v>
      </c>
    </row>
    <row r="5826" spans="2:3" x14ac:dyDescent="0.75">
      <c r="B5826" s="249">
        <v>5763</v>
      </c>
      <c r="C5826" s="248">
        <v>128.51683441985665</v>
      </c>
    </row>
    <row r="5827" spans="2:3" x14ac:dyDescent="0.75">
      <c r="B5827" s="249">
        <v>5764</v>
      </c>
      <c r="C5827" s="248">
        <v>127.44780533896426</v>
      </c>
    </row>
    <row r="5828" spans="2:3" x14ac:dyDescent="0.75">
      <c r="B5828" s="249">
        <v>5765</v>
      </c>
      <c r="C5828" s="248">
        <v>102.21611902387875</v>
      </c>
    </row>
    <row r="5829" spans="2:3" x14ac:dyDescent="0.75">
      <c r="B5829" s="249">
        <v>5766</v>
      </c>
      <c r="C5829" s="248">
        <v>123.54263780127705</v>
      </c>
    </row>
    <row r="5830" spans="2:3" x14ac:dyDescent="0.75">
      <c r="B5830" s="249">
        <v>5767</v>
      </c>
      <c r="C5830" s="248">
        <v>73.501399629123995</v>
      </c>
    </row>
    <row r="5831" spans="2:3" x14ac:dyDescent="0.75">
      <c r="B5831" s="249">
        <v>5768</v>
      </c>
      <c r="C5831" s="248">
        <v>98.050913584326921</v>
      </c>
    </row>
    <row r="5832" spans="2:3" x14ac:dyDescent="0.75">
      <c r="B5832" s="249">
        <v>5769</v>
      </c>
      <c r="C5832" s="248">
        <v>111.54212907264331</v>
      </c>
    </row>
    <row r="5833" spans="2:3" x14ac:dyDescent="0.75">
      <c r="B5833" s="249">
        <v>5770</v>
      </c>
      <c r="C5833" s="248">
        <v>129.56526689677315</v>
      </c>
    </row>
    <row r="5834" spans="2:3" x14ac:dyDescent="0.75">
      <c r="B5834" s="249">
        <v>5771</v>
      </c>
      <c r="C5834" s="248">
        <v>92.556259513666532</v>
      </c>
    </row>
    <row r="5835" spans="2:3" x14ac:dyDescent="0.75">
      <c r="B5835" s="249">
        <v>5772</v>
      </c>
      <c r="C5835" s="248">
        <v>139.49095748997894</v>
      </c>
    </row>
    <row r="5836" spans="2:3" x14ac:dyDescent="0.75">
      <c r="B5836" s="249">
        <v>5773</v>
      </c>
      <c r="C5836" s="248">
        <v>106.74660941392058</v>
      </c>
    </row>
    <row r="5837" spans="2:3" x14ac:dyDescent="0.75">
      <c r="B5837" s="249">
        <v>5774</v>
      </c>
      <c r="C5837" s="248">
        <v>104.95724697301517</v>
      </c>
    </row>
    <row r="5838" spans="2:3" x14ac:dyDescent="0.75">
      <c r="B5838" s="249">
        <v>5775</v>
      </c>
      <c r="C5838" s="248">
        <v>82.234240453189656</v>
      </c>
    </row>
    <row r="5839" spans="2:3" x14ac:dyDescent="0.75">
      <c r="B5839" s="249">
        <v>5776</v>
      </c>
      <c r="C5839" s="248">
        <v>148.41704000226531</v>
      </c>
    </row>
    <row r="5840" spans="2:3" x14ac:dyDescent="0.75">
      <c r="B5840" s="249">
        <v>5777</v>
      </c>
      <c r="C5840" s="248">
        <v>78.554537242422043</v>
      </c>
    </row>
    <row r="5841" spans="2:3" x14ac:dyDescent="0.75">
      <c r="B5841" s="249">
        <v>5778</v>
      </c>
      <c r="C5841" s="248">
        <v>77.751630024975398</v>
      </c>
    </row>
    <row r="5842" spans="2:3" x14ac:dyDescent="0.75">
      <c r="B5842" s="249">
        <v>5779</v>
      </c>
      <c r="C5842" s="248">
        <v>123.9695662875489</v>
      </c>
    </row>
    <row r="5843" spans="2:3" x14ac:dyDescent="0.75">
      <c r="B5843" s="249">
        <v>5780</v>
      </c>
      <c r="C5843" s="248">
        <v>100.01086476857685</v>
      </c>
    </row>
    <row r="5844" spans="2:3" x14ac:dyDescent="0.75">
      <c r="B5844" s="249">
        <v>5781</v>
      </c>
      <c r="C5844" s="248">
        <v>133.13527713424654</v>
      </c>
    </row>
    <row r="5845" spans="2:3" x14ac:dyDescent="0.75">
      <c r="B5845" s="249">
        <v>5782</v>
      </c>
      <c r="C5845" s="248">
        <v>51.235854236424885</v>
      </c>
    </row>
    <row r="5846" spans="2:3" x14ac:dyDescent="0.75">
      <c r="B5846" s="249">
        <v>5783</v>
      </c>
      <c r="C5846" s="248">
        <v>95.101652307319654</v>
      </c>
    </row>
    <row r="5847" spans="2:3" x14ac:dyDescent="0.75">
      <c r="B5847" s="249">
        <v>5784</v>
      </c>
      <c r="C5847" s="248">
        <v>51.637248634820878</v>
      </c>
    </row>
    <row r="5848" spans="2:3" x14ac:dyDescent="0.75">
      <c r="B5848" s="249">
        <v>5785</v>
      </c>
      <c r="C5848" s="248">
        <v>120.53003297234723</v>
      </c>
    </row>
    <row r="5849" spans="2:3" x14ac:dyDescent="0.75">
      <c r="B5849" s="249">
        <v>5786</v>
      </c>
      <c r="C5849" s="248">
        <v>148.00327455267313</v>
      </c>
    </row>
    <row r="5850" spans="2:3" x14ac:dyDescent="0.75">
      <c r="B5850" s="249">
        <v>5787</v>
      </c>
      <c r="C5850" s="248">
        <v>137.72717975635607</v>
      </c>
    </row>
    <row r="5851" spans="2:3" x14ac:dyDescent="0.75">
      <c r="B5851" s="249">
        <v>5788</v>
      </c>
      <c r="C5851" s="248">
        <v>152.52409173053729</v>
      </c>
    </row>
    <row r="5852" spans="2:3" x14ac:dyDescent="0.75">
      <c r="B5852" s="249">
        <v>5789</v>
      </c>
      <c r="C5852" s="248">
        <v>100.14222715447832</v>
      </c>
    </row>
    <row r="5853" spans="2:3" x14ac:dyDescent="0.75">
      <c r="B5853" s="249">
        <v>5790</v>
      </c>
      <c r="C5853" s="248">
        <v>127.47304044253319</v>
      </c>
    </row>
    <row r="5854" spans="2:3" x14ac:dyDescent="0.75">
      <c r="B5854" s="249">
        <v>5791</v>
      </c>
      <c r="C5854" s="248">
        <v>142.96730156155721</v>
      </c>
    </row>
    <row r="5855" spans="2:3" x14ac:dyDescent="0.75">
      <c r="B5855" s="249">
        <v>5792</v>
      </c>
      <c r="C5855" s="248">
        <v>78.40343069804851</v>
      </c>
    </row>
    <row r="5856" spans="2:3" x14ac:dyDescent="0.75">
      <c r="B5856" s="249">
        <v>5793</v>
      </c>
      <c r="C5856" s="248">
        <v>78.34821676702343</v>
      </c>
    </row>
    <row r="5857" spans="2:3" x14ac:dyDescent="0.75">
      <c r="B5857" s="249">
        <v>5794</v>
      </c>
      <c r="C5857" s="248">
        <v>73.331750116065578</v>
      </c>
    </row>
    <row r="5858" spans="2:3" x14ac:dyDescent="0.75">
      <c r="B5858" s="249">
        <v>5795</v>
      </c>
      <c r="C5858" s="248">
        <v>155.75748686782853</v>
      </c>
    </row>
    <row r="5859" spans="2:3" x14ac:dyDescent="0.75">
      <c r="B5859" s="249">
        <v>5796</v>
      </c>
      <c r="C5859" s="248">
        <v>106.80095708361712</v>
      </c>
    </row>
    <row r="5860" spans="2:3" x14ac:dyDescent="0.75">
      <c r="B5860" s="249">
        <v>5797</v>
      </c>
      <c r="C5860" s="248">
        <v>83.575135643729837</v>
      </c>
    </row>
    <row r="5861" spans="2:3" x14ac:dyDescent="0.75">
      <c r="B5861" s="249">
        <v>5798</v>
      </c>
      <c r="C5861" s="248">
        <v>108.86293821155714</v>
      </c>
    </row>
    <row r="5862" spans="2:3" x14ac:dyDescent="0.75">
      <c r="B5862" s="249">
        <v>5799</v>
      </c>
      <c r="C5862" s="248">
        <v>106.65672993387027</v>
      </c>
    </row>
    <row r="5863" spans="2:3" x14ac:dyDescent="0.75">
      <c r="B5863" s="249">
        <v>5800</v>
      </c>
      <c r="C5863" s="248">
        <v>126.37350031977738</v>
      </c>
    </row>
    <row r="5864" spans="2:3" x14ac:dyDescent="0.75">
      <c r="B5864" s="249">
        <v>5801</v>
      </c>
      <c r="C5864" s="248">
        <v>91.830493807172701</v>
      </c>
    </row>
    <row r="5865" spans="2:3" x14ac:dyDescent="0.75">
      <c r="B5865" s="249">
        <v>5802</v>
      </c>
      <c r="C5865" s="248">
        <v>127.15574091450316</v>
      </c>
    </row>
    <row r="5866" spans="2:3" x14ac:dyDescent="0.75">
      <c r="B5866" s="249">
        <v>5803</v>
      </c>
      <c r="C5866" s="248">
        <v>109.45728561272392</v>
      </c>
    </row>
    <row r="5867" spans="2:3" x14ac:dyDescent="0.75">
      <c r="B5867" s="249">
        <v>5804</v>
      </c>
      <c r="C5867" s="248">
        <v>152.65238109999396</v>
      </c>
    </row>
    <row r="5868" spans="2:3" x14ac:dyDescent="0.75">
      <c r="B5868" s="249">
        <v>5805</v>
      </c>
      <c r="C5868" s="248">
        <v>144.73114342649706</v>
      </c>
    </row>
    <row r="5869" spans="2:3" x14ac:dyDescent="0.75">
      <c r="B5869" s="249">
        <v>5806</v>
      </c>
      <c r="C5869" s="248">
        <v>105.32369023632381</v>
      </c>
    </row>
    <row r="5870" spans="2:3" x14ac:dyDescent="0.75">
      <c r="B5870" s="249">
        <v>5807</v>
      </c>
      <c r="C5870" s="248">
        <v>128.08862855412937</v>
      </c>
    </row>
    <row r="5871" spans="2:3" x14ac:dyDescent="0.75">
      <c r="B5871" s="249">
        <v>5808</v>
      </c>
      <c r="C5871" s="248">
        <v>124.47314454684702</v>
      </c>
    </row>
    <row r="5872" spans="2:3" x14ac:dyDescent="0.75">
      <c r="B5872" s="249">
        <v>5809</v>
      </c>
      <c r="C5872" s="248">
        <v>103.29473569104411</v>
      </c>
    </row>
    <row r="5873" spans="2:3" x14ac:dyDescent="0.75">
      <c r="B5873" s="249">
        <v>5810</v>
      </c>
      <c r="C5873" s="248">
        <v>130.29667873427655</v>
      </c>
    </row>
    <row r="5874" spans="2:3" x14ac:dyDescent="0.75">
      <c r="B5874" s="249">
        <v>5811</v>
      </c>
      <c r="C5874" s="248">
        <v>125.50226281661023</v>
      </c>
    </row>
    <row r="5875" spans="2:3" x14ac:dyDescent="0.75">
      <c r="B5875" s="249">
        <v>5812</v>
      </c>
      <c r="C5875" s="248">
        <v>117.99966598738362</v>
      </c>
    </row>
    <row r="5876" spans="2:3" x14ac:dyDescent="0.75">
      <c r="B5876" s="249">
        <v>5813</v>
      </c>
      <c r="C5876" s="248">
        <v>137.40970622010363</v>
      </c>
    </row>
    <row r="5877" spans="2:3" x14ac:dyDescent="0.75">
      <c r="B5877" s="249">
        <v>5814</v>
      </c>
      <c r="C5877" s="248">
        <v>114.35752876820322</v>
      </c>
    </row>
    <row r="5878" spans="2:3" x14ac:dyDescent="0.75">
      <c r="B5878" s="249">
        <v>5815</v>
      </c>
      <c r="C5878" s="248">
        <v>158.8002349844927</v>
      </c>
    </row>
    <row r="5879" spans="2:3" x14ac:dyDescent="0.75">
      <c r="B5879" s="249">
        <v>5816</v>
      </c>
      <c r="C5879" s="248">
        <v>157.22245342396599</v>
      </c>
    </row>
    <row r="5880" spans="2:3" x14ac:dyDescent="0.75">
      <c r="B5880" s="249">
        <v>5817</v>
      </c>
      <c r="C5880" s="248">
        <v>118.0439722681719</v>
      </c>
    </row>
    <row r="5881" spans="2:3" x14ac:dyDescent="0.75">
      <c r="B5881" s="249">
        <v>5818</v>
      </c>
      <c r="C5881" s="248">
        <v>136.25215079414212</v>
      </c>
    </row>
    <row r="5882" spans="2:3" x14ac:dyDescent="0.75">
      <c r="B5882" s="249">
        <v>5819</v>
      </c>
      <c r="C5882" s="248">
        <v>112.8589931127658</v>
      </c>
    </row>
    <row r="5883" spans="2:3" x14ac:dyDescent="0.75">
      <c r="B5883" s="249">
        <v>5820</v>
      </c>
      <c r="C5883" s="248">
        <v>113.93370710393013</v>
      </c>
    </row>
    <row r="5884" spans="2:3" x14ac:dyDescent="0.75">
      <c r="B5884" s="249">
        <v>5821</v>
      </c>
      <c r="C5884" s="248">
        <v>82.724338679017933</v>
      </c>
    </row>
    <row r="5885" spans="2:3" x14ac:dyDescent="0.75">
      <c r="B5885" s="249">
        <v>5822</v>
      </c>
      <c r="C5885" s="248">
        <v>150.63137522506403</v>
      </c>
    </row>
    <row r="5886" spans="2:3" x14ac:dyDescent="0.75">
      <c r="B5886" s="249">
        <v>5823</v>
      </c>
      <c r="C5886" s="248">
        <v>107.74065954864137</v>
      </c>
    </row>
    <row r="5887" spans="2:3" x14ac:dyDescent="0.75">
      <c r="B5887" s="249">
        <v>5824</v>
      </c>
      <c r="C5887" s="248">
        <v>124.6467616875851</v>
      </c>
    </row>
    <row r="5888" spans="2:3" x14ac:dyDescent="0.75">
      <c r="B5888" s="249">
        <v>5825</v>
      </c>
      <c r="C5888" s="248">
        <v>115.24593250836953</v>
      </c>
    </row>
    <row r="5889" spans="2:3" x14ac:dyDescent="0.75">
      <c r="B5889" s="249">
        <v>5826</v>
      </c>
      <c r="C5889" s="248">
        <v>120.74808090985856</v>
      </c>
    </row>
    <row r="5890" spans="2:3" x14ac:dyDescent="0.75">
      <c r="B5890" s="249">
        <v>5827</v>
      </c>
      <c r="C5890" s="248">
        <v>163.4084069257236</v>
      </c>
    </row>
    <row r="5891" spans="2:3" x14ac:dyDescent="0.75">
      <c r="B5891" s="249">
        <v>5828</v>
      </c>
      <c r="C5891" s="248">
        <v>125.59833260191694</v>
      </c>
    </row>
    <row r="5892" spans="2:3" x14ac:dyDescent="0.75">
      <c r="B5892" s="249">
        <v>5829</v>
      </c>
      <c r="C5892" s="248">
        <v>102.60077122598767</v>
      </c>
    </row>
    <row r="5893" spans="2:3" x14ac:dyDescent="0.75">
      <c r="B5893" s="249">
        <v>5830</v>
      </c>
      <c r="C5893" s="248">
        <v>108.98737280127439</v>
      </c>
    </row>
    <row r="5894" spans="2:3" x14ac:dyDescent="0.75">
      <c r="B5894" s="249">
        <v>5831</v>
      </c>
      <c r="C5894" s="248">
        <v>119.68665824792639</v>
      </c>
    </row>
    <row r="5895" spans="2:3" x14ac:dyDescent="0.75">
      <c r="B5895" s="249">
        <v>5832</v>
      </c>
      <c r="C5895" s="248">
        <v>105.26986934941189</v>
      </c>
    </row>
    <row r="5896" spans="2:3" x14ac:dyDescent="0.75">
      <c r="B5896" s="249">
        <v>5833</v>
      </c>
      <c r="C5896" s="248">
        <v>152.91017356821735</v>
      </c>
    </row>
    <row r="5897" spans="2:3" x14ac:dyDescent="0.75">
      <c r="B5897" s="249">
        <v>5834</v>
      </c>
      <c r="C5897" s="248">
        <v>132.69888720507919</v>
      </c>
    </row>
    <row r="5898" spans="2:3" x14ac:dyDescent="0.75">
      <c r="B5898" s="249">
        <v>5835</v>
      </c>
      <c r="C5898" s="248">
        <v>123.35372772628619</v>
      </c>
    </row>
    <row r="5899" spans="2:3" x14ac:dyDescent="0.75">
      <c r="B5899" s="249">
        <v>5836</v>
      </c>
      <c r="C5899" s="248">
        <v>173.32933634133587</v>
      </c>
    </row>
    <row r="5900" spans="2:3" x14ac:dyDescent="0.75">
      <c r="B5900" s="249">
        <v>5837</v>
      </c>
      <c r="C5900" s="248">
        <v>103.79287585244819</v>
      </c>
    </row>
    <row r="5901" spans="2:3" x14ac:dyDescent="0.75">
      <c r="B5901" s="249">
        <v>5838</v>
      </c>
      <c r="C5901" s="248">
        <v>115.79750780407764</v>
      </c>
    </row>
    <row r="5902" spans="2:3" x14ac:dyDescent="0.75">
      <c r="B5902" s="249">
        <v>5839</v>
      </c>
      <c r="C5902" s="248">
        <v>126.18147297661471</v>
      </c>
    </row>
    <row r="5903" spans="2:3" x14ac:dyDescent="0.75">
      <c r="B5903" s="249">
        <v>5840</v>
      </c>
      <c r="C5903" s="248">
        <v>97.011368189149735</v>
      </c>
    </row>
    <row r="5904" spans="2:3" x14ac:dyDescent="0.75">
      <c r="B5904" s="249">
        <v>5841</v>
      </c>
      <c r="C5904" s="248">
        <v>126.00483298628021</v>
      </c>
    </row>
    <row r="5905" spans="2:3" x14ac:dyDescent="0.75">
      <c r="B5905" s="249">
        <v>5842</v>
      </c>
      <c r="C5905" s="248">
        <v>114.39333678703763</v>
      </c>
    </row>
    <row r="5906" spans="2:3" x14ac:dyDescent="0.75">
      <c r="B5906" s="249">
        <v>5843</v>
      </c>
      <c r="C5906" s="248">
        <v>161.50966870457489</v>
      </c>
    </row>
    <row r="5907" spans="2:3" x14ac:dyDescent="0.75">
      <c r="B5907" s="249">
        <v>5844</v>
      </c>
      <c r="C5907" s="248">
        <v>114.87452017363248</v>
      </c>
    </row>
    <row r="5908" spans="2:3" x14ac:dyDescent="0.75">
      <c r="B5908" s="249">
        <v>5845</v>
      </c>
      <c r="C5908" s="248">
        <v>93.553282419396396</v>
      </c>
    </row>
    <row r="5909" spans="2:3" x14ac:dyDescent="0.75">
      <c r="B5909" s="249">
        <v>5846</v>
      </c>
      <c r="C5909" s="248">
        <v>103.35844197129931</v>
      </c>
    </row>
    <row r="5910" spans="2:3" x14ac:dyDescent="0.75">
      <c r="B5910" s="249">
        <v>5847</v>
      </c>
      <c r="C5910" s="248">
        <v>88.754643661979514</v>
      </c>
    </row>
    <row r="5911" spans="2:3" x14ac:dyDescent="0.75">
      <c r="B5911" s="249">
        <v>5848</v>
      </c>
      <c r="C5911" s="248">
        <v>103.40694934563791</v>
      </c>
    </row>
    <row r="5912" spans="2:3" x14ac:dyDescent="0.75">
      <c r="B5912" s="249">
        <v>5849</v>
      </c>
      <c r="C5912" s="248">
        <v>108.18941946471435</v>
      </c>
    </row>
    <row r="5913" spans="2:3" x14ac:dyDescent="0.75">
      <c r="B5913" s="249">
        <v>5850</v>
      </c>
      <c r="C5913" s="248">
        <v>112.97988250807461</v>
      </c>
    </row>
    <row r="5914" spans="2:3" x14ac:dyDescent="0.75">
      <c r="B5914" s="249">
        <v>5851</v>
      </c>
      <c r="C5914" s="248">
        <v>87.73430471670649</v>
      </c>
    </row>
    <row r="5915" spans="2:3" x14ac:dyDescent="0.75">
      <c r="B5915" s="249">
        <v>5852</v>
      </c>
      <c r="C5915" s="248">
        <v>77.981217906514544</v>
      </c>
    </row>
    <row r="5916" spans="2:3" x14ac:dyDescent="0.75">
      <c r="B5916" s="249">
        <v>5853</v>
      </c>
      <c r="C5916" s="248">
        <v>79.263597342009774</v>
      </c>
    </row>
    <row r="5917" spans="2:3" x14ac:dyDescent="0.75">
      <c r="B5917" s="249">
        <v>5854</v>
      </c>
      <c r="C5917" s="248">
        <v>164.04462303107425</v>
      </c>
    </row>
    <row r="5918" spans="2:3" x14ac:dyDescent="0.75">
      <c r="B5918" s="249">
        <v>5855</v>
      </c>
      <c r="C5918" s="248">
        <v>92.981535825468598</v>
      </c>
    </row>
    <row r="5919" spans="2:3" x14ac:dyDescent="0.75">
      <c r="B5919" s="249">
        <v>5856</v>
      </c>
      <c r="C5919" s="248">
        <v>152.11861094964544</v>
      </c>
    </row>
    <row r="5920" spans="2:3" x14ac:dyDescent="0.75">
      <c r="B5920" s="249">
        <v>5857</v>
      </c>
      <c r="C5920" s="248">
        <v>129.52984219138085</v>
      </c>
    </row>
    <row r="5921" spans="2:3" x14ac:dyDescent="0.75">
      <c r="B5921" s="249">
        <v>5858</v>
      </c>
      <c r="C5921" s="248">
        <v>128.80686320626498</v>
      </c>
    </row>
    <row r="5922" spans="2:3" x14ac:dyDescent="0.75">
      <c r="B5922" s="249">
        <v>5859</v>
      </c>
      <c r="C5922" s="248">
        <v>103.41308007220478</v>
      </c>
    </row>
    <row r="5923" spans="2:3" x14ac:dyDescent="0.75">
      <c r="B5923" s="249">
        <v>5860</v>
      </c>
      <c r="C5923" s="248">
        <v>143.50684366855765</v>
      </c>
    </row>
    <row r="5924" spans="2:3" x14ac:dyDescent="0.75">
      <c r="B5924" s="249">
        <v>5861</v>
      </c>
      <c r="C5924" s="248">
        <v>103.42042677975101</v>
      </c>
    </row>
    <row r="5925" spans="2:3" x14ac:dyDescent="0.75">
      <c r="B5925" s="249">
        <v>5862</v>
      </c>
      <c r="C5925" s="248">
        <v>120.39373740198413</v>
      </c>
    </row>
    <row r="5926" spans="2:3" x14ac:dyDescent="0.75">
      <c r="B5926" s="249">
        <v>5863</v>
      </c>
      <c r="C5926" s="248">
        <v>138.63839827507175</v>
      </c>
    </row>
    <row r="5927" spans="2:3" x14ac:dyDescent="0.75">
      <c r="B5927" s="249">
        <v>5864</v>
      </c>
      <c r="C5927" s="248">
        <v>111.61903476346043</v>
      </c>
    </row>
    <row r="5928" spans="2:3" x14ac:dyDescent="0.75">
      <c r="B5928" s="249">
        <v>5865</v>
      </c>
      <c r="C5928" s="248">
        <v>151.06047836946107</v>
      </c>
    </row>
    <row r="5929" spans="2:3" x14ac:dyDescent="0.75">
      <c r="B5929" s="249">
        <v>5866</v>
      </c>
      <c r="C5929" s="248">
        <v>92.640729221649167</v>
      </c>
    </row>
    <row r="5930" spans="2:3" x14ac:dyDescent="0.75">
      <c r="B5930" s="249">
        <v>5867</v>
      </c>
      <c r="C5930" s="248">
        <v>113.26263677892777</v>
      </c>
    </row>
    <row r="5931" spans="2:3" x14ac:dyDescent="0.75">
      <c r="B5931" s="249">
        <v>5868</v>
      </c>
      <c r="C5931" s="248">
        <v>116.27498235310259</v>
      </c>
    </row>
    <row r="5932" spans="2:3" x14ac:dyDescent="0.75">
      <c r="B5932" s="249">
        <v>5869</v>
      </c>
      <c r="C5932" s="248">
        <v>84.070721105019118</v>
      </c>
    </row>
    <row r="5933" spans="2:3" x14ac:dyDescent="0.75">
      <c r="B5933" s="249">
        <v>5870</v>
      </c>
      <c r="C5933" s="248">
        <v>91.992609787254807</v>
      </c>
    </row>
    <row r="5934" spans="2:3" x14ac:dyDescent="0.75">
      <c r="B5934" s="249">
        <v>5871</v>
      </c>
      <c r="C5934" s="248">
        <v>119.04039743127086</v>
      </c>
    </row>
    <row r="5935" spans="2:3" x14ac:dyDescent="0.75">
      <c r="B5935" s="249">
        <v>5872</v>
      </c>
      <c r="C5935" s="248">
        <v>125.56495042035885</v>
      </c>
    </row>
    <row r="5936" spans="2:3" x14ac:dyDescent="0.75">
      <c r="B5936" s="249">
        <v>5873</v>
      </c>
      <c r="C5936" s="248">
        <v>136.53237167680396</v>
      </c>
    </row>
    <row r="5937" spans="2:3" x14ac:dyDescent="0.75">
      <c r="B5937" s="249">
        <v>5874</v>
      </c>
      <c r="C5937" s="248">
        <v>99.34021746341088</v>
      </c>
    </row>
    <row r="5938" spans="2:3" x14ac:dyDescent="0.75">
      <c r="B5938" s="249">
        <v>5875</v>
      </c>
      <c r="C5938" s="248">
        <v>112.16853922374618</v>
      </c>
    </row>
    <row r="5939" spans="2:3" x14ac:dyDescent="0.75">
      <c r="B5939" s="249">
        <v>5876</v>
      </c>
      <c r="C5939" s="248">
        <v>114.41168206031345</v>
      </c>
    </row>
    <row r="5940" spans="2:3" x14ac:dyDescent="0.75">
      <c r="B5940" s="249">
        <v>5877</v>
      </c>
      <c r="C5940" s="248">
        <v>157.05723788610439</v>
      </c>
    </row>
    <row r="5941" spans="2:3" x14ac:dyDescent="0.75">
      <c r="B5941" s="249">
        <v>5878</v>
      </c>
      <c r="C5941" s="248">
        <v>96.023988373437476</v>
      </c>
    </row>
    <row r="5942" spans="2:3" x14ac:dyDescent="0.75">
      <c r="B5942" s="249">
        <v>5879</v>
      </c>
      <c r="C5942" s="248">
        <v>129.09165914920843</v>
      </c>
    </row>
    <row r="5943" spans="2:3" x14ac:dyDescent="0.75">
      <c r="B5943" s="249">
        <v>5880</v>
      </c>
      <c r="C5943" s="248">
        <v>141.86852389866158</v>
      </c>
    </row>
    <row r="5944" spans="2:3" x14ac:dyDescent="0.75">
      <c r="B5944" s="249">
        <v>5881</v>
      </c>
      <c r="C5944" s="248">
        <v>98.580050675696995</v>
      </c>
    </row>
    <row r="5945" spans="2:3" x14ac:dyDescent="0.75">
      <c r="B5945" s="249">
        <v>5882</v>
      </c>
      <c r="C5945" s="248">
        <v>160.97827494198623</v>
      </c>
    </row>
    <row r="5946" spans="2:3" x14ac:dyDescent="0.75">
      <c r="B5946" s="249">
        <v>5883</v>
      </c>
      <c r="C5946" s="248">
        <v>133.247514428383</v>
      </c>
    </row>
    <row r="5947" spans="2:3" x14ac:dyDescent="0.75">
      <c r="B5947" s="249">
        <v>5884</v>
      </c>
      <c r="C5947" s="248">
        <v>114.25376420938565</v>
      </c>
    </row>
    <row r="5948" spans="2:3" x14ac:dyDescent="0.75">
      <c r="B5948" s="249">
        <v>5885</v>
      </c>
      <c r="C5948" s="248">
        <v>148.08753925243488</v>
      </c>
    </row>
    <row r="5949" spans="2:3" x14ac:dyDescent="0.75">
      <c r="B5949" s="249">
        <v>5886</v>
      </c>
      <c r="C5949" s="248">
        <v>148.61426741429528</v>
      </c>
    </row>
    <row r="5950" spans="2:3" x14ac:dyDescent="0.75">
      <c r="B5950" s="249">
        <v>5887</v>
      </c>
      <c r="C5950" s="248">
        <v>88.712942543832924</v>
      </c>
    </row>
    <row r="5951" spans="2:3" x14ac:dyDescent="0.75">
      <c r="B5951" s="249">
        <v>5888</v>
      </c>
      <c r="C5951" s="248">
        <v>99.388805786746133</v>
      </c>
    </row>
    <row r="5952" spans="2:3" x14ac:dyDescent="0.75">
      <c r="B5952" s="249">
        <v>5889</v>
      </c>
      <c r="C5952" s="248">
        <v>87.106570351540654</v>
      </c>
    </row>
    <row r="5953" spans="2:3" x14ac:dyDescent="0.75">
      <c r="B5953" s="249">
        <v>5890</v>
      </c>
      <c r="C5953" s="248">
        <v>116.64432535145602</v>
      </c>
    </row>
    <row r="5954" spans="2:3" x14ac:dyDescent="0.75">
      <c r="B5954" s="249">
        <v>5891</v>
      </c>
      <c r="C5954" s="248">
        <v>137.61431078989887</v>
      </c>
    </row>
    <row r="5955" spans="2:3" x14ac:dyDescent="0.75">
      <c r="B5955" s="249">
        <v>5892</v>
      </c>
      <c r="C5955" s="248">
        <v>129.20704578623892</v>
      </c>
    </row>
    <row r="5956" spans="2:3" x14ac:dyDescent="0.75">
      <c r="B5956" s="249">
        <v>5893</v>
      </c>
      <c r="C5956" s="248">
        <v>89.494937244143173</v>
      </c>
    </row>
    <row r="5957" spans="2:3" x14ac:dyDescent="0.75">
      <c r="B5957" s="249">
        <v>5894</v>
      </c>
      <c r="C5957" s="248">
        <v>112.52301636394303</v>
      </c>
    </row>
    <row r="5958" spans="2:3" x14ac:dyDescent="0.75">
      <c r="B5958" s="249">
        <v>5895</v>
      </c>
      <c r="C5958" s="248">
        <v>132.62077996275738</v>
      </c>
    </row>
    <row r="5959" spans="2:3" x14ac:dyDescent="0.75">
      <c r="B5959" s="249">
        <v>5896</v>
      </c>
      <c r="C5959" s="248">
        <v>118.38049650485522</v>
      </c>
    </row>
    <row r="5960" spans="2:3" x14ac:dyDescent="0.75">
      <c r="B5960" s="249">
        <v>5897</v>
      </c>
      <c r="C5960" s="248">
        <v>86.800971763593054</v>
      </c>
    </row>
    <row r="5961" spans="2:3" x14ac:dyDescent="0.75">
      <c r="B5961" s="249">
        <v>5898</v>
      </c>
      <c r="C5961" s="248">
        <v>113.13126736476238</v>
      </c>
    </row>
    <row r="5962" spans="2:3" x14ac:dyDescent="0.75">
      <c r="B5962" s="249">
        <v>5899</v>
      </c>
      <c r="C5962" s="248">
        <v>125.89744252743367</v>
      </c>
    </row>
    <row r="5963" spans="2:3" x14ac:dyDescent="0.75">
      <c r="B5963" s="249">
        <v>5900</v>
      </c>
      <c r="C5963" s="248">
        <v>103.89780319422107</v>
      </c>
    </row>
    <row r="5964" spans="2:3" x14ac:dyDescent="0.75">
      <c r="B5964" s="249">
        <v>5901</v>
      </c>
      <c r="C5964" s="248">
        <v>134.80103878951331</v>
      </c>
    </row>
    <row r="5965" spans="2:3" x14ac:dyDescent="0.75">
      <c r="B5965" s="249">
        <v>5902</v>
      </c>
      <c r="C5965" s="248">
        <v>127.34465177950469</v>
      </c>
    </row>
    <row r="5966" spans="2:3" x14ac:dyDescent="0.75">
      <c r="B5966" s="249">
        <v>5903</v>
      </c>
      <c r="C5966" s="248">
        <v>146.18237882747735</v>
      </c>
    </row>
    <row r="5967" spans="2:3" x14ac:dyDescent="0.75">
      <c r="B5967" s="249">
        <v>5904</v>
      </c>
      <c r="C5967" s="248">
        <v>133.49384365001472</v>
      </c>
    </row>
    <row r="5968" spans="2:3" x14ac:dyDescent="0.75">
      <c r="B5968" s="249">
        <v>5905</v>
      </c>
      <c r="C5968" s="248">
        <v>163.96094732131684</v>
      </c>
    </row>
    <row r="5969" spans="2:3" x14ac:dyDescent="0.75">
      <c r="B5969" s="249">
        <v>5906</v>
      </c>
      <c r="C5969" s="248">
        <v>95.860487485547793</v>
      </c>
    </row>
    <row r="5970" spans="2:3" x14ac:dyDescent="0.75">
      <c r="B5970" s="249">
        <v>5907</v>
      </c>
      <c r="C5970" s="248">
        <v>107.61824179656725</v>
      </c>
    </row>
    <row r="5971" spans="2:3" x14ac:dyDescent="0.75">
      <c r="B5971" s="249">
        <v>5908</v>
      </c>
      <c r="C5971" s="248">
        <v>73.973887148873501</v>
      </c>
    </row>
    <row r="5972" spans="2:3" x14ac:dyDescent="0.75">
      <c r="B5972" s="249">
        <v>5909</v>
      </c>
      <c r="C5972" s="248">
        <v>138.85389930537508</v>
      </c>
    </row>
    <row r="5973" spans="2:3" x14ac:dyDescent="0.75">
      <c r="B5973" s="249">
        <v>5910</v>
      </c>
      <c r="C5973" s="248">
        <v>116.46949296896861</v>
      </c>
    </row>
    <row r="5974" spans="2:3" x14ac:dyDescent="0.75">
      <c r="B5974" s="249">
        <v>5911</v>
      </c>
      <c r="C5974" s="248">
        <v>119.97001376612285</v>
      </c>
    </row>
    <row r="5975" spans="2:3" x14ac:dyDescent="0.75">
      <c r="B5975" s="249">
        <v>5912</v>
      </c>
      <c r="C5975" s="248">
        <v>147.53498747345134</v>
      </c>
    </row>
    <row r="5976" spans="2:3" x14ac:dyDescent="0.75">
      <c r="B5976" s="249">
        <v>5913</v>
      </c>
      <c r="C5976" s="248">
        <v>112.97759697918391</v>
      </c>
    </row>
    <row r="5977" spans="2:3" x14ac:dyDescent="0.75">
      <c r="B5977" s="249">
        <v>5914</v>
      </c>
      <c r="C5977" s="248">
        <v>140.45132322187899</v>
      </c>
    </row>
    <row r="5978" spans="2:3" x14ac:dyDescent="0.75">
      <c r="B5978" s="249">
        <v>5915</v>
      </c>
      <c r="C5978" s="248">
        <v>128.09961996107694</v>
      </c>
    </row>
    <row r="5979" spans="2:3" x14ac:dyDescent="0.75">
      <c r="B5979" s="249">
        <v>5916</v>
      </c>
      <c r="C5979" s="248">
        <v>132.00102323621653</v>
      </c>
    </row>
    <row r="5980" spans="2:3" x14ac:dyDescent="0.75">
      <c r="B5980" s="249">
        <v>5917</v>
      </c>
      <c r="C5980" s="248">
        <v>131.38583764729432</v>
      </c>
    </row>
    <row r="5981" spans="2:3" x14ac:dyDescent="0.75">
      <c r="B5981" s="249">
        <v>5918</v>
      </c>
      <c r="C5981" s="248">
        <v>140.50270304909304</v>
      </c>
    </row>
    <row r="5982" spans="2:3" x14ac:dyDescent="0.75">
      <c r="B5982" s="249">
        <v>5919</v>
      </c>
      <c r="C5982" s="248">
        <v>100.15868293058141</v>
      </c>
    </row>
    <row r="5983" spans="2:3" x14ac:dyDescent="0.75">
      <c r="B5983" s="249">
        <v>5920</v>
      </c>
      <c r="C5983" s="248">
        <v>152.46504185740838</v>
      </c>
    </row>
    <row r="5984" spans="2:3" x14ac:dyDescent="0.75">
      <c r="B5984" s="249">
        <v>5921</v>
      </c>
      <c r="C5984" s="248">
        <v>135.24899264401299</v>
      </c>
    </row>
    <row r="5985" spans="2:3" x14ac:dyDescent="0.75">
      <c r="B5985" s="249">
        <v>5922</v>
      </c>
      <c r="C5985" s="248">
        <v>160.25075978388259</v>
      </c>
    </row>
    <row r="5986" spans="2:3" x14ac:dyDescent="0.75">
      <c r="B5986" s="249">
        <v>5923</v>
      </c>
      <c r="C5986" s="248">
        <v>116.43851858774207</v>
      </c>
    </row>
    <row r="5987" spans="2:3" x14ac:dyDescent="0.75">
      <c r="B5987" s="249">
        <v>5924</v>
      </c>
      <c r="C5987" s="248">
        <v>119.5344891554774</v>
      </c>
    </row>
    <row r="5988" spans="2:3" x14ac:dyDescent="0.75">
      <c r="B5988" s="249">
        <v>5925</v>
      </c>
      <c r="C5988" s="248">
        <v>80.432939300893551</v>
      </c>
    </row>
    <row r="5989" spans="2:3" x14ac:dyDescent="0.75">
      <c r="B5989" s="249">
        <v>5926</v>
      </c>
      <c r="C5989" s="248">
        <v>98.001910382531008</v>
      </c>
    </row>
    <row r="5990" spans="2:3" x14ac:dyDescent="0.75">
      <c r="B5990" s="249">
        <v>5927</v>
      </c>
      <c r="C5990" s="248">
        <v>117.61897893698345</v>
      </c>
    </row>
    <row r="5991" spans="2:3" x14ac:dyDescent="0.75">
      <c r="B5991" s="249">
        <v>5928</v>
      </c>
      <c r="C5991" s="248">
        <v>53.163432745847331</v>
      </c>
    </row>
    <row r="5992" spans="2:3" x14ac:dyDescent="0.75">
      <c r="B5992" s="249">
        <v>5929</v>
      </c>
      <c r="C5992" s="248">
        <v>138.16929350757613</v>
      </c>
    </row>
    <row r="5993" spans="2:3" x14ac:dyDescent="0.75">
      <c r="B5993" s="249">
        <v>5930</v>
      </c>
      <c r="C5993" s="248">
        <v>106.17563788686661</v>
      </c>
    </row>
    <row r="5994" spans="2:3" x14ac:dyDescent="0.75">
      <c r="B5994" s="249">
        <v>5931</v>
      </c>
      <c r="C5994" s="248">
        <v>116.48712163617057</v>
      </c>
    </row>
    <row r="5995" spans="2:3" x14ac:dyDescent="0.75">
      <c r="B5995" s="249">
        <v>5932</v>
      </c>
      <c r="C5995" s="248">
        <v>127.22193732177855</v>
      </c>
    </row>
    <row r="5996" spans="2:3" x14ac:dyDescent="0.75">
      <c r="B5996" s="249">
        <v>5933</v>
      </c>
      <c r="C5996" s="248">
        <v>123.44055002938251</v>
      </c>
    </row>
    <row r="5997" spans="2:3" x14ac:dyDescent="0.75">
      <c r="B5997" s="249">
        <v>5934</v>
      </c>
      <c r="C5997" s="248">
        <v>60.965299774569154</v>
      </c>
    </row>
    <row r="5998" spans="2:3" x14ac:dyDescent="0.75">
      <c r="B5998" s="249">
        <v>5935</v>
      </c>
      <c r="C5998" s="248">
        <v>139.01169659103843</v>
      </c>
    </row>
    <row r="5999" spans="2:3" x14ac:dyDescent="0.75">
      <c r="B5999" s="249">
        <v>5936</v>
      </c>
      <c r="C5999" s="248">
        <v>93.21730401773884</v>
      </c>
    </row>
    <row r="6000" spans="2:3" x14ac:dyDescent="0.75">
      <c r="B6000" s="249">
        <v>5937</v>
      </c>
      <c r="C6000" s="248">
        <v>95.016290669331909</v>
      </c>
    </row>
    <row r="6001" spans="2:3" x14ac:dyDescent="0.75">
      <c r="B6001" s="249">
        <v>5938</v>
      </c>
      <c r="C6001" s="248">
        <v>121.16231555346336</v>
      </c>
    </row>
    <row r="6002" spans="2:3" x14ac:dyDescent="0.75">
      <c r="B6002" s="249">
        <v>5939</v>
      </c>
      <c r="C6002" s="248">
        <v>162.57276284808597</v>
      </c>
    </row>
    <row r="6003" spans="2:3" x14ac:dyDescent="0.75">
      <c r="B6003" s="249">
        <v>5940</v>
      </c>
      <c r="C6003" s="248">
        <v>119.18848076363624</v>
      </c>
    </row>
    <row r="6004" spans="2:3" x14ac:dyDescent="0.75">
      <c r="B6004" s="249">
        <v>5941</v>
      </c>
      <c r="C6004" s="248">
        <v>100.85823441219364</v>
      </c>
    </row>
    <row r="6005" spans="2:3" x14ac:dyDescent="0.75">
      <c r="B6005" s="249">
        <v>5942</v>
      </c>
      <c r="C6005" s="248">
        <v>114.99443242297387</v>
      </c>
    </row>
    <row r="6006" spans="2:3" x14ac:dyDescent="0.75">
      <c r="B6006" s="249">
        <v>5943</v>
      </c>
      <c r="C6006" s="248">
        <v>154.16618972332702</v>
      </c>
    </row>
    <row r="6007" spans="2:3" x14ac:dyDescent="0.75">
      <c r="B6007" s="249">
        <v>5944</v>
      </c>
      <c r="C6007" s="248">
        <v>140.90183180630419</v>
      </c>
    </row>
    <row r="6008" spans="2:3" x14ac:dyDescent="0.75">
      <c r="B6008" s="249">
        <v>5945</v>
      </c>
      <c r="C6008" s="248">
        <v>111.83645111572727</v>
      </c>
    </row>
    <row r="6009" spans="2:3" x14ac:dyDescent="0.75">
      <c r="B6009" s="249">
        <v>5946</v>
      </c>
      <c r="C6009" s="248">
        <v>107.28645805330358</v>
      </c>
    </row>
    <row r="6010" spans="2:3" x14ac:dyDescent="0.75">
      <c r="B6010" s="249">
        <v>5947</v>
      </c>
      <c r="C6010" s="248">
        <v>140.80820826631287</v>
      </c>
    </row>
    <row r="6011" spans="2:3" x14ac:dyDescent="0.75">
      <c r="B6011" s="249">
        <v>5948</v>
      </c>
      <c r="C6011" s="248">
        <v>108.42963375159222</v>
      </c>
    </row>
    <row r="6012" spans="2:3" x14ac:dyDescent="0.75">
      <c r="B6012" s="249">
        <v>5949</v>
      </c>
      <c r="C6012" s="248">
        <v>130.79876757003305</v>
      </c>
    </row>
    <row r="6013" spans="2:3" x14ac:dyDescent="0.75">
      <c r="B6013" s="249">
        <v>5950</v>
      </c>
      <c r="C6013" s="248">
        <v>117.56486118105263</v>
      </c>
    </row>
    <row r="6014" spans="2:3" x14ac:dyDescent="0.75">
      <c r="B6014" s="249">
        <v>5951</v>
      </c>
      <c r="C6014" s="248">
        <v>126.32740851940353</v>
      </c>
    </row>
    <row r="6015" spans="2:3" x14ac:dyDescent="0.75">
      <c r="B6015" s="249">
        <v>5952</v>
      </c>
      <c r="C6015" s="248">
        <v>92.762775560237898</v>
      </c>
    </row>
    <row r="6016" spans="2:3" x14ac:dyDescent="0.75">
      <c r="B6016" s="249">
        <v>5953</v>
      </c>
      <c r="C6016" s="248">
        <v>101.43852907070479</v>
      </c>
    </row>
    <row r="6017" spans="2:3" x14ac:dyDescent="0.75">
      <c r="B6017" s="249">
        <v>5954</v>
      </c>
      <c r="C6017" s="248">
        <v>90.068803192979999</v>
      </c>
    </row>
    <row r="6018" spans="2:3" x14ac:dyDescent="0.75">
      <c r="B6018" s="249">
        <v>5955</v>
      </c>
      <c r="C6018" s="248">
        <v>154.54452339344022</v>
      </c>
    </row>
    <row r="6019" spans="2:3" x14ac:dyDescent="0.75">
      <c r="B6019" s="249">
        <v>5956</v>
      </c>
      <c r="C6019" s="248">
        <v>143.59418571361135</v>
      </c>
    </row>
    <row r="6020" spans="2:3" x14ac:dyDescent="0.75">
      <c r="B6020" s="249">
        <v>5957</v>
      </c>
      <c r="C6020" s="248">
        <v>89.798954430513731</v>
      </c>
    </row>
    <row r="6021" spans="2:3" x14ac:dyDescent="0.75">
      <c r="B6021" s="249">
        <v>5958</v>
      </c>
      <c r="C6021" s="248">
        <v>126.98878041776125</v>
      </c>
    </row>
    <row r="6022" spans="2:3" x14ac:dyDescent="0.75">
      <c r="B6022" s="249">
        <v>5959</v>
      </c>
      <c r="C6022" s="248">
        <v>156.42142966402861</v>
      </c>
    </row>
    <row r="6023" spans="2:3" x14ac:dyDescent="0.75">
      <c r="B6023" s="249">
        <v>5960</v>
      </c>
      <c r="C6023" s="248">
        <v>121.77134902463858</v>
      </c>
    </row>
    <row r="6024" spans="2:3" x14ac:dyDescent="0.75">
      <c r="B6024" s="249">
        <v>5961</v>
      </c>
      <c r="C6024" s="248">
        <v>125.80619667506538</v>
      </c>
    </row>
    <row r="6025" spans="2:3" x14ac:dyDescent="0.75">
      <c r="B6025" s="249">
        <v>5962</v>
      </c>
      <c r="C6025" s="248">
        <v>136.23669007543199</v>
      </c>
    </row>
    <row r="6026" spans="2:3" x14ac:dyDescent="0.75">
      <c r="B6026" s="249">
        <v>5963</v>
      </c>
      <c r="C6026" s="248">
        <v>88.569883016507148</v>
      </c>
    </row>
    <row r="6027" spans="2:3" x14ac:dyDescent="0.75">
      <c r="B6027" s="249">
        <v>5964</v>
      </c>
      <c r="C6027" s="248">
        <v>127.76286008044698</v>
      </c>
    </row>
    <row r="6028" spans="2:3" x14ac:dyDescent="0.75">
      <c r="B6028" s="249">
        <v>5965</v>
      </c>
      <c r="C6028" s="248">
        <v>88.054540942223198</v>
      </c>
    </row>
    <row r="6029" spans="2:3" x14ac:dyDescent="0.75">
      <c r="B6029" s="249">
        <v>5966</v>
      </c>
      <c r="C6029" s="248">
        <v>99.909382383356302</v>
      </c>
    </row>
    <row r="6030" spans="2:3" x14ac:dyDescent="0.75">
      <c r="B6030" s="249">
        <v>5967</v>
      </c>
      <c r="C6030" s="248">
        <v>112.0305138690189</v>
      </c>
    </row>
    <row r="6031" spans="2:3" x14ac:dyDescent="0.75">
      <c r="B6031" s="249">
        <v>5968</v>
      </c>
      <c r="C6031" s="248">
        <v>115.62384520210655</v>
      </c>
    </row>
    <row r="6032" spans="2:3" x14ac:dyDescent="0.75">
      <c r="B6032" s="249">
        <v>5969</v>
      </c>
      <c r="C6032" s="248">
        <v>158.40135554265871</v>
      </c>
    </row>
    <row r="6033" spans="2:3" x14ac:dyDescent="0.75">
      <c r="B6033" s="249">
        <v>5970</v>
      </c>
      <c r="C6033" s="248">
        <v>129.17354555754579</v>
      </c>
    </row>
    <row r="6034" spans="2:3" x14ac:dyDescent="0.75">
      <c r="B6034" s="249">
        <v>5971</v>
      </c>
      <c r="C6034" s="248">
        <v>116.34410441772275</v>
      </c>
    </row>
    <row r="6035" spans="2:3" x14ac:dyDescent="0.75">
      <c r="B6035" s="249">
        <v>5972</v>
      </c>
      <c r="C6035" s="248">
        <v>136.12222051414003</v>
      </c>
    </row>
    <row r="6036" spans="2:3" x14ac:dyDescent="0.75">
      <c r="B6036" s="249">
        <v>5973</v>
      </c>
      <c r="C6036" s="248">
        <v>119.13634803157959</v>
      </c>
    </row>
    <row r="6037" spans="2:3" x14ac:dyDescent="0.75">
      <c r="B6037" s="249">
        <v>5974</v>
      </c>
      <c r="C6037" s="248">
        <v>113.44484324813287</v>
      </c>
    </row>
    <row r="6038" spans="2:3" x14ac:dyDescent="0.75">
      <c r="B6038" s="249">
        <v>5975</v>
      </c>
      <c r="C6038" s="248">
        <v>130.94990105140278</v>
      </c>
    </row>
    <row r="6039" spans="2:3" x14ac:dyDescent="0.75">
      <c r="B6039" s="249">
        <v>5976</v>
      </c>
      <c r="C6039" s="248">
        <v>109.84962651593403</v>
      </c>
    </row>
    <row r="6040" spans="2:3" x14ac:dyDescent="0.75">
      <c r="B6040" s="249">
        <v>5977</v>
      </c>
      <c r="C6040" s="248">
        <v>85.191313049748089</v>
      </c>
    </row>
    <row r="6041" spans="2:3" x14ac:dyDescent="0.75">
      <c r="B6041" s="249">
        <v>5978</v>
      </c>
      <c r="C6041" s="248">
        <v>145.66462999579898</v>
      </c>
    </row>
    <row r="6042" spans="2:3" x14ac:dyDescent="0.75">
      <c r="B6042" s="249">
        <v>5979</v>
      </c>
      <c r="C6042" s="248">
        <v>130.22516037575059</v>
      </c>
    </row>
    <row r="6043" spans="2:3" x14ac:dyDescent="0.75">
      <c r="B6043" s="249">
        <v>5980</v>
      </c>
      <c r="C6043" s="248">
        <v>132.97291422912588</v>
      </c>
    </row>
    <row r="6044" spans="2:3" x14ac:dyDescent="0.75">
      <c r="B6044" s="249">
        <v>5981</v>
      </c>
      <c r="C6044" s="248">
        <v>89.445329004526215</v>
      </c>
    </row>
    <row r="6045" spans="2:3" x14ac:dyDescent="0.75">
      <c r="B6045" s="249">
        <v>5982</v>
      </c>
      <c r="C6045" s="248">
        <v>113.65034398484001</v>
      </c>
    </row>
    <row r="6046" spans="2:3" x14ac:dyDescent="0.75">
      <c r="B6046" s="249">
        <v>5983</v>
      </c>
      <c r="C6046" s="248">
        <v>124.25793541306817</v>
      </c>
    </row>
    <row r="6047" spans="2:3" x14ac:dyDescent="0.75">
      <c r="B6047" s="249">
        <v>5984</v>
      </c>
      <c r="C6047" s="248">
        <v>95.630150459099355</v>
      </c>
    </row>
    <row r="6048" spans="2:3" x14ac:dyDescent="0.75">
      <c r="B6048" s="249">
        <v>5985</v>
      </c>
      <c r="C6048" s="248">
        <v>152.4717448800069</v>
      </c>
    </row>
    <row r="6049" spans="2:3" x14ac:dyDescent="0.75">
      <c r="B6049" s="249">
        <v>5986</v>
      </c>
      <c r="C6049" s="248">
        <v>92.199239738147142</v>
      </c>
    </row>
    <row r="6050" spans="2:3" x14ac:dyDescent="0.75">
      <c r="B6050" s="249">
        <v>5987</v>
      </c>
      <c r="C6050" s="248">
        <v>95.731378174808938</v>
      </c>
    </row>
    <row r="6051" spans="2:3" x14ac:dyDescent="0.75">
      <c r="B6051" s="249">
        <v>5988</v>
      </c>
      <c r="C6051" s="248">
        <v>164.36038015341876</v>
      </c>
    </row>
    <row r="6052" spans="2:3" x14ac:dyDescent="0.75">
      <c r="B6052" s="249">
        <v>5989</v>
      </c>
      <c r="C6052" s="248">
        <v>77.109429520509323</v>
      </c>
    </row>
    <row r="6053" spans="2:3" x14ac:dyDescent="0.75">
      <c r="B6053" s="249">
        <v>5990</v>
      </c>
      <c r="C6053" s="248">
        <v>98.354896624395153</v>
      </c>
    </row>
    <row r="6054" spans="2:3" x14ac:dyDescent="0.75">
      <c r="B6054" s="249">
        <v>5991</v>
      </c>
      <c r="C6054" s="248">
        <v>131.49065780292784</v>
      </c>
    </row>
    <row r="6055" spans="2:3" x14ac:dyDescent="0.75">
      <c r="B6055" s="249">
        <v>5992</v>
      </c>
      <c r="C6055" s="248">
        <v>78.697169760686975</v>
      </c>
    </row>
    <row r="6056" spans="2:3" x14ac:dyDescent="0.75">
      <c r="B6056" s="249">
        <v>5993</v>
      </c>
      <c r="C6056" s="248">
        <v>136.38495052793624</v>
      </c>
    </row>
    <row r="6057" spans="2:3" x14ac:dyDescent="0.75">
      <c r="B6057" s="249">
        <v>5994</v>
      </c>
      <c r="C6057" s="248">
        <v>97.96910525924325</v>
      </c>
    </row>
    <row r="6058" spans="2:3" x14ac:dyDescent="0.75">
      <c r="B6058" s="249">
        <v>5995</v>
      </c>
      <c r="C6058" s="248">
        <v>135.20992988430999</v>
      </c>
    </row>
    <row r="6059" spans="2:3" x14ac:dyDescent="0.75">
      <c r="B6059" s="249">
        <v>5996</v>
      </c>
      <c r="C6059" s="248">
        <v>116.58406971213945</v>
      </c>
    </row>
    <row r="6060" spans="2:3" x14ac:dyDescent="0.75">
      <c r="B6060" s="249">
        <v>5997</v>
      </c>
      <c r="C6060" s="248">
        <v>126.92509170725253</v>
      </c>
    </row>
    <row r="6061" spans="2:3" x14ac:dyDescent="0.75">
      <c r="B6061" s="249">
        <v>5998</v>
      </c>
      <c r="C6061" s="248">
        <v>91.794529476143282</v>
      </c>
    </row>
    <row r="6062" spans="2:3" x14ac:dyDescent="0.75">
      <c r="B6062" s="249">
        <v>5999</v>
      </c>
      <c r="C6062" s="248">
        <v>120.16871390474705</v>
      </c>
    </row>
    <row r="6063" spans="2:3" x14ac:dyDescent="0.75">
      <c r="B6063" s="249">
        <v>6000</v>
      </c>
      <c r="C6063" s="248">
        <v>135.65047737966415</v>
      </c>
    </row>
    <row r="6064" spans="2:3" x14ac:dyDescent="0.75">
      <c r="B6064" s="249">
        <v>6001</v>
      </c>
      <c r="C6064" s="248">
        <v>132.44177945832291</v>
      </c>
    </row>
    <row r="6065" spans="2:3" x14ac:dyDescent="0.75">
      <c r="B6065" s="249">
        <v>6002</v>
      </c>
      <c r="C6065" s="248">
        <v>144.8779398669798</v>
      </c>
    </row>
    <row r="6066" spans="2:3" x14ac:dyDescent="0.75">
      <c r="B6066" s="249">
        <v>6003</v>
      </c>
      <c r="C6066" s="248">
        <v>115.13215130281593</v>
      </c>
    </row>
    <row r="6067" spans="2:3" x14ac:dyDescent="0.75">
      <c r="B6067" s="249">
        <v>6004</v>
      </c>
      <c r="C6067" s="248">
        <v>118.53051931291205</v>
      </c>
    </row>
    <row r="6068" spans="2:3" x14ac:dyDescent="0.75">
      <c r="B6068" s="249">
        <v>6005</v>
      </c>
      <c r="C6068" s="248">
        <v>164.32478090897925</v>
      </c>
    </row>
    <row r="6069" spans="2:3" x14ac:dyDescent="0.75">
      <c r="B6069" s="249">
        <v>6006</v>
      </c>
      <c r="C6069" s="248">
        <v>104.57112743516964</v>
      </c>
    </row>
    <row r="6070" spans="2:3" x14ac:dyDescent="0.75">
      <c r="B6070" s="249">
        <v>6007</v>
      </c>
      <c r="C6070" s="248">
        <v>167.58222409989054</v>
      </c>
    </row>
    <row r="6071" spans="2:3" x14ac:dyDescent="0.75">
      <c r="B6071" s="249">
        <v>6008</v>
      </c>
      <c r="C6071" s="248">
        <v>114.95467335502447</v>
      </c>
    </row>
    <row r="6072" spans="2:3" x14ac:dyDescent="0.75">
      <c r="B6072" s="249">
        <v>6009</v>
      </c>
      <c r="C6072" s="248">
        <v>82.20005876632321</v>
      </c>
    </row>
    <row r="6073" spans="2:3" x14ac:dyDescent="0.75">
      <c r="B6073" s="249">
        <v>6010</v>
      </c>
      <c r="C6073" s="248">
        <v>165.58538474662984</v>
      </c>
    </row>
    <row r="6074" spans="2:3" x14ac:dyDescent="0.75">
      <c r="B6074" s="249">
        <v>6011</v>
      </c>
      <c r="C6074" s="248">
        <v>133.43978911681396</v>
      </c>
    </row>
    <row r="6075" spans="2:3" x14ac:dyDescent="0.75">
      <c r="B6075" s="249">
        <v>6012</v>
      </c>
      <c r="C6075" s="248">
        <v>100.08194354749347</v>
      </c>
    </row>
    <row r="6076" spans="2:3" x14ac:dyDescent="0.75">
      <c r="B6076" s="249">
        <v>6013</v>
      </c>
      <c r="C6076" s="248">
        <v>104.17953464816119</v>
      </c>
    </row>
    <row r="6077" spans="2:3" x14ac:dyDescent="0.75">
      <c r="B6077" s="249">
        <v>6014</v>
      </c>
      <c r="C6077" s="248">
        <v>92.733576045940538</v>
      </c>
    </row>
    <row r="6078" spans="2:3" x14ac:dyDescent="0.75">
      <c r="B6078" s="249">
        <v>6015</v>
      </c>
      <c r="C6078" s="248">
        <v>104.54063385707278</v>
      </c>
    </row>
    <row r="6079" spans="2:3" x14ac:dyDescent="0.75">
      <c r="B6079" s="249">
        <v>6016</v>
      </c>
      <c r="C6079" s="248">
        <v>95.592632381850365</v>
      </c>
    </row>
    <row r="6080" spans="2:3" x14ac:dyDescent="0.75">
      <c r="B6080" s="249">
        <v>6017</v>
      </c>
      <c r="C6080" s="248">
        <v>161.65286650480846</v>
      </c>
    </row>
    <row r="6081" spans="2:3" x14ac:dyDescent="0.75">
      <c r="B6081" s="249">
        <v>6018</v>
      </c>
      <c r="C6081" s="248">
        <v>122.73392403068637</v>
      </c>
    </row>
    <row r="6082" spans="2:3" x14ac:dyDescent="0.75">
      <c r="B6082" s="249">
        <v>6019</v>
      </c>
      <c r="C6082" s="248">
        <v>87.560479097103212</v>
      </c>
    </row>
    <row r="6083" spans="2:3" x14ac:dyDescent="0.75">
      <c r="B6083" s="249">
        <v>6020</v>
      </c>
      <c r="C6083" s="248">
        <v>122.02695741700579</v>
      </c>
    </row>
    <row r="6084" spans="2:3" x14ac:dyDescent="0.75">
      <c r="B6084" s="249">
        <v>6021</v>
      </c>
      <c r="C6084" s="248">
        <v>115.32159024237103</v>
      </c>
    </row>
    <row r="6085" spans="2:3" x14ac:dyDescent="0.75">
      <c r="B6085" s="249">
        <v>6022</v>
      </c>
      <c r="C6085" s="248">
        <v>91.825188536723488</v>
      </c>
    </row>
    <row r="6086" spans="2:3" x14ac:dyDescent="0.75">
      <c r="B6086" s="249">
        <v>6023</v>
      </c>
      <c r="C6086" s="248">
        <v>164.86864588570762</v>
      </c>
    </row>
    <row r="6087" spans="2:3" x14ac:dyDescent="0.75">
      <c r="B6087" s="249">
        <v>6024</v>
      </c>
      <c r="C6087" s="248">
        <v>107.4747339621252</v>
      </c>
    </row>
    <row r="6088" spans="2:3" x14ac:dyDescent="0.75">
      <c r="B6088" s="249">
        <v>6025</v>
      </c>
      <c r="C6088" s="248">
        <v>178.67681697270757</v>
      </c>
    </row>
    <row r="6089" spans="2:3" x14ac:dyDescent="0.75">
      <c r="B6089" s="249">
        <v>6026</v>
      </c>
      <c r="C6089" s="248">
        <v>153.20310013601744</v>
      </c>
    </row>
    <row r="6090" spans="2:3" x14ac:dyDescent="0.75">
      <c r="B6090" s="249">
        <v>6027</v>
      </c>
      <c r="C6090" s="248">
        <v>133.99631883308524</v>
      </c>
    </row>
    <row r="6091" spans="2:3" x14ac:dyDescent="0.75">
      <c r="B6091" s="249">
        <v>6028</v>
      </c>
      <c r="C6091" s="248">
        <v>113.14996447809207</v>
      </c>
    </row>
    <row r="6092" spans="2:3" x14ac:dyDescent="0.75">
      <c r="B6092" s="249">
        <v>6029</v>
      </c>
      <c r="C6092" s="248">
        <v>124.14212921587122</v>
      </c>
    </row>
    <row r="6093" spans="2:3" x14ac:dyDescent="0.75">
      <c r="B6093" s="249">
        <v>6030</v>
      </c>
      <c r="C6093" s="248">
        <v>117.13395600201598</v>
      </c>
    </row>
    <row r="6094" spans="2:3" x14ac:dyDescent="0.75">
      <c r="B6094" s="249">
        <v>6031</v>
      </c>
      <c r="C6094" s="248">
        <v>104.314360038763</v>
      </c>
    </row>
    <row r="6095" spans="2:3" x14ac:dyDescent="0.75">
      <c r="B6095" s="249">
        <v>6032</v>
      </c>
      <c r="C6095" s="248">
        <v>113.02414516825392</v>
      </c>
    </row>
    <row r="6096" spans="2:3" x14ac:dyDescent="0.75">
      <c r="B6096" s="249">
        <v>6033</v>
      </c>
      <c r="C6096" s="248">
        <v>124.32348543355612</v>
      </c>
    </row>
    <row r="6097" spans="2:3" x14ac:dyDescent="0.75">
      <c r="B6097" s="249">
        <v>6034</v>
      </c>
      <c r="C6097" s="248">
        <v>142.8584460810269</v>
      </c>
    </row>
    <row r="6098" spans="2:3" x14ac:dyDescent="0.75">
      <c r="B6098" s="249">
        <v>6035</v>
      </c>
      <c r="C6098" s="248">
        <v>106.97974378859007</v>
      </c>
    </row>
    <row r="6099" spans="2:3" x14ac:dyDescent="0.75">
      <c r="B6099" s="249">
        <v>6036</v>
      </c>
      <c r="C6099" s="248">
        <v>122.59317628639251</v>
      </c>
    </row>
    <row r="6100" spans="2:3" x14ac:dyDescent="0.75">
      <c r="B6100" s="249">
        <v>6037</v>
      </c>
      <c r="C6100" s="248">
        <v>85.566472102680564</v>
      </c>
    </row>
    <row r="6101" spans="2:3" x14ac:dyDescent="0.75">
      <c r="B6101" s="249">
        <v>6038</v>
      </c>
      <c r="C6101" s="248">
        <v>134.44511152008036</v>
      </c>
    </row>
    <row r="6102" spans="2:3" x14ac:dyDescent="0.75">
      <c r="B6102" s="249">
        <v>6039</v>
      </c>
      <c r="C6102" s="248">
        <v>99.463859160447001</v>
      </c>
    </row>
    <row r="6103" spans="2:3" x14ac:dyDescent="0.75">
      <c r="B6103" s="249">
        <v>6040</v>
      </c>
      <c r="C6103" s="248">
        <v>156.90177984728143</v>
      </c>
    </row>
    <row r="6104" spans="2:3" x14ac:dyDescent="0.75">
      <c r="B6104" s="249">
        <v>6041</v>
      </c>
      <c r="C6104" s="248">
        <v>128.13998177113967</v>
      </c>
    </row>
    <row r="6105" spans="2:3" x14ac:dyDescent="0.75">
      <c r="B6105" s="249">
        <v>6042</v>
      </c>
      <c r="C6105" s="248">
        <v>162.91501172516919</v>
      </c>
    </row>
    <row r="6106" spans="2:3" x14ac:dyDescent="0.75">
      <c r="B6106" s="249">
        <v>6043</v>
      </c>
      <c r="C6106" s="248">
        <v>107.53864124907287</v>
      </c>
    </row>
    <row r="6107" spans="2:3" x14ac:dyDescent="0.75">
      <c r="B6107" s="249">
        <v>6044</v>
      </c>
      <c r="C6107" s="248">
        <v>105.92043950996836</v>
      </c>
    </row>
    <row r="6108" spans="2:3" x14ac:dyDescent="0.75">
      <c r="B6108" s="249">
        <v>6045</v>
      </c>
      <c r="C6108" s="248">
        <v>138.37403335563971</v>
      </c>
    </row>
    <row r="6109" spans="2:3" x14ac:dyDescent="0.75">
      <c r="B6109" s="249">
        <v>6046</v>
      </c>
      <c r="C6109" s="248">
        <v>117.21582548277667</v>
      </c>
    </row>
    <row r="6110" spans="2:3" x14ac:dyDescent="0.75">
      <c r="B6110" s="249">
        <v>6047</v>
      </c>
      <c r="C6110" s="248">
        <v>116.56843627381809</v>
      </c>
    </row>
    <row r="6111" spans="2:3" x14ac:dyDescent="0.75">
      <c r="B6111" s="249">
        <v>6048</v>
      </c>
      <c r="C6111" s="248">
        <v>136.60066775221239</v>
      </c>
    </row>
    <row r="6112" spans="2:3" x14ac:dyDescent="0.75">
      <c r="B6112" s="249">
        <v>6049</v>
      </c>
      <c r="C6112" s="248">
        <v>142.83597372141537</v>
      </c>
    </row>
    <row r="6113" spans="2:3" x14ac:dyDescent="0.75">
      <c r="B6113" s="249">
        <v>6050</v>
      </c>
      <c r="C6113" s="248">
        <v>102.26456667777333</v>
      </c>
    </row>
    <row r="6114" spans="2:3" x14ac:dyDescent="0.75">
      <c r="B6114" s="249">
        <v>6051</v>
      </c>
      <c r="C6114" s="248">
        <v>137.14903277081908</v>
      </c>
    </row>
    <row r="6115" spans="2:3" x14ac:dyDescent="0.75">
      <c r="B6115" s="249">
        <v>6052</v>
      </c>
      <c r="C6115" s="248">
        <v>110.19779470378803</v>
      </c>
    </row>
    <row r="6116" spans="2:3" x14ac:dyDescent="0.75">
      <c r="B6116" s="249">
        <v>6053</v>
      </c>
      <c r="C6116" s="248">
        <v>102.4722663743953</v>
      </c>
    </row>
    <row r="6117" spans="2:3" x14ac:dyDescent="0.75">
      <c r="B6117" s="249">
        <v>6054</v>
      </c>
      <c r="C6117" s="248">
        <v>86.684401775952097</v>
      </c>
    </row>
    <row r="6118" spans="2:3" x14ac:dyDescent="0.75">
      <c r="B6118" s="249">
        <v>6055</v>
      </c>
      <c r="C6118" s="248">
        <v>151.08198023321486</v>
      </c>
    </row>
    <row r="6119" spans="2:3" x14ac:dyDescent="0.75">
      <c r="B6119" s="249">
        <v>6056</v>
      </c>
      <c r="C6119" s="248">
        <v>134.62559630506485</v>
      </c>
    </row>
    <row r="6120" spans="2:3" x14ac:dyDescent="0.75">
      <c r="B6120" s="249">
        <v>6057</v>
      </c>
      <c r="C6120" s="248">
        <v>124.44634290144585</v>
      </c>
    </row>
    <row r="6121" spans="2:3" x14ac:dyDescent="0.75">
      <c r="B6121" s="249">
        <v>6058</v>
      </c>
      <c r="C6121" s="248">
        <v>83.528689766906439</v>
      </c>
    </row>
    <row r="6122" spans="2:3" x14ac:dyDescent="0.75">
      <c r="B6122" s="249">
        <v>6059</v>
      </c>
      <c r="C6122" s="248">
        <v>88.553018477165963</v>
      </c>
    </row>
    <row r="6123" spans="2:3" x14ac:dyDescent="0.75">
      <c r="B6123" s="249">
        <v>6060</v>
      </c>
      <c r="C6123" s="248">
        <v>162.13813778864602</v>
      </c>
    </row>
    <row r="6124" spans="2:3" x14ac:dyDescent="0.75">
      <c r="B6124" s="249">
        <v>6061</v>
      </c>
      <c r="C6124" s="248">
        <v>122.37335763626145</v>
      </c>
    </row>
    <row r="6125" spans="2:3" x14ac:dyDescent="0.75">
      <c r="B6125" s="249">
        <v>6062</v>
      </c>
      <c r="C6125" s="248">
        <v>108.81933175313368</v>
      </c>
    </row>
    <row r="6126" spans="2:3" x14ac:dyDescent="0.75">
      <c r="B6126" s="249">
        <v>6063</v>
      </c>
      <c r="C6126" s="248">
        <v>177.10412589758414</v>
      </c>
    </row>
    <row r="6127" spans="2:3" x14ac:dyDescent="0.75">
      <c r="B6127" s="249">
        <v>6064</v>
      </c>
      <c r="C6127" s="248">
        <v>96.73878904621121</v>
      </c>
    </row>
    <row r="6128" spans="2:3" x14ac:dyDescent="0.75">
      <c r="B6128" s="249">
        <v>6065</v>
      </c>
      <c r="C6128" s="248">
        <v>167.82351347458751</v>
      </c>
    </row>
    <row r="6129" spans="2:3" x14ac:dyDescent="0.75">
      <c r="B6129" s="249">
        <v>6066</v>
      </c>
      <c r="C6129" s="248">
        <v>153.36279259563923</v>
      </c>
    </row>
    <row r="6130" spans="2:3" x14ac:dyDescent="0.75">
      <c r="B6130" s="249">
        <v>6067</v>
      </c>
      <c r="C6130" s="248">
        <v>132.90491858974801</v>
      </c>
    </row>
    <row r="6131" spans="2:3" x14ac:dyDescent="0.75">
      <c r="B6131" s="249">
        <v>6068</v>
      </c>
      <c r="C6131" s="248">
        <v>121.78723631293215</v>
      </c>
    </row>
    <row r="6132" spans="2:3" x14ac:dyDescent="0.75">
      <c r="B6132" s="249">
        <v>6069</v>
      </c>
      <c r="C6132" s="248">
        <v>71.210429521196161</v>
      </c>
    </row>
    <row r="6133" spans="2:3" x14ac:dyDescent="0.75">
      <c r="B6133" s="249">
        <v>6070</v>
      </c>
      <c r="C6133" s="248">
        <v>98.372382065069516</v>
      </c>
    </row>
    <row r="6134" spans="2:3" x14ac:dyDescent="0.75">
      <c r="B6134" s="249">
        <v>6071</v>
      </c>
      <c r="C6134" s="248">
        <v>83.126785402551107</v>
      </c>
    </row>
    <row r="6135" spans="2:3" x14ac:dyDescent="0.75">
      <c r="B6135" s="249">
        <v>6072</v>
      </c>
      <c r="C6135" s="248">
        <v>149.32405509037085</v>
      </c>
    </row>
    <row r="6136" spans="2:3" x14ac:dyDescent="0.75">
      <c r="B6136" s="249">
        <v>6073</v>
      </c>
      <c r="C6136" s="248">
        <v>103.64604308420761</v>
      </c>
    </row>
    <row r="6137" spans="2:3" x14ac:dyDescent="0.75">
      <c r="B6137" s="249">
        <v>6074</v>
      </c>
      <c r="C6137" s="248">
        <v>156.22749086177177</v>
      </c>
    </row>
    <row r="6138" spans="2:3" x14ac:dyDescent="0.75">
      <c r="B6138" s="249">
        <v>6075</v>
      </c>
      <c r="C6138" s="248">
        <v>163.22978242605362</v>
      </c>
    </row>
    <row r="6139" spans="2:3" x14ac:dyDescent="0.75">
      <c r="B6139" s="249">
        <v>6076</v>
      </c>
      <c r="C6139" s="248">
        <v>150.00046358100781</v>
      </c>
    </row>
    <row r="6140" spans="2:3" x14ac:dyDescent="0.75">
      <c r="B6140" s="249">
        <v>6077</v>
      </c>
      <c r="C6140" s="248">
        <v>145.72829556115562</v>
      </c>
    </row>
    <row r="6141" spans="2:3" x14ac:dyDescent="0.75">
      <c r="B6141" s="249">
        <v>6078</v>
      </c>
      <c r="C6141" s="248">
        <v>118.24080622215227</v>
      </c>
    </row>
    <row r="6142" spans="2:3" x14ac:dyDescent="0.75">
      <c r="B6142" s="249">
        <v>6079</v>
      </c>
      <c r="C6142" s="248">
        <v>155.73671628815146</v>
      </c>
    </row>
    <row r="6143" spans="2:3" x14ac:dyDescent="0.75">
      <c r="B6143" s="249">
        <v>6080</v>
      </c>
      <c r="C6143" s="248">
        <v>101.71499444368045</v>
      </c>
    </row>
    <row r="6144" spans="2:3" x14ac:dyDescent="0.75">
      <c r="B6144" s="249">
        <v>6081</v>
      </c>
      <c r="C6144" s="248">
        <v>136.42044123895528</v>
      </c>
    </row>
    <row r="6145" spans="2:3" x14ac:dyDescent="0.75">
      <c r="B6145" s="249">
        <v>6082</v>
      </c>
      <c r="C6145" s="248">
        <v>130.9796181618068</v>
      </c>
    </row>
    <row r="6146" spans="2:3" x14ac:dyDescent="0.75">
      <c r="B6146" s="249">
        <v>6083</v>
      </c>
      <c r="C6146" s="248">
        <v>92.787272732548701</v>
      </c>
    </row>
    <row r="6147" spans="2:3" x14ac:dyDescent="0.75">
      <c r="B6147" s="249">
        <v>6084</v>
      </c>
      <c r="C6147" s="248">
        <v>110.25993314324565</v>
      </c>
    </row>
    <row r="6148" spans="2:3" x14ac:dyDescent="0.75">
      <c r="B6148" s="249">
        <v>6085</v>
      </c>
      <c r="C6148" s="248">
        <v>146.2799705582716</v>
      </c>
    </row>
    <row r="6149" spans="2:3" x14ac:dyDescent="0.75">
      <c r="B6149" s="249">
        <v>6086</v>
      </c>
      <c r="C6149" s="248">
        <v>125.81193565243771</v>
      </c>
    </row>
    <row r="6150" spans="2:3" x14ac:dyDescent="0.75">
      <c r="B6150" s="249">
        <v>6087</v>
      </c>
      <c r="C6150" s="248">
        <v>133.20993290787814</v>
      </c>
    </row>
    <row r="6151" spans="2:3" x14ac:dyDescent="0.75">
      <c r="B6151" s="249">
        <v>6088</v>
      </c>
      <c r="C6151" s="248">
        <v>101.99420508757892</v>
      </c>
    </row>
    <row r="6152" spans="2:3" x14ac:dyDescent="0.75">
      <c r="B6152" s="249">
        <v>6089</v>
      </c>
      <c r="C6152" s="248">
        <v>97.816937566027022</v>
      </c>
    </row>
    <row r="6153" spans="2:3" x14ac:dyDescent="0.75">
      <c r="B6153" s="249">
        <v>6090</v>
      </c>
      <c r="C6153" s="248">
        <v>103.51301347089024</v>
      </c>
    </row>
    <row r="6154" spans="2:3" x14ac:dyDescent="0.75">
      <c r="B6154" s="249">
        <v>6091</v>
      </c>
      <c r="C6154" s="248">
        <v>122.0020017189849</v>
      </c>
    </row>
    <row r="6155" spans="2:3" x14ac:dyDescent="0.75">
      <c r="B6155" s="249">
        <v>6092</v>
      </c>
      <c r="C6155" s="248">
        <v>103.57346880112705</v>
      </c>
    </row>
    <row r="6156" spans="2:3" x14ac:dyDescent="0.75">
      <c r="B6156" s="249">
        <v>6093</v>
      </c>
      <c r="C6156" s="248">
        <v>150.59480190368197</v>
      </c>
    </row>
    <row r="6157" spans="2:3" x14ac:dyDescent="0.75">
      <c r="B6157" s="249">
        <v>6094</v>
      </c>
      <c r="C6157" s="248">
        <v>98.195869394395714</v>
      </c>
    </row>
    <row r="6158" spans="2:3" x14ac:dyDescent="0.75">
      <c r="B6158" s="249">
        <v>6095</v>
      </c>
      <c r="C6158" s="248">
        <v>115.38919485222939</v>
      </c>
    </row>
    <row r="6159" spans="2:3" x14ac:dyDescent="0.75">
      <c r="B6159" s="249">
        <v>6096</v>
      </c>
      <c r="C6159" s="248">
        <v>105.2786692379234</v>
      </c>
    </row>
    <row r="6160" spans="2:3" x14ac:dyDescent="0.75">
      <c r="B6160" s="249">
        <v>6097</v>
      </c>
      <c r="C6160" s="248">
        <v>102.32688644249602</v>
      </c>
    </row>
    <row r="6161" spans="2:3" x14ac:dyDescent="0.75">
      <c r="B6161" s="249">
        <v>6098</v>
      </c>
      <c r="C6161" s="248">
        <v>119.04725110716367</v>
      </c>
    </row>
    <row r="6162" spans="2:3" x14ac:dyDescent="0.75">
      <c r="B6162" s="249">
        <v>6099</v>
      </c>
      <c r="C6162" s="248">
        <v>102.76568632316202</v>
      </c>
    </row>
    <row r="6163" spans="2:3" x14ac:dyDescent="0.75">
      <c r="B6163" s="249">
        <v>6100</v>
      </c>
      <c r="C6163" s="248">
        <v>72.005963954971364</v>
      </c>
    </row>
    <row r="6164" spans="2:3" x14ac:dyDescent="0.75">
      <c r="B6164" s="249">
        <v>6101</v>
      </c>
      <c r="C6164" s="248">
        <v>137.15871834015627</v>
      </c>
    </row>
    <row r="6165" spans="2:3" x14ac:dyDescent="0.75">
      <c r="B6165" s="249">
        <v>6102</v>
      </c>
      <c r="C6165" s="248">
        <v>137.30936968047686</v>
      </c>
    </row>
    <row r="6166" spans="2:3" x14ac:dyDescent="0.75">
      <c r="B6166" s="249">
        <v>6103</v>
      </c>
      <c r="C6166" s="248">
        <v>119.80932583070224</v>
      </c>
    </row>
    <row r="6167" spans="2:3" x14ac:dyDescent="0.75">
      <c r="B6167" s="249">
        <v>6104</v>
      </c>
      <c r="C6167" s="248">
        <v>129.42918172106093</v>
      </c>
    </row>
    <row r="6168" spans="2:3" x14ac:dyDescent="0.75">
      <c r="B6168" s="249">
        <v>6105</v>
      </c>
      <c r="C6168" s="248">
        <v>109.15045775276469</v>
      </c>
    </row>
    <row r="6169" spans="2:3" x14ac:dyDescent="0.75">
      <c r="B6169" s="249">
        <v>6106</v>
      </c>
      <c r="C6169" s="248">
        <v>117.63671607092118</v>
      </c>
    </row>
    <row r="6170" spans="2:3" x14ac:dyDescent="0.75">
      <c r="B6170" s="249">
        <v>6107</v>
      </c>
      <c r="C6170" s="248">
        <v>112.30872280378696</v>
      </c>
    </row>
    <row r="6171" spans="2:3" x14ac:dyDescent="0.75">
      <c r="B6171" s="249">
        <v>6108</v>
      </c>
      <c r="C6171" s="248">
        <v>102.51966589382045</v>
      </c>
    </row>
    <row r="6172" spans="2:3" x14ac:dyDescent="0.75">
      <c r="B6172" s="249">
        <v>6109</v>
      </c>
      <c r="C6172" s="248">
        <v>99.069469542666724</v>
      </c>
    </row>
    <row r="6173" spans="2:3" x14ac:dyDescent="0.75">
      <c r="B6173" s="249">
        <v>6110</v>
      </c>
      <c r="C6173" s="248">
        <v>133.00160504833698</v>
      </c>
    </row>
    <row r="6174" spans="2:3" x14ac:dyDescent="0.75">
      <c r="B6174" s="249">
        <v>6111</v>
      </c>
      <c r="C6174" s="248">
        <v>91.18239507617011</v>
      </c>
    </row>
    <row r="6175" spans="2:3" x14ac:dyDescent="0.75">
      <c r="B6175" s="249">
        <v>6112</v>
      </c>
      <c r="C6175" s="248">
        <v>77.96249312746545</v>
      </c>
    </row>
    <row r="6176" spans="2:3" x14ac:dyDescent="0.75">
      <c r="B6176" s="249">
        <v>6113</v>
      </c>
      <c r="C6176" s="248">
        <v>108.748909242831</v>
      </c>
    </row>
    <row r="6177" spans="2:3" x14ac:dyDescent="0.75">
      <c r="B6177" s="249">
        <v>6114</v>
      </c>
      <c r="C6177" s="248">
        <v>149.0303015985634</v>
      </c>
    </row>
    <row r="6178" spans="2:3" x14ac:dyDescent="0.75">
      <c r="B6178" s="249">
        <v>6115</v>
      </c>
      <c r="C6178" s="248">
        <v>81.541789998997587</v>
      </c>
    </row>
    <row r="6179" spans="2:3" x14ac:dyDescent="0.75">
      <c r="B6179" s="249">
        <v>6116</v>
      </c>
      <c r="C6179" s="248">
        <v>135.65537825928561</v>
      </c>
    </row>
    <row r="6180" spans="2:3" x14ac:dyDescent="0.75">
      <c r="B6180" s="249">
        <v>6117</v>
      </c>
      <c r="C6180" s="248">
        <v>94.481760324524956</v>
      </c>
    </row>
    <row r="6181" spans="2:3" x14ac:dyDescent="0.75">
      <c r="B6181" s="249">
        <v>6118</v>
      </c>
      <c r="C6181" s="248">
        <v>137.76150260472753</v>
      </c>
    </row>
    <row r="6182" spans="2:3" x14ac:dyDescent="0.75">
      <c r="B6182" s="249">
        <v>6119</v>
      </c>
      <c r="C6182" s="248">
        <v>100.4024516994772</v>
      </c>
    </row>
    <row r="6183" spans="2:3" x14ac:dyDescent="0.75">
      <c r="B6183" s="249">
        <v>6120</v>
      </c>
      <c r="C6183" s="248">
        <v>104.88863404586471</v>
      </c>
    </row>
    <row r="6184" spans="2:3" x14ac:dyDescent="0.75">
      <c r="B6184" s="249">
        <v>6121</v>
      </c>
      <c r="C6184" s="248">
        <v>117.61724815080672</v>
      </c>
    </row>
    <row r="6185" spans="2:3" x14ac:dyDescent="0.75">
      <c r="B6185" s="249">
        <v>6122</v>
      </c>
      <c r="C6185" s="248">
        <v>124.89727529862155</v>
      </c>
    </row>
    <row r="6186" spans="2:3" x14ac:dyDescent="0.75">
      <c r="B6186" s="249">
        <v>6123</v>
      </c>
      <c r="C6186" s="248">
        <v>146.76619573463387</v>
      </c>
    </row>
    <row r="6187" spans="2:3" x14ac:dyDescent="0.75">
      <c r="B6187" s="249">
        <v>6124</v>
      </c>
      <c r="C6187" s="248">
        <v>132.14330920441279</v>
      </c>
    </row>
    <row r="6188" spans="2:3" x14ac:dyDescent="0.75">
      <c r="B6188" s="249">
        <v>6125</v>
      </c>
      <c r="C6188" s="248">
        <v>117.08042493432092</v>
      </c>
    </row>
    <row r="6189" spans="2:3" x14ac:dyDescent="0.75">
      <c r="B6189" s="249">
        <v>6126</v>
      </c>
      <c r="C6189" s="248">
        <v>125.45700703782114</v>
      </c>
    </row>
    <row r="6190" spans="2:3" x14ac:dyDescent="0.75">
      <c r="B6190" s="249">
        <v>6127</v>
      </c>
      <c r="C6190" s="248">
        <v>100.15958950764383</v>
      </c>
    </row>
    <row r="6191" spans="2:3" x14ac:dyDescent="0.75">
      <c r="B6191" s="249">
        <v>6128</v>
      </c>
      <c r="C6191" s="248">
        <v>103.07432538071575</v>
      </c>
    </row>
    <row r="6192" spans="2:3" x14ac:dyDescent="0.75">
      <c r="B6192" s="249">
        <v>6129</v>
      </c>
      <c r="C6192" s="248">
        <v>145.66743573722766</v>
      </c>
    </row>
    <row r="6193" spans="2:3" x14ac:dyDescent="0.75">
      <c r="B6193" s="249">
        <v>6130</v>
      </c>
      <c r="C6193" s="248">
        <v>100.49918558721646</v>
      </c>
    </row>
    <row r="6194" spans="2:3" x14ac:dyDescent="0.75">
      <c r="B6194" s="249">
        <v>6131</v>
      </c>
      <c r="C6194" s="248">
        <v>151.9618569520315</v>
      </c>
    </row>
    <row r="6195" spans="2:3" x14ac:dyDescent="0.75">
      <c r="B6195" s="249">
        <v>6132</v>
      </c>
      <c r="C6195" s="248">
        <v>124.15095660179408</v>
      </c>
    </row>
    <row r="6196" spans="2:3" x14ac:dyDescent="0.75">
      <c r="B6196" s="249">
        <v>6133</v>
      </c>
      <c r="C6196" s="248">
        <v>98.825876564166521</v>
      </c>
    </row>
    <row r="6197" spans="2:3" x14ac:dyDescent="0.75">
      <c r="B6197" s="249">
        <v>6134</v>
      </c>
      <c r="C6197" s="248">
        <v>133.38714960988804</v>
      </c>
    </row>
    <row r="6198" spans="2:3" x14ac:dyDescent="0.75">
      <c r="B6198" s="249">
        <v>6135</v>
      </c>
      <c r="C6198" s="248">
        <v>125.27910908364376</v>
      </c>
    </row>
    <row r="6199" spans="2:3" x14ac:dyDescent="0.75">
      <c r="B6199" s="249">
        <v>6136</v>
      </c>
      <c r="C6199" s="248">
        <v>136.02439844394439</v>
      </c>
    </row>
    <row r="6200" spans="2:3" x14ac:dyDescent="0.75">
      <c r="B6200" s="249">
        <v>6137</v>
      </c>
      <c r="C6200" s="248">
        <v>93.459173558647691</v>
      </c>
    </row>
    <row r="6201" spans="2:3" x14ac:dyDescent="0.75">
      <c r="B6201" s="249">
        <v>6138</v>
      </c>
      <c r="C6201" s="248">
        <v>92.840057435541752</v>
      </c>
    </row>
    <row r="6202" spans="2:3" x14ac:dyDescent="0.75">
      <c r="B6202" s="249">
        <v>6139</v>
      </c>
      <c r="C6202" s="248">
        <v>81.53375874430057</v>
      </c>
    </row>
    <row r="6203" spans="2:3" x14ac:dyDescent="0.75">
      <c r="B6203" s="249">
        <v>6140</v>
      </c>
      <c r="C6203" s="248">
        <v>133.07446500279306</v>
      </c>
    </row>
    <row r="6204" spans="2:3" x14ac:dyDescent="0.75">
      <c r="B6204" s="249">
        <v>6141</v>
      </c>
      <c r="C6204" s="248">
        <v>132.07915496670995</v>
      </c>
    </row>
    <row r="6205" spans="2:3" x14ac:dyDescent="0.75">
      <c r="B6205" s="249">
        <v>6142</v>
      </c>
      <c r="C6205" s="248">
        <v>151.04875203365702</v>
      </c>
    </row>
    <row r="6206" spans="2:3" x14ac:dyDescent="0.75">
      <c r="B6206" s="249">
        <v>6143</v>
      </c>
      <c r="C6206" s="248">
        <v>100.84402423846035</v>
      </c>
    </row>
    <row r="6207" spans="2:3" x14ac:dyDescent="0.75">
      <c r="B6207" s="249">
        <v>6144</v>
      </c>
      <c r="C6207" s="248">
        <v>153.17344139023305</v>
      </c>
    </row>
    <row r="6208" spans="2:3" x14ac:dyDescent="0.75">
      <c r="B6208" s="249">
        <v>6145</v>
      </c>
      <c r="C6208" s="248">
        <v>154.89874442503384</v>
      </c>
    </row>
    <row r="6209" spans="2:3" x14ac:dyDescent="0.75">
      <c r="B6209" s="249">
        <v>6146</v>
      </c>
      <c r="C6209" s="248">
        <v>115.90222578315721</v>
      </c>
    </row>
    <row r="6210" spans="2:3" x14ac:dyDescent="0.75">
      <c r="B6210" s="249">
        <v>6147</v>
      </c>
      <c r="C6210" s="248">
        <v>131.36405849000872</v>
      </c>
    </row>
    <row r="6211" spans="2:3" x14ac:dyDescent="0.75">
      <c r="B6211" s="249">
        <v>6148</v>
      </c>
      <c r="C6211" s="248">
        <v>122.65507511578303</v>
      </c>
    </row>
    <row r="6212" spans="2:3" x14ac:dyDescent="0.75">
      <c r="B6212" s="249">
        <v>6149</v>
      </c>
      <c r="C6212" s="248">
        <v>119.15205891397103</v>
      </c>
    </row>
    <row r="6213" spans="2:3" x14ac:dyDescent="0.75">
      <c r="B6213" s="249">
        <v>6150</v>
      </c>
      <c r="C6213" s="248">
        <v>136.77601843586072</v>
      </c>
    </row>
    <row r="6214" spans="2:3" x14ac:dyDescent="0.75">
      <c r="B6214" s="249">
        <v>6151</v>
      </c>
      <c r="C6214" s="248">
        <v>88.641837251067329</v>
      </c>
    </row>
    <row r="6215" spans="2:3" x14ac:dyDescent="0.75">
      <c r="B6215" s="249">
        <v>6152</v>
      </c>
      <c r="C6215" s="248">
        <v>156.27464912196081</v>
      </c>
    </row>
    <row r="6216" spans="2:3" x14ac:dyDescent="0.75">
      <c r="B6216" s="249">
        <v>6153</v>
      </c>
      <c r="C6216" s="248">
        <v>160.12141388697208</v>
      </c>
    </row>
    <row r="6217" spans="2:3" x14ac:dyDescent="0.75">
      <c r="B6217" s="249">
        <v>6154</v>
      </c>
      <c r="C6217" s="248">
        <v>136.45828968176684</v>
      </c>
    </row>
    <row r="6218" spans="2:3" x14ac:dyDescent="0.75">
      <c r="B6218" s="249">
        <v>6155</v>
      </c>
      <c r="C6218" s="248">
        <v>100.76744461023821</v>
      </c>
    </row>
    <row r="6219" spans="2:3" x14ac:dyDescent="0.75">
      <c r="B6219" s="249">
        <v>6156</v>
      </c>
      <c r="C6219" s="248">
        <v>141.75640600083193</v>
      </c>
    </row>
    <row r="6220" spans="2:3" x14ac:dyDescent="0.75">
      <c r="B6220" s="249">
        <v>6157</v>
      </c>
      <c r="C6220" s="248">
        <v>108.85603243276339</v>
      </c>
    </row>
    <row r="6221" spans="2:3" x14ac:dyDescent="0.75">
      <c r="B6221" s="249">
        <v>6158</v>
      </c>
      <c r="C6221" s="248">
        <v>112.53198423282618</v>
      </c>
    </row>
    <row r="6222" spans="2:3" x14ac:dyDescent="0.75">
      <c r="B6222" s="249">
        <v>6159</v>
      </c>
      <c r="C6222" s="248">
        <v>115.24708391095719</v>
      </c>
    </row>
    <row r="6223" spans="2:3" x14ac:dyDescent="0.75">
      <c r="B6223" s="249">
        <v>6160</v>
      </c>
      <c r="C6223" s="248">
        <v>122.37231176913704</v>
      </c>
    </row>
    <row r="6224" spans="2:3" x14ac:dyDescent="0.75">
      <c r="B6224" s="249">
        <v>6161</v>
      </c>
      <c r="C6224" s="248">
        <v>90.225523380255026</v>
      </c>
    </row>
    <row r="6225" spans="2:3" x14ac:dyDescent="0.75">
      <c r="B6225" s="249">
        <v>6162</v>
      </c>
      <c r="C6225" s="248">
        <v>100.05148916379372</v>
      </c>
    </row>
    <row r="6226" spans="2:3" x14ac:dyDescent="0.75">
      <c r="B6226" s="249">
        <v>6163</v>
      </c>
      <c r="C6226" s="248">
        <v>106.06054849820609</v>
      </c>
    </row>
    <row r="6227" spans="2:3" x14ac:dyDescent="0.75">
      <c r="B6227" s="249">
        <v>6164</v>
      </c>
      <c r="C6227" s="248">
        <v>122.10516829337634</v>
      </c>
    </row>
    <row r="6228" spans="2:3" x14ac:dyDescent="0.75">
      <c r="B6228" s="249">
        <v>6165</v>
      </c>
      <c r="C6228" s="248">
        <v>138.79244137762345</v>
      </c>
    </row>
    <row r="6229" spans="2:3" x14ac:dyDescent="0.75">
      <c r="B6229" s="249">
        <v>6166</v>
      </c>
      <c r="C6229" s="248">
        <v>119.92558392049783</v>
      </c>
    </row>
    <row r="6230" spans="2:3" x14ac:dyDescent="0.75">
      <c r="B6230" s="249">
        <v>6167</v>
      </c>
      <c r="C6230" s="248">
        <v>128.22716447775605</v>
      </c>
    </row>
    <row r="6231" spans="2:3" x14ac:dyDescent="0.75">
      <c r="B6231" s="249">
        <v>6168</v>
      </c>
      <c r="C6231" s="248">
        <v>121.06856509882664</v>
      </c>
    </row>
    <row r="6232" spans="2:3" x14ac:dyDescent="0.75">
      <c r="B6232" s="249">
        <v>6169</v>
      </c>
      <c r="C6232" s="248">
        <v>117.22595960740482</v>
      </c>
    </row>
    <row r="6233" spans="2:3" x14ac:dyDescent="0.75">
      <c r="B6233" s="249">
        <v>6170</v>
      </c>
      <c r="C6233" s="248">
        <v>128.87780131259183</v>
      </c>
    </row>
    <row r="6234" spans="2:3" x14ac:dyDescent="0.75">
      <c r="B6234" s="249">
        <v>6171</v>
      </c>
      <c r="C6234" s="248">
        <v>125.89175882471027</v>
      </c>
    </row>
    <row r="6235" spans="2:3" x14ac:dyDescent="0.75">
      <c r="B6235" s="249">
        <v>6172</v>
      </c>
      <c r="C6235" s="248">
        <v>84.142705544363295</v>
      </c>
    </row>
    <row r="6236" spans="2:3" x14ac:dyDescent="0.75">
      <c r="B6236" s="249">
        <v>6173</v>
      </c>
      <c r="C6236" s="248">
        <v>131.54326866022214</v>
      </c>
    </row>
    <row r="6237" spans="2:3" x14ac:dyDescent="0.75">
      <c r="B6237" s="249">
        <v>6174</v>
      </c>
      <c r="C6237" s="248">
        <v>113.40502124167399</v>
      </c>
    </row>
    <row r="6238" spans="2:3" x14ac:dyDescent="0.75">
      <c r="B6238" s="249">
        <v>6175</v>
      </c>
      <c r="C6238" s="248">
        <v>118.90263126860542</v>
      </c>
    </row>
    <row r="6239" spans="2:3" x14ac:dyDescent="0.75">
      <c r="B6239" s="249">
        <v>6176</v>
      </c>
      <c r="C6239" s="248">
        <v>89.88496330735714</v>
      </c>
    </row>
    <row r="6240" spans="2:3" x14ac:dyDescent="0.75">
      <c r="B6240" s="249">
        <v>6177</v>
      </c>
      <c r="C6240" s="248">
        <v>146.35442969829921</v>
      </c>
    </row>
    <row r="6241" spans="2:3" x14ac:dyDescent="0.75">
      <c r="B6241" s="249">
        <v>6178</v>
      </c>
      <c r="C6241" s="248">
        <v>124.72922858969712</v>
      </c>
    </row>
    <row r="6242" spans="2:3" x14ac:dyDescent="0.75">
      <c r="B6242" s="249">
        <v>6179</v>
      </c>
      <c r="C6242" s="248">
        <v>126.65993509316142</v>
      </c>
    </row>
    <row r="6243" spans="2:3" x14ac:dyDescent="0.75">
      <c r="B6243" s="249">
        <v>6180</v>
      </c>
      <c r="C6243" s="248">
        <v>147.33292169130112</v>
      </c>
    </row>
    <row r="6244" spans="2:3" x14ac:dyDescent="0.75">
      <c r="B6244" s="249">
        <v>6181</v>
      </c>
      <c r="C6244" s="248">
        <v>68.461847162965341</v>
      </c>
    </row>
    <row r="6245" spans="2:3" x14ac:dyDescent="0.75">
      <c r="B6245" s="249">
        <v>6182</v>
      </c>
      <c r="C6245" s="248">
        <v>83.304301248281732</v>
      </c>
    </row>
    <row r="6246" spans="2:3" x14ac:dyDescent="0.75">
      <c r="B6246" s="249">
        <v>6183</v>
      </c>
      <c r="C6246" s="248">
        <v>81.530331052735718</v>
      </c>
    </row>
    <row r="6247" spans="2:3" x14ac:dyDescent="0.75">
      <c r="B6247" s="249">
        <v>6184</v>
      </c>
      <c r="C6247" s="248">
        <v>125.20759138094679</v>
      </c>
    </row>
    <row r="6248" spans="2:3" x14ac:dyDescent="0.75">
      <c r="B6248" s="249">
        <v>6185</v>
      </c>
      <c r="C6248" s="248">
        <v>119.48222536954044</v>
      </c>
    </row>
    <row r="6249" spans="2:3" x14ac:dyDescent="0.75">
      <c r="B6249" s="249">
        <v>6186</v>
      </c>
      <c r="C6249" s="248">
        <v>135.19200878305347</v>
      </c>
    </row>
    <row r="6250" spans="2:3" x14ac:dyDescent="0.75">
      <c r="B6250" s="249">
        <v>6187</v>
      </c>
      <c r="C6250" s="248">
        <v>101.89417259527281</v>
      </c>
    </row>
    <row r="6251" spans="2:3" x14ac:dyDescent="0.75">
      <c r="B6251" s="249">
        <v>6188</v>
      </c>
      <c r="C6251" s="248">
        <v>129.19893683497085</v>
      </c>
    </row>
    <row r="6252" spans="2:3" x14ac:dyDescent="0.75">
      <c r="B6252" s="249">
        <v>6189</v>
      </c>
      <c r="C6252" s="248">
        <v>94.589905533757928</v>
      </c>
    </row>
    <row r="6253" spans="2:3" x14ac:dyDescent="0.75">
      <c r="B6253" s="249">
        <v>6190</v>
      </c>
      <c r="C6253" s="248">
        <v>133.80711154993116</v>
      </c>
    </row>
    <row r="6254" spans="2:3" x14ac:dyDescent="0.75">
      <c r="B6254" s="249">
        <v>6191</v>
      </c>
      <c r="C6254" s="248">
        <v>113.48960708147884</v>
      </c>
    </row>
    <row r="6255" spans="2:3" x14ac:dyDescent="0.75">
      <c r="B6255" s="249">
        <v>6192</v>
      </c>
      <c r="C6255" s="248">
        <v>91.530582098512781</v>
      </c>
    </row>
    <row r="6256" spans="2:3" x14ac:dyDescent="0.75">
      <c r="B6256" s="249">
        <v>6193</v>
      </c>
      <c r="C6256" s="248">
        <v>93.058977924408353</v>
      </c>
    </row>
    <row r="6257" spans="2:3" x14ac:dyDescent="0.75">
      <c r="B6257" s="249">
        <v>6194</v>
      </c>
      <c r="C6257" s="248">
        <v>77.492715753624978</v>
      </c>
    </row>
    <row r="6258" spans="2:3" x14ac:dyDescent="0.75">
      <c r="B6258" s="249">
        <v>6195</v>
      </c>
      <c r="C6258" s="248">
        <v>86.870001553519046</v>
      </c>
    </row>
    <row r="6259" spans="2:3" x14ac:dyDescent="0.75">
      <c r="B6259" s="249">
        <v>6196</v>
      </c>
      <c r="C6259" s="248">
        <v>83.863052155065219</v>
      </c>
    </row>
    <row r="6260" spans="2:3" x14ac:dyDescent="0.75">
      <c r="B6260" s="249">
        <v>6197</v>
      </c>
      <c r="C6260" s="248">
        <v>132.28531009179179</v>
      </c>
    </row>
    <row r="6261" spans="2:3" x14ac:dyDescent="0.75">
      <c r="B6261" s="249">
        <v>6198</v>
      </c>
      <c r="C6261" s="248">
        <v>99.137570995761678</v>
      </c>
    </row>
    <row r="6262" spans="2:3" x14ac:dyDescent="0.75">
      <c r="B6262" s="249">
        <v>6199</v>
      </c>
      <c r="C6262" s="248">
        <v>125.32656164654466</v>
      </c>
    </row>
    <row r="6263" spans="2:3" x14ac:dyDescent="0.75">
      <c r="B6263" s="249">
        <v>6200</v>
      </c>
      <c r="C6263" s="248">
        <v>127.68628658229825</v>
      </c>
    </row>
    <row r="6264" spans="2:3" x14ac:dyDescent="0.75">
      <c r="B6264" s="249">
        <v>6201</v>
      </c>
      <c r="C6264" s="248">
        <v>132.20309132080317</v>
      </c>
    </row>
    <row r="6265" spans="2:3" x14ac:dyDescent="0.75">
      <c r="B6265" s="249">
        <v>6202</v>
      </c>
      <c r="C6265" s="248">
        <v>86.182379096304871</v>
      </c>
    </row>
    <row r="6266" spans="2:3" x14ac:dyDescent="0.75">
      <c r="B6266" s="249">
        <v>6203</v>
      </c>
      <c r="C6266" s="248">
        <v>111.40748957799684</v>
      </c>
    </row>
    <row r="6267" spans="2:3" x14ac:dyDescent="0.75">
      <c r="B6267" s="249">
        <v>6204</v>
      </c>
      <c r="C6267" s="248">
        <v>99.808645957314866</v>
      </c>
    </row>
    <row r="6268" spans="2:3" x14ac:dyDescent="0.75">
      <c r="B6268" s="249">
        <v>6205</v>
      </c>
      <c r="C6268" s="248">
        <v>108.85809060792579</v>
      </c>
    </row>
    <row r="6269" spans="2:3" x14ac:dyDescent="0.75">
      <c r="B6269" s="249">
        <v>6206</v>
      </c>
      <c r="C6269" s="248">
        <v>128.05425306104016</v>
      </c>
    </row>
    <row r="6270" spans="2:3" x14ac:dyDescent="0.75">
      <c r="B6270" s="249">
        <v>6207</v>
      </c>
      <c r="C6270" s="248">
        <v>175.70426384874654</v>
      </c>
    </row>
    <row r="6271" spans="2:3" x14ac:dyDescent="0.75">
      <c r="B6271" s="249">
        <v>6208</v>
      </c>
      <c r="C6271" s="248">
        <v>124.22095364426198</v>
      </c>
    </row>
    <row r="6272" spans="2:3" x14ac:dyDescent="0.75">
      <c r="B6272" s="249">
        <v>6209</v>
      </c>
      <c r="C6272" s="248">
        <v>87.911323586057208</v>
      </c>
    </row>
    <row r="6273" spans="2:3" x14ac:dyDescent="0.75">
      <c r="B6273" s="249">
        <v>6210</v>
      </c>
      <c r="C6273" s="248">
        <v>90.626664789834052</v>
      </c>
    </row>
    <row r="6274" spans="2:3" x14ac:dyDescent="0.75">
      <c r="B6274" s="249">
        <v>6211</v>
      </c>
      <c r="C6274" s="248">
        <v>82.913002185366324</v>
      </c>
    </row>
    <row r="6275" spans="2:3" x14ac:dyDescent="0.75">
      <c r="B6275" s="249">
        <v>6212</v>
      </c>
      <c r="C6275" s="248">
        <v>124.21108604781615</v>
      </c>
    </row>
    <row r="6276" spans="2:3" x14ac:dyDescent="0.75">
      <c r="B6276" s="249">
        <v>6213</v>
      </c>
      <c r="C6276" s="248">
        <v>79.94248553229275</v>
      </c>
    </row>
    <row r="6277" spans="2:3" x14ac:dyDescent="0.75">
      <c r="B6277" s="249">
        <v>6214</v>
      </c>
      <c r="C6277" s="248">
        <v>120.82724514100073</v>
      </c>
    </row>
    <row r="6278" spans="2:3" x14ac:dyDescent="0.75">
      <c r="B6278" s="249">
        <v>6215</v>
      </c>
      <c r="C6278" s="248">
        <v>120.01248523263889</v>
      </c>
    </row>
    <row r="6279" spans="2:3" x14ac:dyDescent="0.75">
      <c r="B6279" s="249">
        <v>6216</v>
      </c>
      <c r="C6279" s="248">
        <v>126.24814881335969</v>
      </c>
    </row>
    <row r="6280" spans="2:3" x14ac:dyDescent="0.75">
      <c r="B6280" s="249">
        <v>6217</v>
      </c>
      <c r="C6280" s="248">
        <v>127.42261854971099</v>
      </c>
    </row>
    <row r="6281" spans="2:3" x14ac:dyDescent="0.75">
      <c r="B6281" s="249">
        <v>6218</v>
      </c>
      <c r="C6281" s="248">
        <v>114.24404575366844</v>
      </c>
    </row>
    <row r="6282" spans="2:3" x14ac:dyDescent="0.75">
      <c r="B6282" s="249">
        <v>6219</v>
      </c>
      <c r="C6282" s="248">
        <v>133.83445098426029</v>
      </c>
    </row>
    <row r="6283" spans="2:3" x14ac:dyDescent="0.75">
      <c r="B6283" s="249">
        <v>6220</v>
      </c>
      <c r="C6283" s="248">
        <v>121.09845627725353</v>
      </c>
    </row>
    <row r="6284" spans="2:3" x14ac:dyDescent="0.75">
      <c r="B6284" s="249">
        <v>6221</v>
      </c>
      <c r="C6284" s="248">
        <v>148.51692259097936</v>
      </c>
    </row>
    <row r="6285" spans="2:3" x14ac:dyDescent="0.75">
      <c r="B6285" s="249">
        <v>6222</v>
      </c>
      <c r="C6285" s="248">
        <v>119.85601840769571</v>
      </c>
    </row>
    <row r="6286" spans="2:3" x14ac:dyDescent="0.75">
      <c r="B6286" s="249">
        <v>6223</v>
      </c>
      <c r="C6286" s="248">
        <v>79.147237076900126</v>
      </c>
    </row>
    <row r="6287" spans="2:3" x14ac:dyDescent="0.75">
      <c r="B6287" s="249">
        <v>6224</v>
      </c>
      <c r="C6287" s="248">
        <v>113.08482110890066</v>
      </c>
    </row>
    <row r="6288" spans="2:3" x14ac:dyDescent="0.75">
      <c r="B6288" s="249">
        <v>6225</v>
      </c>
      <c r="C6288" s="248">
        <v>101.91357920209312</v>
      </c>
    </row>
    <row r="6289" spans="2:3" x14ac:dyDescent="0.75">
      <c r="B6289" s="249">
        <v>6226</v>
      </c>
      <c r="C6289" s="248">
        <v>124.6442801853145</v>
      </c>
    </row>
    <row r="6290" spans="2:3" x14ac:dyDescent="0.75">
      <c r="B6290" s="249">
        <v>6227</v>
      </c>
      <c r="C6290" s="248">
        <v>141.15887996941919</v>
      </c>
    </row>
    <row r="6291" spans="2:3" x14ac:dyDescent="0.75">
      <c r="B6291" s="249">
        <v>6228</v>
      </c>
      <c r="C6291" s="248">
        <v>154.73032173676319</v>
      </c>
    </row>
    <row r="6292" spans="2:3" x14ac:dyDescent="0.75">
      <c r="B6292" s="249">
        <v>6229</v>
      </c>
      <c r="C6292" s="248">
        <v>139.30477688627522</v>
      </c>
    </row>
    <row r="6293" spans="2:3" x14ac:dyDescent="0.75">
      <c r="B6293" s="249">
        <v>6230</v>
      </c>
      <c r="C6293" s="248">
        <v>155.04199578250001</v>
      </c>
    </row>
    <row r="6294" spans="2:3" x14ac:dyDescent="0.75">
      <c r="B6294" s="249">
        <v>6231</v>
      </c>
      <c r="C6294" s="248">
        <v>156.55369279414336</v>
      </c>
    </row>
    <row r="6295" spans="2:3" x14ac:dyDescent="0.75">
      <c r="B6295" s="249">
        <v>6232</v>
      </c>
      <c r="C6295" s="248">
        <v>125.99879148854677</v>
      </c>
    </row>
    <row r="6296" spans="2:3" x14ac:dyDescent="0.75">
      <c r="B6296" s="249">
        <v>6233</v>
      </c>
      <c r="C6296" s="248">
        <v>104.36591292723757</v>
      </c>
    </row>
    <row r="6297" spans="2:3" x14ac:dyDescent="0.75">
      <c r="B6297" s="249">
        <v>6234</v>
      </c>
      <c r="C6297" s="248">
        <v>99.296855124645802</v>
      </c>
    </row>
    <row r="6298" spans="2:3" x14ac:dyDescent="0.75">
      <c r="B6298" s="249">
        <v>6235</v>
      </c>
      <c r="C6298" s="248">
        <v>128.90071442600438</v>
      </c>
    </row>
    <row r="6299" spans="2:3" x14ac:dyDescent="0.75">
      <c r="B6299" s="249">
        <v>6236</v>
      </c>
      <c r="C6299" s="248">
        <v>123.77442907662122</v>
      </c>
    </row>
    <row r="6300" spans="2:3" x14ac:dyDescent="0.75">
      <c r="B6300" s="249">
        <v>6237</v>
      </c>
      <c r="C6300" s="248">
        <v>94.765316566604639</v>
      </c>
    </row>
    <row r="6301" spans="2:3" x14ac:dyDescent="0.75">
      <c r="B6301" s="249">
        <v>6238</v>
      </c>
      <c r="C6301" s="248">
        <v>119.09955817343258</v>
      </c>
    </row>
    <row r="6302" spans="2:3" x14ac:dyDescent="0.75">
      <c r="B6302" s="249">
        <v>6239</v>
      </c>
      <c r="C6302" s="248">
        <v>126.85311638327282</v>
      </c>
    </row>
    <row r="6303" spans="2:3" x14ac:dyDescent="0.75">
      <c r="B6303" s="249">
        <v>6240</v>
      </c>
      <c r="C6303" s="248">
        <v>89.577337428145029</v>
      </c>
    </row>
    <row r="6304" spans="2:3" x14ac:dyDescent="0.75">
      <c r="B6304" s="249">
        <v>6241</v>
      </c>
      <c r="C6304" s="248">
        <v>161.23498778473657</v>
      </c>
    </row>
    <row r="6305" spans="2:3" x14ac:dyDescent="0.75">
      <c r="B6305" s="249">
        <v>6242</v>
      </c>
      <c r="C6305" s="248">
        <v>96.916137485477833</v>
      </c>
    </row>
    <row r="6306" spans="2:3" x14ac:dyDescent="0.75">
      <c r="B6306" s="249">
        <v>6243</v>
      </c>
      <c r="C6306" s="248">
        <v>115.98593194473106</v>
      </c>
    </row>
    <row r="6307" spans="2:3" x14ac:dyDescent="0.75">
      <c r="B6307" s="249">
        <v>6244</v>
      </c>
      <c r="C6307" s="248">
        <v>127.43312276287247</v>
      </c>
    </row>
    <row r="6308" spans="2:3" x14ac:dyDescent="0.75">
      <c r="B6308" s="249">
        <v>6245</v>
      </c>
      <c r="C6308" s="248">
        <v>82.371613365175818</v>
      </c>
    </row>
    <row r="6309" spans="2:3" x14ac:dyDescent="0.75">
      <c r="B6309" s="249">
        <v>6246</v>
      </c>
      <c r="C6309" s="248">
        <v>166.82034645627007</v>
      </c>
    </row>
    <row r="6310" spans="2:3" x14ac:dyDescent="0.75">
      <c r="B6310" s="249">
        <v>6247</v>
      </c>
      <c r="C6310" s="248">
        <v>117.44628172541812</v>
      </c>
    </row>
    <row r="6311" spans="2:3" x14ac:dyDescent="0.75">
      <c r="B6311" s="249">
        <v>6248</v>
      </c>
      <c r="C6311" s="248">
        <v>131.02725127367469</v>
      </c>
    </row>
    <row r="6312" spans="2:3" x14ac:dyDescent="0.75">
      <c r="B6312" s="249">
        <v>6249</v>
      </c>
      <c r="C6312" s="248">
        <v>140.83306704021703</v>
      </c>
    </row>
    <row r="6313" spans="2:3" x14ac:dyDescent="0.75">
      <c r="B6313" s="249">
        <v>6250</v>
      </c>
      <c r="C6313" s="248">
        <v>157.12929122536366</v>
      </c>
    </row>
    <row r="6314" spans="2:3" x14ac:dyDescent="0.75">
      <c r="B6314" s="249">
        <v>6251</v>
      </c>
      <c r="C6314" s="248">
        <v>148.86960685032969</v>
      </c>
    </row>
    <row r="6315" spans="2:3" x14ac:dyDescent="0.75">
      <c r="B6315" s="249">
        <v>6252</v>
      </c>
      <c r="C6315" s="248">
        <v>121.21120217139048</v>
      </c>
    </row>
    <row r="6316" spans="2:3" x14ac:dyDescent="0.75">
      <c r="B6316" s="249">
        <v>6253</v>
      </c>
      <c r="C6316" s="248">
        <v>149.91010781663928</v>
      </c>
    </row>
    <row r="6317" spans="2:3" x14ac:dyDescent="0.75">
      <c r="B6317" s="249">
        <v>6254</v>
      </c>
      <c r="C6317" s="248">
        <v>126.39784532530996</v>
      </c>
    </row>
    <row r="6318" spans="2:3" x14ac:dyDescent="0.75">
      <c r="B6318" s="249">
        <v>6255</v>
      </c>
      <c r="C6318" s="248">
        <v>94.665804544373742</v>
      </c>
    </row>
    <row r="6319" spans="2:3" x14ac:dyDescent="0.75">
      <c r="B6319" s="249">
        <v>6256</v>
      </c>
      <c r="C6319" s="248">
        <v>123.8884196468529</v>
      </c>
    </row>
    <row r="6320" spans="2:3" x14ac:dyDescent="0.75">
      <c r="B6320" s="249">
        <v>6257</v>
      </c>
      <c r="C6320" s="248">
        <v>120.49814091150036</v>
      </c>
    </row>
    <row r="6321" spans="2:3" x14ac:dyDescent="0.75">
      <c r="B6321" s="249">
        <v>6258</v>
      </c>
      <c r="C6321" s="248">
        <v>142.87918801575086</v>
      </c>
    </row>
    <row r="6322" spans="2:3" x14ac:dyDescent="0.75">
      <c r="B6322" s="249">
        <v>6259</v>
      </c>
      <c r="C6322" s="248">
        <v>112.69356200054688</v>
      </c>
    </row>
    <row r="6323" spans="2:3" x14ac:dyDescent="0.75">
      <c r="B6323" s="249">
        <v>6260</v>
      </c>
      <c r="C6323" s="248">
        <v>120.52724201190834</v>
      </c>
    </row>
    <row r="6324" spans="2:3" x14ac:dyDescent="0.75">
      <c r="B6324" s="249">
        <v>6261</v>
      </c>
      <c r="C6324" s="248">
        <v>141.67164436407057</v>
      </c>
    </row>
    <row r="6325" spans="2:3" x14ac:dyDescent="0.75">
      <c r="B6325" s="249">
        <v>6262</v>
      </c>
      <c r="C6325" s="248">
        <v>119.41197511875376</v>
      </c>
    </row>
    <row r="6326" spans="2:3" x14ac:dyDescent="0.75">
      <c r="B6326" s="249">
        <v>6263</v>
      </c>
      <c r="C6326" s="248">
        <v>108.16328380586029</v>
      </c>
    </row>
    <row r="6327" spans="2:3" x14ac:dyDescent="0.75">
      <c r="B6327" s="249">
        <v>6264</v>
      </c>
      <c r="C6327" s="248">
        <v>84.574577521271678</v>
      </c>
    </row>
    <row r="6328" spans="2:3" x14ac:dyDescent="0.75">
      <c r="B6328" s="249">
        <v>6265</v>
      </c>
      <c r="C6328" s="248">
        <v>97.188900435325692</v>
      </c>
    </row>
    <row r="6329" spans="2:3" x14ac:dyDescent="0.75">
      <c r="B6329" s="249">
        <v>6266</v>
      </c>
      <c r="C6329" s="248">
        <v>100.27023469942965</v>
      </c>
    </row>
    <row r="6330" spans="2:3" x14ac:dyDescent="0.75">
      <c r="B6330" s="249">
        <v>6267</v>
      </c>
      <c r="C6330" s="248">
        <v>87.696847681281852</v>
      </c>
    </row>
    <row r="6331" spans="2:3" x14ac:dyDescent="0.75">
      <c r="B6331" s="249">
        <v>6268</v>
      </c>
      <c r="C6331" s="248">
        <v>111.40593699223453</v>
      </c>
    </row>
    <row r="6332" spans="2:3" x14ac:dyDescent="0.75">
      <c r="B6332" s="249">
        <v>6269</v>
      </c>
      <c r="C6332" s="248">
        <v>138.16361599347962</v>
      </c>
    </row>
    <row r="6333" spans="2:3" x14ac:dyDescent="0.75">
      <c r="B6333" s="249">
        <v>6270</v>
      </c>
      <c r="C6333" s="248">
        <v>111.89493083402294</v>
      </c>
    </row>
    <row r="6334" spans="2:3" x14ac:dyDescent="0.75">
      <c r="B6334" s="249">
        <v>6271</v>
      </c>
      <c r="C6334" s="248">
        <v>111.89235354601207</v>
      </c>
    </row>
    <row r="6335" spans="2:3" x14ac:dyDescent="0.75">
      <c r="B6335" s="249">
        <v>6272</v>
      </c>
      <c r="C6335" s="248">
        <v>143.74363937047639</v>
      </c>
    </row>
    <row r="6336" spans="2:3" x14ac:dyDescent="0.75">
      <c r="B6336" s="249">
        <v>6273</v>
      </c>
      <c r="C6336" s="248">
        <v>112.82880182424358</v>
      </c>
    </row>
    <row r="6337" spans="2:3" x14ac:dyDescent="0.75">
      <c r="B6337" s="249">
        <v>6274</v>
      </c>
      <c r="C6337" s="248">
        <v>108.87031158313746</v>
      </c>
    </row>
    <row r="6338" spans="2:3" x14ac:dyDescent="0.75">
      <c r="B6338" s="249">
        <v>6275</v>
      </c>
      <c r="C6338" s="248">
        <v>119.12715510782346</v>
      </c>
    </row>
    <row r="6339" spans="2:3" x14ac:dyDescent="0.75">
      <c r="B6339" s="249">
        <v>6276</v>
      </c>
      <c r="C6339" s="248">
        <v>93.978891226721885</v>
      </c>
    </row>
    <row r="6340" spans="2:3" x14ac:dyDescent="0.75">
      <c r="B6340" s="249">
        <v>6277</v>
      </c>
      <c r="C6340" s="248">
        <v>129.92196490811969</v>
      </c>
    </row>
    <row r="6341" spans="2:3" x14ac:dyDescent="0.75">
      <c r="B6341" s="249">
        <v>6278</v>
      </c>
      <c r="C6341" s="248">
        <v>117.14130373043376</v>
      </c>
    </row>
    <row r="6342" spans="2:3" x14ac:dyDescent="0.75">
      <c r="B6342" s="249">
        <v>6279</v>
      </c>
      <c r="C6342" s="248">
        <v>156.70404560363795</v>
      </c>
    </row>
    <row r="6343" spans="2:3" x14ac:dyDescent="0.75">
      <c r="B6343" s="249">
        <v>6280</v>
      </c>
      <c r="C6343" s="248">
        <v>175.1433818637465</v>
      </c>
    </row>
    <row r="6344" spans="2:3" x14ac:dyDescent="0.75">
      <c r="B6344" s="249">
        <v>6281</v>
      </c>
      <c r="C6344" s="248">
        <v>121.00868398701425</v>
      </c>
    </row>
    <row r="6345" spans="2:3" x14ac:dyDescent="0.75">
      <c r="B6345" s="249">
        <v>6282</v>
      </c>
      <c r="C6345" s="248">
        <v>99.10315134470946</v>
      </c>
    </row>
    <row r="6346" spans="2:3" x14ac:dyDescent="0.75">
      <c r="B6346" s="249">
        <v>6283</v>
      </c>
      <c r="C6346" s="248">
        <v>136.9055200165277</v>
      </c>
    </row>
    <row r="6347" spans="2:3" x14ac:dyDescent="0.75">
      <c r="B6347" s="249">
        <v>6284</v>
      </c>
      <c r="C6347" s="248">
        <v>146.16930734980895</v>
      </c>
    </row>
    <row r="6348" spans="2:3" x14ac:dyDescent="0.75">
      <c r="B6348" s="249">
        <v>6285</v>
      </c>
      <c r="C6348" s="248">
        <v>106.93999410456156</v>
      </c>
    </row>
    <row r="6349" spans="2:3" x14ac:dyDescent="0.75">
      <c r="B6349" s="249">
        <v>6286</v>
      </c>
      <c r="C6349" s="248">
        <v>100.3861771493288</v>
      </c>
    </row>
    <row r="6350" spans="2:3" x14ac:dyDescent="0.75">
      <c r="B6350" s="249">
        <v>6287</v>
      </c>
      <c r="C6350" s="248">
        <v>111.09300080583019</v>
      </c>
    </row>
    <row r="6351" spans="2:3" x14ac:dyDescent="0.75">
      <c r="B6351" s="249">
        <v>6288</v>
      </c>
      <c r="C6351" s="248">
        <v>150.16497666111033</v>
      </c>
    </row>
    <row r="6352" spans="2:3" x14ac:dyDescent="0.75">
      <c r="B6352" s="249">
        <v>6289</v>
      </c>
      <c r="C6352" s="248">
        <v>102.19053372659864</v>
      </c>
    </row>
    <row r="6353" spans="2:3" x14ac:dyDescent="0.75">
      <c r="B6353" s="249">
        <v>6290</v>
      </c>
      <c r="C6353" s="248">
        <v>109.04231645904572</v>
      </c>
    </row>
    <row r="6354" spans="2:3" x14ac:dyDescent="0.75">
      <c r="B6354" s="249">
        <v>6291</v>
      </c>
      <c r="C6354" s="248">
        <v>106.66580571732797</v>
      </c>
    </row>
    <row r="6355" spans="2:3" x14ac:dyDescent="0.75">
      <c r="B6355" s="249">
        <v>6292</v>
      </c>
      <c r="C6355" s="248">
        <v>119.02751676460797</v>
      </c>
    </row>
    <row r="6356" spans="2:3" x14ac:dyDescent="0.75">
      <c r="B6356" s="249">
        <v>6293</v>
      </c>
      <c r="C6356" s="248">
        <v>103.1113753670669</v>
      </c>
    </row>
    <row r="6357" spans="2:3" x14ac:dyDescent="0.75">
      <c r="B6357" s="249">
        <v>6294</v>
      </c>
      <c r="C6357" s="248">
        <v>86.018761883598302</v>
      </c>
    </row>
    <row r="6358" spans="2:3" x14ac:dyDescent="0.75">
      <c r="B6358" s="249">
        <v>6295</v>
      </c>
      <c r="C6358" s="248">
        <v>139.36937735041653</v>
      </c>
    </row>
    <row r="6359" spans="2:3" x14ac:dyDescent="0.75">
      <c r="B6359" s="249">
        <v>6296</v>
      </c>
      <c r="C6359" s="248">
        <v>62.572911589289262</v>
      </c>
    </row>
    <row r="6360" spans="2:3" x14ac:dyDescent="0.75">
      <c r="B6360" s="249">
        <v>6297</v>
      </c>
      <c r="C6360" s="248">
        <v>122.02142310660378</v>
      </c>
    </row>
    <row r="6361" spans="2:3" x14ac:dyDescent="0.75">
      <c r="B6361" s="249">
        <v>6298</v>
      </c>
      <c r="C6361" s="248">
        <v>132.78395074261121</v>
      </c>
    </row>
    <row r="6362" spans="2:3" x14ac:dyDescent="0.75">
      <c r="B6362" s="249">
        <v>6299</v>
      </c>
      <c r="C6362" s="248">
        <v>104.5330811420143</v>
      </c>
    </row>
    <row r="6363" spans="2:3" x14ac:dyDescent="0.75">
      <c r="B6363" s="249">
        <v>6300</v>
      </c>
      <c r="C6363" s="248">
        <v>122.99297828296034</v>
      </c>
    </row>
    <row r="6364" spans="2:3" x14ac:dyDescent="0.75">
      <c r="B6364" s="249">
        <v>6301</v>
      </c>
      <c r="C6364" s="248">
        <v>105.87550793042628</v>
      </c>
    </row>
    <row r="6365" spans="2:3" x14ac:dyDescent="0.75">
      <c r="B6365" s="249">
        <v>6302</v>
      </c>
      <c r="C6365" s="248">
        <v>117.76842506431214</v>
      </c>
    </row>
    <row r="6366" spans="2:3" x14ac:dyDescent="0.75">
      <c r="B6366" s="249">
        <v>6303</v>
      </c>
      <c r="C6366" s="248">
        <v>101.48613226793954</v>
      </c>
    </row>
    <row r="6367" spans="2:3" x14ac:dyDescent="0.75">
      <c r="B6367" s="249">
        <v>6304</v>
      </c>
      <c r="C6367" s="248">
        <v>140.3375656683441</v>
      </c>
    </row>
    <row r="6368" spans="2:3" x14ac:dyDescent="0.75">
      <c r="B6368" s="249">
        <v>6305</v>
      </c>
      <c r="C6368" s="248">
        <v>137.69204434147917</v>
      </c>
    </row>
    <row r="6369" spans="2:3" x14ac:dyDescent="0.75">
      <c r="B6369" s="249">
        <v>6306</v>
      </c>
      <c r="C6369" s="248">
        <v>36.652481272278806</v>
      </c>
    </row>
    <row r="6370" spans="2:3" x14ac:dyDescent="0.75">
      <c r="B6370" s="249">
        <v>6307</v>
      </c>
      <c r="C6370" s="248">
        <v>93.635513678091854</v>
      </c>
    </row>
    <row r="6371" spans="2:3" x14ac:dyDescent="0.75">
      <c r="B6371" s="249">
        <v>6308</v>
      </c>
      <c r="C6371" s="248">
        <v>108.55119258206665</v>
      </c>
    </row>
    <row r="6372" spans="2:3" x14ac:dyDescent="0.75">
      <c r="B6372" s="249">
        <v>6309</v>
      </c>
      <c r="C6372" s="248">
        <v>109.15879734891769</v>
      </c>
    </row>
    <row r="6373" spans="2:3" x14ac:dyDescent="0.75">
      <c r="B6373" s="249">
        <v>6310</v>
      </c>
      <c r="C6373" s="248">
        <v>167.01484528573343</v>
      </c>
    </row>
    <row r="6374" spans="2:3" x14ac:dyDescent="0.75">
      <c r="B6374" s="249">
        <v>6311</v>
      </c>
      <c r="C6374" s="248">
        <v>116.17251317223483</v>
      </c>
    </row>
    <row r="6375" spans="2:3" x14ac:dyDescent="0.75">
      <c r="B6375" s="249">
        <v>6312</v>
      </c>
      <c r="C6375" s="248">
        <v>124.12755745827856</v>
      </c>
    </row>
    <row r="6376" spans="2:3" x14ac:dyDescent="0.75">
      <c r="B6376" s="249">
        <v>6313</v>
      </c>
      <c r="C6376" s="248">
        <v>150.88553678914957</v>
      </c>
    </row>
    <row r="6377" spans="2:3" x14ac:dyDescent="0.75">
      <c r="B6377" s="249">
        <v>6314</v>
      </c>
      <c r="C6377" s="248">
        <v>115.77845456492183</v>
      </c>
    </row>
    <row r="6378" spans="2:3" x14ac:dyDescent="0.75">
      <c r="B6378" s="249">
        <v>6315</v>
      </c>
      <c r="C6378" s="248">
        <v>128.23897719290187</v>
      </c>
    </row>
    <row r="6379" spans="2:3" x14ac:dyDescent="0.75">
      <c r="B6379" s="249">
        <v>6316</v>
      </c>
      <c r="C6379" s="248">
        <v>149.76815654742273</v>
      </c>
    </row>
    <row r="6380" spans="2:3" x14ac:dyDescent="0.75">
      <c r="B6380" s="249">
        <v>6317</v>
      </c>
      <c r="C6380" s="248">
        <v>100.53188453406925</v>
      </c>
    </row>
    <row r="6381" spans="2:3" x14ac:dyDescent="0.75">
      <c r="B6381" s="249">
        <v>6318</v>
      </c>
      <c r="C6381" s="248">
        <v>97.203916688676316</v>
      </c>
    </row>
    <row r="6382" spans="2:3" x14ac:dyDescent="0.75">
      <c r="B6382" s="249">
        <v>6319</v>
      </c>
      <c r="C6382" s="248">
        <v>122.78012884627323</v>
      </c>
    </row>
    <row r="6383" spans="2:3" x14ac:dyDescent="0.75">
      <c r="B6383" s="249">
        <v>6320</v>
      </c>
      <c r="C6383" s="248">
        <v>135.41170116345134</v>
      </c>
    </row>
    <row r="6384" spans="2:3" x14ac:dyDescent="0.75">
      <c r="B6384" s="249">
        <v>6321</v>
      </c>
      <c r="C6384" s="248">
        <v>151.04105037276037</v>
      </c>
    </row>
    <row r="6385" spans="2:3" x14ac:dyDescent="0.75">
      <c r="B6385" s="249">
        <v>6322</v>
      </c>
      <c r="C6385" s="248">
        <v>120.98380183327397</v>
      </c>
    </row>
    <row r="6386" spans="2:3" x14ac:dyDescent="0.75">
      <c r="B6386" s="249">
        <v>6323</v>
      </c>
      <c r="C6386" s="248">
        <v>113.69144803056849</v>
      </c>
    </row>
    <row r="6387" spans="2:3" x14ac:dyDescent="0.75">
      <c r="B6387" s="249">
        <v>6324</v>
      </c>
      <c r="C6387" s="248">
        <v>92.556193182678726</v>
      </c>
    </row>
    <row r="6388" spans="2:3" x14ac:dyDescent="0.75">
      <c r="B6388" s="249">
        <v>6325</v>
      </c>
      <c r="C6388" s="248">
        <v>108.21811679850629</v>
      </c>
    </row>
    <row r="6389" spans="2:3" x14ac:dyDescent="0.75">
      <c r="B6389" s="249">
        <v>6326</v>
      </c>
      <c r="C6389" s="248">
        <v>124.44764246675608</v>
      </c>
    </row>
    <row r="6390" spans="2:3" x14ac:dyDescent="0.75">
      <c r="B6390" s="249">
        <v>6327</v>
      </c>
      <c r="C6390" s="248">
        <v>117.11685671318996</v>
      </c>
    </row>
    <row r="6391" spans="2:3" x14ac:dyDescent="0.75">
      <c r="B6391" s="249">
        <v>6328</v>
      </c>
      <c r="C6391" s="248">
        <v>116.95017554662088</v>
      </c>
    </row>
    <row r="6392" spans="2:3" x14ac:dyDescent="0.75">
      <c r="B6392" s="249">
        <v>6329</v>
      </c>
      <c r="C6392" s="248">
        <v>117.99262182360492</v>
      </c>
    </row>
    <row r="6393" spans="2:3" x14ac:dyDescent="0.75">
      <c r="B6393" s="249">
        <v>6330</v>
      </c>
      <c r="C6393" s="248">
        <v>104.13344538584911</v>
      </c>
    </row>
    <row r="6394" spans="2:3" x14ac:dyDescent="0.75">
      <c r="B6394" s="249">
        <v>6331</v>
      </c>
      <c r="C6394" s="248">
        <v>107.50048182877211</v>
      </c>
    </row>
    <row r="6395" spans="2:3" x14ac:dyDescent="0.75">
      <c r="B6395" s="249">
        <v>6332</v>
      </c>
      <c r="C6395" s="248">
        <v>108.51344084020428</v>
      </c>
    </row>
    <row r="6396" spans="2:3" x14ac:dyDescent="0.75">
      <c r="B6396" s="249">
        <v>6333</v>
      </c>
      <c r="C6396" s="248">
        <v>92.416846496276364</v>
      </c>
    </row>
    <row r="6397" spans="2:3" x14ac:dyDescent="0.75">
      <c r="B6397" s="249">
        <v>6334</v>
      </c>
      <c r="C6397" s="248">
        <v>143.25406277367586</v>
      </c>
    </row>
    <row r="6398" spans="2:3" x14ac:dyDescent="0.75">
      <c r="B6398" s="249">
        <v>6335</v>
      </c>
      <c r="C6398" s="248">
        <v>117.55660518534827</v>
      </c>
    </row>
    <row r="6399" spans="2:3" x14ac:dyDescent="0.75">
      <c r="B6399" s="249">
        <v>6336</v>
      </c>
      <c r="C6399" s="248">
        <v>137.08136852524811</v>
      </c>
    </row>
    <row r="6400" spans="2:3" x14ac:dyDescent="0.75">
      <c r="B6400" s="249">
        <v>6337</v>
      </c>
      <c r="C6400" s="248">
        <v>123.67855555290495</v>
      </c>
    </row>
    <row r="6401" spans="2:3" x14ac:dyDescent="0.75">
      <c r="B6401" s="249">
        <v>6338</v>
      </c>
      <c r="C6401" s="248">
        <v>86.435735313104772</v>
      </c>
    </row>
    <row r="6402" spans="2:3" x14ac:dyDescent="0.75">
      <c r="B6402" s="249">
        <v>6339</v>
      </c>
      <c r="C6402" s="248">
        <v>115.65560841391716</v>
      </c>
    </row>
    <row r="6403" spans="2:3" x14ac:dyDescent="0.75">
      <c r="B6403" s="249">
        <v>6340</v>
      </c>
      <c r="C6403" s="248">
        <v>114.06421521986528</v>
      </c>
    </row>
    <row r="6404" spans="2:3" x14ac:dyDescent="0.75">
      <c r="B6404" s="249">
        <v>6341</v>
      </c>
      <c r="C6404" s="248">
        <v>120.5707701545201</v>
      </c>
    </row>
    <row r="6405" spans="2:3" x14ac:dyDescent="0.75">
      <c r="B6405" s="249">
        <v>6342</v>
      </c>
      <c r="C6405" s="248">
        <v>91.13819711956107</v>
      </c>
    </row>
    <row r="6406" spans="2:3" x14ac:dyDescent="0.75">
      <c r="B6406" s="249">
        <v>6343</v>
      </c>
      <c r="C6406" s="248">
        <v>75.485568251286765</v>
      </c>
    </row>
    <row r="6407" spans="2:3" x14ac:dyDescent="0.75">
      <c r="B6407" s="249">
        <v>6344</v>
      </c>
      <c r="C6407" s="248">
        <v>127.06851501558</v>
      </c>
    </row>
    <row r="6408" spans="2:3" x14ac:dyDescent="0.75">
      <c r="B6408" s="249">
        <v>6345</v>
      </c>
      <c r="C6408" s="248">
        <v>118.7550671339136</v>
      </c>
    </row>
    <row r="6409" spans="2:3" x14ac:dyDescent="0.75">
      <c r="B6409" s="249">
        <v>6346</v>
      </c>
      <c r="C6409" s="248">
        <v>119.53253977586969</v>
      </c>
    </row>
    <row r="6410" spans="2:3" x14ac:dyDescent="0.75">
      <c r="B6410" s="249">
        <v>6347</v>
      </c>
      <c r="C6410" s="248">
        <v>114.33355221600588</v>
      </c>
    </row>
    <row r="6411" spans="2:3" x14ac:dyDescent="0.75">
      <c r="B6411" s="249">
        <v>6348</v>
      </c>
      <c r="C6411" s="248">
        <v>138.6781249381732</v>
      </c>
    </row>
    <row r="6412" spans="2:3" x14ac:dyDescent="0.75">
      <c r="B6412" s="249">
        <v>6349</v>
      </c>
      <c r="C6412" s="248">
        <v>130.84904755275312</v>
      </c>
    </row>
    <row r="6413" spans="2:3" x14ac:dyDescent="0.75">
      <c r="B6413" s="249">
        <v>6350</v>
      </c>
      <c r="C6413" s="248">
        <v>107.76511283398608</v>
      </c>
    </row>
    <row r="6414" spans="2:3" x14ac:dyDescent="0.75">
      <c r="B6414" s="249">
        <v>6351</v>
      </c>
      <c r="C6414" s="248">
        <v>123.36607562098202</v>
      </c>
    </row>
    <row r="6415" spans="2:3" x14ac:dyDescent="0.75">
      <c r="B6415" s="249">
        <v>6352</v>
      </c>
      <c r="C6415" s="248">
        <v>102.02980610027893</v>
      </c>
    </row>
    <row r="6416" spans="2:3" x14ac:dyDescent="0.75">
      <c r="B6416" s="249">
        <v>6353</v>
      </c>
      <c r="C6416" s="248">
        <v>130.13826501679171</v>
      </c>
    </row>
    <row r="6417" spans="2:3" x14ac:dyDescent="0.75">
      <c r="B6417" s="249">
        <v>6354</v>
      </c>
      <c r="C6417" s="248">
        <v>143.98250691798964</v>
      </c>
    </row>
    <row r="6418" spans="2:3" x14ac:dyDescent="0.75">
      <c r="B6418" s="249">
        <v>6355</v>
      </c>
      <c r="C6418" s="248">
        <v>84.350404778482755</v>
      </c>
    </row>
    <row r="6419" spans="2:3" x14ac:dyDescent="0.75">
      <c r="B6419" s="249">
        <v>6356</v>
      </c>
      <c r="C6419" s="248">
        <v>143.03535489747517</v>
      </c>
    </row>
    <row r="6420" spans="2:3" x14ac:dyDescent="0.75">
      <c r="B6420" s="249">
        <v>6357</v>
      </c>
      <c r="C6420" s="248">
        <v>113.50788834498127</v>
      </c>
    </row>
    <row r="6421" spans="2:3" x14ac:dyDescent="0.75">
      <c r="B6421" s="249">
        <v>6358</v>
      </c>
      <c r="C6421" s="248">
        <v>111.50412713660886</v>
      </c>
    </row>
    <row r="6422" spans="2:3" x14ac:dyDescent="0.75">
      <c r="B6422" s="249">
        <v>6359</v>
      </c>
      <c r="C6422" s="248">
        <v>90.14143561372822</v>
      </c>
    </row>
    <row r="6423" spans="2:3" x14ac:dyDescent="0.75">
      <c r="B6423" s="249">
        <v>6360</v>
      </c>
      <c r="C6423" s="248">
        <v>107.06644802006549</v>
      </c>
    </row>
    <row r="6424" spans="2:3" x14ac:dyDescent="0.75">
      <c r="B6424" s="249">
        <v>6361</v>
      </c>
      <c r="C6424" s="248">
        <v>116.20612758108962</v>
      </c>
    </row>
    <row r="6425" spans="2:3" x14ac:dyDescent="0.75">
      <c r="B6425" s="249">
        <v>6362</v>
      </c>
      <c r="C6425" s="248">
        <v>129.87497950298595</v>
      </c>
    </row>
    <row r="6426" spans="2:3" x14ac:dyDescent="0.75">
      <c r="B6426" s="249">
        <v>6363</v>
      </c>
      <c r="C6426" s="248">
        <v>73.015061256084309</v>
      </c>
    </row>
    <row r="6427" spans="2:3" x14ac:dyDescent="0.75">
      <c r="B6427" s="249">
        <v>6364</v>
      </c>
      <c r="C6427" s="248">
        <v>134.90612641722001</v>
      </c>
    </row>
    <row r="6428" spans="2:3" x14ac:dyDescent="0.75">
      <c r="B6428" s="249">
        <v>6365</v>
      </c>
      <c r="C6428" s="248">
        <v>116.57349950570467</v>
      </c>
    </row>
    <row r="6429" spans="2:3" x14ac:dyDescent="0.75">
      <c r="B6429" s="249">
        <v>6366</v>
      </c>
      <c r="C6429" s="248">
        <v>101.66562553303331</v>
      </c>
    </row>
    <row r="6430" spans="2:3" x14ac:dyDescent="0.75">
      <c r="B6430" s="249">
        <v>6367</v>
      </c>
      <c r="C6430" s="248">
        <v>154.89456889928178</v>
      </c>
    </row>
    <row r="6431" spans="2:3" x14ac:dyDescent="0.75">
      <c r="B6431" s="249">
        <v>6368</v>
      </c>
      <c r="C6431" s="248">
        <v>117.98174581196554</v>
      </c>
    </row>
    <row r="6432" spans="2:3" x14ac:dyDescent="0.75">
      <c r="B6432" s="249">
        <v>6369</v>
      </c>
      <c r="C6432" s="248">
        <v>83.876105780539433</v>
      </c>
    </row>
    <row r="6433" spans="2:3" x14ac:dyDescent="0.75">
      <c r="B6433" s="249">
        <v>6370</v>
      </c>
      <c r="C6433" s="248">
        <v>129.14657619459882</v>
      </c>
    </row>
    <row r="6434" spans="2:3" x14ac:dyDescent="0.75">
      <c r="B6434" s="249">
        <v>6371</v>
      </c>
      <c r="C6434" s="248">
        <v>94.704999973349047</v>
      </c>
    </row>
    <row r="6435" spans="2:3" x14ac:dyDescent="0.75">
      <c r="B6435" s="249">
        <v>6372</v>
      </c>
      <c r="C6435" s="248">
        <v>96.056855665325116</v>
      </c>
    </row>
    <row r="6436" spans="2:3" x14ac:dyDescent="0.75">
      <c r="B6436" s="249">
        <v>6373</v>
      </c>
      <c r="C6436" s="248">
        <v>144.27178957855111</v>
      </c>
    </row>
    <row r="6437" spans="2:3" x14ac:dyDescent="0.75">
      <c r="B6437" s="249">
        <v>6374</v>
      </c>
      <c r="C6437" s="248">
        <v>98.489986144020321</v>
      </c>
    </row>
    <row r="6438" spans="2:3" x14ac:dyDescent="0.75">
      <c r="B6438" s="249">
        <v>6375</v>
      </c>
      <c r="C6438" s="248">
        <v>114.86255305639246</v>
      </c>
    </row>
    <row r="6439" spans="2:3" x14ac:dyDescent="0.75">
      <c r="B6439" s="249">
        <v>6376</v>
      </c>
      <c r="C6439" s="248">
        <v>157.31950462971315</v>
      </c>
    </row>
    <row r="6440" spans="2:3" x14ac:dyDescent="0.75">
      <c r="B6440" s="249">
        <v>6377</v>
      </c>
      <c r="C6440" s="248">
        <v>111.97965472909429</v>
      </c>
    </row>
    <row r="6441" spans="2:3" x14ac:dyDescent="0.75">
      <c r="B6441" s="249">
        <v>6378</v>
      </c>
      <c r="C6441" s="248">
        <v>93.950279872512979</v>
      </c>
    </row>
    <row r="6442" spans="2:3" x14ac:dyDescent="0.75">
      <c r="B6442" s="249">
        <v>6379</v>
      </c>
      <c r="C6442" s="248">
        <v>163.9732526617388</v>
      </c>
    </row>
    <row r="6443" spans="2:3" x14ac:dyDescent="0.75">
      <c r="B6443" s="249">
        <v>6380</v>
      </c>
      <c r="C6443" s="248">
        <v>113.8004951395792</v>
      </c>
    </row>
    <row r="6444" spans="2:3" x14ac:dyDescent="0.75">
      <c r="B6444" s="249">
        <v>6381</v>
      </c>
      <c r="C6444" s="248">
        <v>117.71719364673524</v>
      </c>
    </row>
    <row r="6445" spans="2:3" x14ac:dyDescent="0.75">
      <c r="B6445" s="249">
        <v>6382</v>
      </c>
      <c r="C6445" s="248">
        <v>102.6919726184931</v>
      </c>
    </row>
    <row r="6446" spans="2:3" x14ac:dyDescent="0.75">
      <c r="B6446" s="249">
        <v>6383</v>
      </c>
      <c r="C6446" s="248">
        <v>125.34689974615647</v>
      </c>
    </row>
    <row r="6447" spans="2:3" x14ac:dyDescent="0.75">
      <c r="B6447" s="249">
        <v>6384</v>
      </c>
      <c r="C6447" s="248">
        <v>132.21443847314669</v>
      </c>
    </row>
    <row r="6448" spans="2:3" x14ac:dyDescent="0.75">
      <c r="B6448" s="249">
        <v>6385</v>
      </c>
      <c r="C6448" s="248">
        <v>67.91326422882284</v>
      </c>
    </row>
    <row r="6449" spans="2:3" x14ac:dyDescent="0.75">
      <c r="B6449" s="249">
        <v>6386</v>
      </c>
      <c r="C6449" s="248">
        <v>113.92243703209073</v>
      </c>
    </row>
    <row r="6450" spans="2:3" x14ac:dyDescent="0.75">
      <c r="B6450" s="249">
        <v>6387</v>
      </c>
      <c r="C6450" s="248">
        <v>106.14050035385445</v>
      </c>
    </row>
    <row r="6451" spans="2:3" x14ac:dyDescent="0.75">
      <c r="B6451" s="249">
        <v>6388</v>
      </c>
      <c r="C6451" s="248">
        <v>143.37642164818743</v>
      </c>
    </row>
    <row r="6452" spans="2:3" x14ac:dyDescent="0.75">
      <c r="B6452" s="249">
        <v>6389</v>
      </c>
      <c r="C6452" s="248">
        <v>137.9347512423501</v>
      </c>
    </row>
    <row r="6453" spans="2:3" x14ac:dyDescent="0.75">
      <c r="B6453" s="249">
        <v>6390</v>
      </c>
      <c r="C6453" s="248">
        <v>125.06018678765983</v>
      </c>
    </row>
    <row r="6454" spans="2:3" x14ac:dyDescent="0.75">
      <c r="B6454" s="249">
        <v>6391</v>
      </c>
      <c r="C6454" s="248">
        <v>118.06360075903532</v>
      </c>
    </row>
    <row r="6455" spans="2:3" x14ac:dyDescent="0.75">
      <c r="B6455" s="249">
        <v>6392</v>
      </c>
      <c r="C6455" s="248">
        <v>107.55236684457012</v>
      </c>
    </row>
    <row r="6456" spans="2:3" x14ac:dyDescent="0.75">
      <c r="B6456" s="249">
        <v>6393</v>
      </c>
      <c r="C6456" s="248">
        <v>165.97647050239652</v>
      </c>
    </row>
    <row r="6457" spans="2:3" x14ac:dyDescent="0.75">
      <c r="B6457" s="249">
        <v>6394</v>
      </c>
      <c r="C6457" s="248">
        <v>91.432013662416324</v>
      </c>
    </row>
    <row r="6458" spans="2:3" x14ac:dyDescent="0.75">
      <c r="B6458" s="249">
        <v>6395</v>
      </c>
      <c r="C6458" s="248">
        <v>98.233793607066843</v>
      </c>
    </row>
    <row r="6459" spans="2:3" x14ac:dyDescent="0.75">
      <c r="B6459" s="249">
        <v>6396</v>
      </c>
      <c r="C6459" s="248">
        <v>147.26092718537265</v>
      </c>
    </row>
    <row r="6460" spans="2:3" x14ac:dyDescent="0.75">
      <c r="B6460" s="249">
        <v>6397</v>
      </c>
      <c r="C6460" s="248">
        <v>114.82334833099384</v>
      </c>
    </row>
    <row r="6461" spans="2:3" x14ac:dyDescent="0.75">
      <c r="B6461" s="249">
        <v>6398</v>
      </c>
      <c r="C6461" s="248">
        <v>134.1988792878056</v>
      </c>
    </row>
    <row r="6462" spans="2:3" x14ac:dyDescent="0.75">
      <c r="B6462" s="249">
        <v>6399</v>
      </c>
      <c r="C6462" s="248">
        <v>74.290641264678612</v>
      </c>
    </row>
    <row r="6463" spans="2:3" x14ac:dyDescent="0.75">
      <c r="B6463" s="249">
        <v>6400</v>
      </c>
      <c r="C6463" s="248">
        <v>114.2758356609252</v>
      </c>
    </row>
    <row r="6464" spans="2:3" x14ac:dyDescent="0.75">
      <c r="B6464" s="249">
        <v>6401</v>
      </c>
      <c r="C6464" s="248">
        <v>106.64066895316077</v>
      </c>
    </row>
    <row r="6465" spans="2:3" x14ac:dyDescent="0.75">
      <c r="B6465" s="249">
        <v>6402</v>
      </c>
      <c r="C6465" s="248">
        <v>149.05810104128295</v>
      </c>
    </row>
    <row r="6466" spans="2:3" x14ac:dyDescent="0.75">
      <c r="B6466" s="249">
        <v>6403</v>
      </c>
      <c r="C6466" s="248">
        <v>113.9698650121766</v>
      </c>
    </row>
    <row r="6467" spans="2:3" x14ac:dyDescent="0.75">
      <c r="B6467" s="249">
        <v>6404</v>
      </c>
      <c r="C6467" s="248">
        <v>134.73311128777459</v>
      </c>
    </row>
    <row r="6468" spans="2:3" x14ac:dyDescent="0.75">
      <c r="B6468" s="249">
        <v>6405</v>
      </c>
      <c r="C6468" s="248">
        <v>86.080315438589793</v>
      </c>
    </row>
    <row r="6469" spans="2:3" x14ac:dyDescent="0.75">
      <c r="B6469" s="249">
        <v>6406</v>
      </c>
      <c r="C6469" s="248">
        <v>74.06416415320993</v>
      </c>
    </row>
    <row r="6470" spans="2:3" x14ac:dyDescent="0.75">
      <c r="B6470" s="249">
        <v>6407</v>
      </c>
      <c r="C6470" s="248">
        <v>102.70123032286097</v>
      </c>
    </row>
    <row r="6471" spans="2:3" x14ac:dyDescent="0.75">
      <c r="B6471" s="249">
        <v>6408</v>
      </c>
      <c r="C6471" s="248">
        <v>99.764886755204273</v>
      </c>
    </row>
    <row r="6472" spans="2:3" x14ac:dyDescent="0.75">
      <c r="B6472" s="249">
        <v>6409</v>
      </c>
      <c r="C6472" s="248">
        <v>126.79931571965417</v>
      </c>
    </row>
    <row r="6473" spans="2:3" x14ac:dyDescent="0.75">
      <c r="B6473" s="249">
        <v>6410</v>
      </c>
      <c r="C6473" s="248">
        <v>123.1895991297108</v>
      </c>
    </row>
    <row r="6474" spans="2:3" x14ac:dyDescent="0.75">
      <c r="B6474" s="249">
        <v>6411</v>
      </c>
      <c r="C6474" s="248">
        <v>108.75380987957251</v>
      </c>
    </row>
    <row r="6475" spans="2:3" x14ac:dyDescent="0.75">
      <c r="B6475" s="249">
        <v>6412</v>
      </c>
      <c r="C6475" s="248">
        <v>110.79611124298265</v>
      </c>
    </row>
    <row r="6476" spans="2:3" x14ac:dyDescent="0.75">
      <c r="B6476" s="249">
        <v>6413</v>
      </c>
      <c r="C6476" s="248">
        <v>109.24677451142976</v>
      </c>
    </row>
    <row r="6477" spans="2:3" x14ac:dyDescent="0.75">
      <c r="B6477" s="249">
        <v>6414</v>
      </c>
      <c r="C6477" s="248">
        <v>162.59493158417001</v>
      </c>
    </row>
    <row r="6478" spans="2:3" x14ac:dyDescent="0.75">
      <c r="B6478" s="249">
        <v>6415</v>
      </c>
      <c r="C6478" s="248">
        <v>154.92363943433077</v>
      </c>
    </row>
    <row r="6479" spans="2:3" x14ac:dyDescent="0.75">
      <c r="B6479" s="249">
        <v>6416</v>
      </c>
      <c r="C6479" s="248">
        <v>124.58115722086788</v>
      </c>
    </row>
    <row r="6480" spans="2:3" x14ac:dyDescent="0.75">
      <c r="B6480" s="249">
        <v>6417</v>
      </c>
      <c r="C6480" s="248">
        <v>90.893901279837607</v>
      </c>
    </row>
    <row r="6481" spans="2:3" x14ac:dyDescent="0.75">
      <c r="B6481" s="249">
        <v>6418</v>
      </c>
      <c r="C6481" s="248">
        <v>86.877890230263432</v>
      </c>
    </row>
    <row r="6482" spans="2:3" x14ac:dyDescent="0.75">
      <c r="B6482" s="249">
        <v>6419</v>
      </c>
      <c r="C6482" s="248">
        <v>79.018640250222106</v>
      </c>
    </row>
    <row r="6483" spans="2:3" x14ac:dyDescent="0.75">
      <c r="B6483" s="249">
        <v>6420</v>
      </c>
      <c r="C6483" s="248">
        <v>105.54983918017489</v>
      </c>
    </row>
    <row r="6484" spans="2:3" x14ac:dyDescent="0.75">
      <c r="B6484" s="249">
        <v>6421</v>
      </c>
      <c r="C6484" s="248">
        <v>131.56509995316173</v>
      </c>
    </row>
    <row r="6485" spans="2:3" x14ac:dyDescent="0.75">
      <c r="B6485" s="249">
        <v>6422</v>
      </c>
      <c r="C6485" s="248">
        <v>103.75994326562336</v>
      </c>
    </row>
    <row r="6486" spans="2:3" x14ac:dyDescent="0.75">
      <c r="B6486" s="249">
        <v>6423</v>
      </c>
      <c r="C6486" s="248">
        <v>96.721069717428975</v>
      </c>
    </row>
    <row r="6487" spans="2:3" x14ac:dyDescent="0.75">
      <c r="B6487" s="249">
        <v>6424</v>
      </c>
      <c r="C6487" s="248">
        <v>103.21664104740663</v>
      </c>
    </row>
    <row r="6488" spans="2:3" x14ac:dyDescent="0.75">
      <c r="B6488" s="249">
        <v>6425</v>
      </c>
      <c r="C6488" s="248">
        <v>109.20432692194856</v>
      </c>
    </row>
    <row r="6489" spans="2:3" x14ac:dyDescent="0.75">
      <c r="B6489" s="249">
        <v>6426</v>
      </c>
      <c r="C6489" s="248">
        <v>119.01542947680474</v>
      </c>
    </row>
    <row r="6490" spans="2:3" x14ac:dyDescent="0.75">
      <c r="B6490" s="249">
        <v>6427</v>
      </c>
      <c r="C6490" s="248">
        <v>126.69129613274217</v>
      </c>
    </row>
    <row r="6491" spans="2:3" x14ac:dyDescent="0.75">
      <c r="B6491" s="249">
        <v>6428</v>
      </c>
      <c r="C6491" s="248">
        <v>156.26617657076002</v>
      </c>
    </row>
    <row r="6492" spans="2:3" x14ac:dyDescent="0.75">
      <c r="B6492" s="249">
        <v>6429</v>
      </c>
      <c r="C6492" s="248">
        <v>107.33081579529599</v>
      </c>
    </row>
    <row r="6493" spans="2:3" x14ac:dyDescent="0.75">
      <c r="B6493" s="249">
        <v>6430</v>
      </c>
      <c r="C6493" s="248">
        <v>111.08967043541945</v>
      </c>
    </row>
    <row r="6494" spans="2:3" x14ac:dyDescent="0.75">
      <c r="B6494" s="249">
        <v>6431</v>
      </c>
      <c r="C6494" s="248">
        <v>111.48821457669222</v>
      </c>
    </row>
    <row r="6495" spans="2:3" x14ac:dyDescent="0.75">
      <c r="B6495" s="249">
        <v>6432</v>
      </c>
      <c r="C6495" s="248">
        <v>140.94793959911786</v>
      </c>
    </row>
    <row r="6496" spans="2:3" x14ac:dyDescent="0.75">
      <c r="B6496" s="249">
        <v>6433</v>
      </c>
      <c r="C6496" s="248">
        <v>137.51168136654815</v>
      </c>
    </row>
    <row r="6497" spans="2:3" x14ac:dyDescent="0.75">
      <c r="B6497" s="249">
        <v>6434</v>
      </c>
      <c r="C6497" s="248">
        <v>126.00215317793803</v>
      </c>
    </row>
    <row r="6498" spans="2:3" x14ac:dyDescent="0.75">
      <c r="B6498" s="249">
        <v>6435</v>
      </c>
      <c r="C6498" s="248">
        <v>139.45070373794869</v>
      </c>
    </row>
    <row r="6499" spans="2:3" x14ac:dyDescent="0.75">
      <c r="B6499" s="249">
        <v>6436</v>
      </c>
      <c r="C6499" s="248">
        <v>131.13197037583933</v>
      </c>
    </row>
    <row r="6500" spans="2:3" x14ac:dyDescent="0.75">
      <c r="B6500" s="249">
        <v>6437</v>
      </c>
      <c r="C6500" s="248">
        <v>112.62277710865735</v>
      </c>
    </row>
    <row r="6501" spans="2:3" x14ac:dyDescent="0.75">
      <c r="B6501" s="249">
        <v>6438</v>
      </c>
      <c r="C6501" s="248">
        <v>122.0973126989779</v>
      </c>
    </row>
    <row r="6502" spans="2:3" x14ac:dyDescent="0.75">
      <c r="B6502" s="249">
        <v>6439</v>
      </c>
      <c r="C6502" s="248">
        <v>125.74692944624124</v>
      </c>
    </row>
    <row r="6503" spans="2:3" x14ac:dyDescent="0.75">
      <c r="B6503" s="249">
        <v>6440</v>
      </c>
      <c r="C6503" s="248">
        <v>100.94901029047263</v>
      </c>
    </row>
    <row r="6504" spans="2:3" x14ac:dyDescent="0.75">
      <c r="B6504" s="249">
        <v>6441</v>
      </c>
      <c r="C6504" s="248">
        <v>139.17734762331543</v>
      </c>
    </row>
    <row r="6505" spans="2:3" x14ac:dyDescent="0.75">
      <c r="B6505" s="249">
        <v>6442</v>
      </c>
      <c r="C6505" s="248">
        <v>113.99031097983325</v>
      </c>
    </row>
    <row r="6506" spans="2:3" x14ac:dyDescent="0.75">
      <c r="B6506" s="249">
        <v>6443</v>
      </c>
      <c r="C6506" s="248">
        <v>130.23397888148699</v>
      </c>
    </row>
    <row r="6507" spans="2:3" x14ac:dyDescent="0.75">
      <c r="B6507" s="249">
        <v>6444</v>
      </c>
      <c r="C6507" s="248">
        <v>133.59242672439467</v>
      </c>
    </row>
    <row r="6508" spans="2:3" x14ac:dyDescent="0.75">
      <c r="B6508" s="249">
        <v>6445</v>
      </c>
      <c r="C6508" s="248">
        <v>112.15460666166699</v>
      </c>
    </row>
    <row r="6509" spans="2:3" x14ac:dyDescent="0.75">
      <c r="B6509" s="249">
        <v>6446</v>
      </c>
      <c r="C6509" s="248">
        <v>158.02468445409667</v>
      </c>
    </row>
    <row r="6510" spans="2:3" x14ac:dyDescent="0.75">
      <c r="B6510" s="249">
        <v>6447</v>
      </c>
      <c r="C6510" s="248">
        <v>101.56741520273252</v>
      </c>
    </row>
    <row r="6511" spans="2:3" x14ac:dyDescent="0.75">
      <c r="B6511" s="249">
        <v>6448</v>
      </c>
      <c r="C6511" s="248">
        <v>105.90138018013009</v>
      </c>
    </row>
    <row r="6512" spans="2:3" x14ac:dyDescent="0.75">
      <c r="B6512" s="249">
        <v>6449</v>
      </c>
      <c r="C6512" s="248">
        <v>122.36017286836454</v>
      </c>
    </row>
    <row r="6513" spans="2:3" x14ac:dyDescent="0.75">
      <c r="B6513" s="249">
        <v>6450</v>
      </c>
      <c r="C6513" s="248">
        <v>102.88597460959701</v>
      </c>
    </row>
    <row r="6514" spans="2:3" x14ac:dyDescent="0.75">
      <c r="B6514" s="249">
        <v>6451</v>
      </c>
      <c r="C6514" s="248">
        <v>122.29778413139172</v>
      </c>
    </row>
    <row r="6515" spans="2:3" x14ac:dyDescent="0.75">
      <c r="B6515" s="249">
        <v>6452</v>
      </c>
      <c r="C6515" s="248">
        <v>111.14504820712369</v>
      </c>
    </row>
    <row r="6516" spans="2:3" x14ac:dyDescent="0.75">
      <c r="B6516" s="249">
        <v>6453</v>
      </c>
      <c r="C6516" s="248">
        <v>119.75566697015762</v>
      </c>
    </row>
    <row r="6517" spans="2:3" x14ac:dyDescent="0.75">
      <c r="B6517" s="249">
        <v>6454</v>
      </c>
      <c r="C6517" s="248">
        <v>114.23897887387025</v>
      </c>
    </row>
    <row r="6518" spans="2:3" x14ac:dyDescent="0.75">
      <c r="B6518" s="249">
        <v>6455</v>
      </c>
      <c r="C6518" s="248">
        <v>164.07073856565847</v>
      </c>
    </row>
    <row r="6519" spans="2:3" x14ac:dyDescent="0.75">
      <c r="B6519" s="249">
        <v>6456</v>
      </c>
      <c r="C6519" s="248">
        <v>118.2230545277646</v>
      </c>
    </row>
    <row r="6520" spans="2:3" x14ac:dyDescent="0.75">
      <c r="B6520" s="249">
        <v>6457</v>
      </c>
      <c r="C6520" s="248">
        <v>145.67205508104053</v>
      </c>
    </row>
    <row r="6521" spans="2:3" x14ac:dyDescent="0.75">
      <c r="B6521" s="249">
        <v>6458</v>
      </c>
      <c r="C6521" s="248">
        <v>143.68561930287038</v>
      </c>
    </row>
    <row r="6522" spans="2:3" x14ac:dyDescent="0.75">
      <c r="B6522" s="249">
        <v>6459</v>
      </c>
      <c r="C6522" s="248">
        <v>149.07707294910739</v>
      </c>
    </row>
    <row r="6523" spans="2:3" x14ac:dyDescent="0.75">
      <c r="B6523" s="249">
        <v>6460</v>
      </c>
      <c r="C6523" s="248">
        <v>140.39252021025192</v>
      </c>
    </row>
    <row r="6524" spans="2:3" x14ac:dyDescent="0.75">
      <c r="B6524" s="249">
        <v>6461</v>
      </c>
      <c r="C6524" s="248">
        <v>86.241201311073638</v>
      </c>
    </row>
    <row r="6525" spans="2:3" x14ac:dyDescent="0.75">
      <c r="B6525" s="249">
        <v>6462</v>
      </c>
      <c r="C6525" s="248">
        <v>127.43561886071718</v>
      </c>
    </row>
    <row r="6526" spans="2:3" x14ac:dyDescent="0.75">
      <c r="B6526" s="249">
        <v>6463</v>
      </c>
      <c r="C6526" s="248">
        <v>91.776334627391009</v>
      </c>
    </row>
    <row r="6527" spans="2:3" x14ac:dyDescent="0.75">
      <c r="B6527" s="249">
        <v>6464</v>
      </c>
      <c r="C6527" s="248">
        <v>122.67850577688326</v>
      </c>
    </row>
    <row r="6528" spans="2:3" x14ac:dyDescent="0.75">
      <c r="B6528" s="249">
        <v>6465</v>
      </c>
      <c r="C6528" s="248">
        <v>158.05926875058043</v>
      </c>
    </row>
    <row r="6529" spans="2:3" x14ac:dyDescent="0.75">
      <c r="B6529" s="249">
        <v>6466</v>
      </c>
      <c r="C6529" s="248">
        <v>136.47025844856458</v>
      </c>
    </row>
    <row r="6530" spans="2:3" x14ac:dyDescent="0.75">
      <c r="B6530" s="249">
        <v>6467</v>
      </c>
      <c r="C6530" s="248">
        <v>112.54205785993346</v>
      </c>
    </row>
    <row r="6531" spans="2:3" x14ac:dyDescent="0.75">
      <c r="B6531" s="249">
        <v>6468</v>
      </c>
      <c r="C6531" s="248">
        <v>163.24930449371209</v>
      </c>
    </row>
    <row r="6532" spans="2:3" x14ac:dyDescent="0.75">
      <c r="B6532" s="249">
        <v>6469</v>
      </c>
      <c r="C6532" s="248">
        <v>127.03783329800257</v>
      </c>
    </row>
    <row r="6533" spans="2:3" x14ac:dyDescent="0.75">
      <c r="B6533" s="249">
        <v>6470</v>
      </c>
      <c r="C6533" s="248">
        <v>97.303651873822758</v>
      </c>
    </row>
    <row r="6534" spans="2:3" x14ac:dyDescent="0.75">
      <c r="B6534" s="249">
        <v>6471</v>
      </c>
      <c r="C6534" s="248">
        <v>143.68193176454395</v>
      </c>
    </row>
    <row r="6535" spans="2:3" x14ac:dyDescent="0.75">
      <c r="B6535" s="249">
        <v>6472</v>
      </c>
      <c r="C6535" s="248">
        <v>142.51265577579292</v>
      </c>
    </row>
    <row r="6536" spans="2:3" x14ac:dyDescent="0.75">
      <c r="B6536" s="249">
        <v>6473</v>
      </c>
      <c r="C6536" s="248">
        <v>144.33209150883459</v>
      </c>
    </row>
    <row r="6537" spans="2:3" x14ac:dyDescent="0.75">
      <c r="B6537" s="249">
        <v>6474</v>
      </c>
      <c r="C6537" s="248">
        <v>121.05323497553024</v>
      </c>
    </row>
    <row r="6538" spans="2:3" x14ac:dyDescent="0.75">
      <c r="B6538" s="249">
        <v>6475</v>
      </c>
      <c r="C6538" s="248">
        <v>128.19447171850629</v>
      </c>
    </row>
    <row r="6539" spans="2:3" x14ac:dyDescent="0.75">
      <c r="B6539" s="249">
        <v>6476</v>
      </c>
      <c r="C6539" s="248">
        <v>149.89831127771089</v>
      </c>
    </row>
    <row r="6540" spans="2:3" x14ac:dyDescent="0.75">
      <c r="B6540" s="249">
        <v>6477</v>
      </c>
      <c r="C6540" s="248">
        <v>100.90141997204323</v>
      </c>
    </row>
    <row r="6541" spans="2:3" x14ac:dyDescent="0.75">
      <c r="B6541" s="249">
        <v>6478</v>
      </c>
      <c r="C6541" s="248">
        <v>90.109342913879942</v>
      </c>
    </row>
    <row r="6542" spans="2:3" x14ac:dyDescent="0.75">
      <c r="B6542" s="249">
        <v>6479</v>
      </c>
      <c r="C6542" s="248">
        <v>132.83006203327369</v>
      </c>
    </row>
    <row r="6543" spans="2:3" x14ac:dyDescent="0.75">
      <c r="B6543" s="249">
        <v>6480</v>
      </c>
      <c r="C6543" s="248">
        <v>159.53791958981481</v>
      </c>
    </row>
    <row r="6544" spans="2:3" x14ac:dyDescent="0.75">
      <c r="B6544" s="249">
        <v>6481</v>
      </c>
      <c r="C6544" s="248">
        <v>110.1187162993178</v>
      </c>
    </row>
    <row r="6545" spans="2:3" x14ac:dyDescent="0.75">
      <c r="B6545" s="249">
        <v>6482</v>
      </c>
      <c r="C6545" s="248">
        <v>100.77712414107876</v>
      </c>
    </row>
    <row r="6546" spans="2:3" x14ac:dyDescent="0.75">
      <c r="B6546" s="249">
        <v>6483</v>
      </c>
      <c r="C6546" s="248">
        <v>141.12901133733988</v>
      </c>
    </row>
    <row r="6547" spans="2:3" x14ac:dyDescent="0.75">
      <c r="B6547" s="249">
        <v>6484</v>
      </c>
      <c r="C6547" s="248">
        <v>133.17618217683219</v>
      </c>
    </row>
    <row r="6548" spans="2:3" x14ac:dyDescent="0.75">
      <c r="B6548" s="249">
        <v>6485</v>
      </c>
      <c r="C6548" s="248">
        <v>142.4355419642514</v>
      </c>
    </row>
    <row r="6549" spans="2:3" x14ac:dyDescent="0.75">
      <c r="B6549" s="249">
        <v>6486</v>
      </c>
      <c r="C6549" s="248">
        <v>120.60628716651954</v>
      </c>
    </row>
    <row r="6550" spans="2:3" x14ac:dyDescent="0.75">
      <c r="B6550" s="249">
        <v>6487</v>
      </c>
      <c r="C6550" s="248">
        <v>123.07132384256811</v>
      </c>
    </row>
    <row r="6551" spans="2:3" x14ac:dyDescent="0.75">
      <c r="B6551" s="249">
        <v>6488</v>
      </c>
      <c r="C6551" s="248">
        <v>126.89991051643773</v>
      </c>
    </row>
    <row r="6552" spans="2:3" x14ac:dyDescent="0.75">
      <c r="B6552" s="249">
        <v>6489</v>
      </c>
      <c r="C6552" s="248">
        <v>120.68633163769505</v>
      </c>
    </row>
    <row r="6553" spans="2:3" x14ac:dyDescent="0.75">
      <c r="B6553" s="249">
        <v>6490</v>
      </c>
      <c r="C6553" s="248">
        <v>149.54864579537102</v>
      </c>
    </row>
    <row r="6554" spans="2:3" x14ac:dyDescent="0.75">
      <c r="B6554" s="249">
        <v>6491</v>
      </c>
      <c r="C6554" s="248">
        <v>118.49453205962314</v>
      </c>
    </row>
    <row r="6555" spans="2:3" x14ac:dyDescent="0.75">
      <c r="B6555" s="249">
        <v>6492</v>
      </c>
      <c r="C6555" s="248">
        <v>84.338613821239989</v>
      </c>
    </row>
    <row r="6556" spans="2:3" x14ac:dyDescent="0.75">
      <c r="B6556" s="249">
        <v>6493</v>
      </c>
      <c r="C6556" s="248">
        <v>150.29013263530277</v>
      </c>
    </row>
    <row r="6557" spans="2:3" x14ac:dyDescent="0.75">
      <c r="B6557" s="249">
        <v>6494</v>
      </c>
      <c r="C6557" s="248">
        <v>148.70256957724808</v>
      </c>
    </row>
    <row r="6558" spans="2:3" x14ac:dyDescent="0.75">
      <c r="B6558" s="249">
        <v>6495</v>
      </c>
      <c r="C6558" s="248">
        <v>106.51625995111164</v>
      </c>
    </row>
    <row r="6559" spans="2:3" x14ac:dyDescent="0.75">
      <c r="B6559" s="249">
        <v>6496</v>
      </c>
      <c r="C6559" s="248">
        <v>120.18969329839862</v>
      </c>
    </row>
    <row r="6560" spans="2:3" x14ac:dyDescent="0.75">
      <c r="B6560" s="249">
        <v>6497</v>
      </c>
      <c r="C6560" s="248">
        <v>139.38538468626297</v>
      </c>
    </row>
    <row r="6561" spans="2:3" x14ac:dyDescent="0.75">
      <c r="B6561" s="249">
        <v>6498</v>
      </c>
      <c r="C6561" s="248">
        <v>163.66876949357018</v>
      </c>
    </row>
    <row r="6562" spans="2:3" x14ac:dyDescent="0.75">
      <c r="B6562" s="249">
        <v>6499</v>
      </c>
      <c r="C6562" s="248">
        <v>124.40127152834027</v>
      </c>
    </row>
    <row r="6563" spans="2:3" x14ac:dyDescent="0.75">
      <c r="B6563" s="249">
        <v>6500</v>
      </c>
      <c r="C6563" s="248">
        <v>122.27986922499585</v>
      </c>
    </row>
    <row r="6564" spans="2:3" x14ac:dyDescent="0.75">
      <c r="B6564" s="249">
        <v>6501</v>
      </c>
      <c r="C6564" s="248">
        <v>121.36850999118997</v>
      </c>
    </row>
    <row r="6565" spans="2:3" x14ac:dyDescent="0.75">
      <c r="B6565" s="249">
        <v>6502</v>
      </c>
      <c r="C6565" s="248">
        <v>119.97451619869797</v>
      </c>
    </row>
    <row r="6566" spans="2:3" x14ac:dyDescent="0.75">
      <c r="B6566" s="249">
        <v>6503</v>
      </c>
      <c r="C6566" s="248">
        <v>118.04417842684953</v>
      </c>
    </row>
    <row r="6567" spans="2:3" x14ac:dyDescent="0.75">
      <c r="B6567" s="249">
        <v>6504</v>
      </c>
      <c r="C6567" s="248">
        <v>105.19721794351604</v>
      </c>
    </row>
    <row r="6568" spans="2:3" x14ac:dyDescent="0.75">
      <c r="B6568" s="249">
        <v>6505</v>
      </c>
      <c r="C6568" s="248">
        <v>125.1027648010668</v>
      </c>
    </row>
    <row r="6569" spans="2:3" x14ac:dyDescent="0.75">
      <c r="B6569" s="249">
        <v>6506</v>
      </c>
      <c r="C6569" s="248">
        <v>137.16143892132931</v>
      </c>
    </row>
    <row r="6570" spans="2:3" x14ac:dyDescent="0.75">
      <c r="B6570" s="249">
        <v>6507</v>
      </c>
      <c r="C6570" s="248">
        <v>109.35169242750943</v>
      </c>
    </row>
    <row r="6571" spans="2:3" x14ac:dyDescent="0.75">
      <c r="B6571" s="249">
        <v>6508</v>
      </c>
      <c r="C6571" s="248">
        <v>119.98804834609372</v>
      </c>
    </row>
    <row r="6572" spans="2:3" x14ac:dyDescent="0.75">
      <c r="B6572" s="249">
        <v>6509</v>
      </c>
      <c r="C6572" s="248">
        <v>129.03136750991743</v>
      </c>
    </row>
    <row r="6573" spans="2:3" x14ac:dyDescent="0.75">
      <c r="B6573" s="249">
        <v>6510</v>
      </c>
      <c r="C6573" s="248">
        <v>136.86792694219349</v>
      </c>
    </row>
    <row r="6574" spans="2:3" x14ac:dyDescent="0.75">
      <c r="B6574" s="249">
        <v>6511</v>
      </c>
      <c r="C6574" s="248">
        <v>79.902483098213665</v>
      </c>
    </row>
    <row r="6575" spans="2:3" x14ac:dyDescent="0.75">
      <c r="B6575" s="249">
        <v>6512</v>
      </c>
      <c r="C6575" s="248">
        <v>117.24911547365447</v>
      </c>
    </row>
    <row r="6576" spans="2:3" x14ac:dyDescent="0.75">
      <c r="B6576" s="249">
        <v>6513</v>
      </c>
      <c r="C6576" s="248">
        <v>152.35886419782364</v>
      </c>
    </row>
    <row r="6577" spans="2:3" x14ac:dyDescent="0.75">
      <c r="B6577" s="249">
        <v>6514</v>
      </c>
      <c r="C6577" s="248">
        <v>99.923619150883042</v>
      </c>
    </row>
    <row r="6578" spans="2:3" x14ac:dyDescent="0.75">
      <c r="B6578" s="249">
        <v>6515</v>
      </c>
      <c r="C6578" s="248">
        <v>127.34142120432676</v>
      </c>
    </row>
    <row r="6579" spans="2:3" x14ac:dyDescent="0.75">
      <c r="B6579" s="249">
        <v>6516</v>
      </c>
      <c r="C6579" s="248">
        <v>96.651222140066324</v>
      </c>
    </row>
    <row r="6580" spans="2:3" x14ac:dyDescent="0.75">
      <c r="B6580" s="249">
        <v>6517</v>
      </c>
      <c r="C6580" s="248">
        <v>151.82542534077805</v>
      </c>
    </row>
    <row r="6581" spans="2:3" x14ac:dyDescent="0.75">
      <c r="B6581" s="249">
        <v>6518</v>
      </c>
      <c r="C6581" s="248">
        <v>111.09208995231376</v>
      </c>
    </row>
    <row r="6582" spans="2:3" x14ac:dyDescent="0.75">
      <c r="B6582" s="249">
        <v>6519</v>
      </c>
      <c r="C6582" s="248">
        <v>110.08613707184125</v>
      </c>
    </row>
    <row r="6583" spans="2:3" x14ac:dyDescent="0.75">
      <c r="B6583" s="249">
        <v>6520</v>
      </c>
      <c r="C6583" s="248">
        <v>153.21086757560769</v>
      </c>
    </row>
    <row r="6584" spans="2:3" x14ac:dyDescent="0.75">
      <c r="B6584" s="249">
        <v>6521</v>
      </c>
      <c r="C6584" s="248">
        <v>92.414176598492347</v>
      </c>
    </row>
    <row r="6585" spans="2:3" x14ac:dyDescent="0.75">
      <c r="B6585" s="249">
        <v>6522</v>
      </c>
      <c r="C6585" s="248">
        <v>161.47498911340679</v>
      </c>
    </row>
    <row r="6586" spans="2:3" x14ac:dyDescent="0.75">
      <c r="B6586" s="249">
        <v>6523</v>
      </c>
      <c r="C6586" s="248">
        <v>163.38516226855961</v>
      </c>
    </row>
    <row r="6587" spans="2:3" x14ac:dyDescent="0.75">
      <c r="B6587" s="249">
        <v>6524</v>
      </c>
      <c r="C6587" s="248">
        <v>128.19622660478782</v>
      </c>
    </row>
    <row r="6588" spans="2:3" x14ac:dyDescent="0.75">
      <c r="B6588" s="249">
        <v>6525</v>
      </c>
      <c r="C6588" s="248">
        <v>170.00623306872424</v>
      </c>
    </row>
    <row r="6589" spans="2:3" x14ac:dyDescent="0.75">
      <c r="B6589" s="249">
        <v>6526</v>
      </c>
      <c r="C6589" s="248">
        <v>122.73519163144246</v>
      </c>
    </row>
    <row r="6590" spans="2:3" x14ac:dyDescent="0.75">
      <c r="B6590" s="249">
        <v>6527</v>
      </c>
      <c r="C6590" s="248">
        <v>114.03787478676053</v>
      </c>
    </row>
    <row r="6591" spans="2:3" x14ac:dyDescent="0.75">
      <c r="B6591" s="249">
        <v>6528</v>
      </c>
      <c r="C6591" s="248">
        <v>107.15258125917133</v>
      </c>
    </row>
    <row r="6592" spans="2:3" x14ac:dyDescent="0.75">
      <c r="B6592" s="249">
        <v>6529</v>
      </c>
      <c r="C6592" s="248">
        <v>119.44942742656305</v>
      </c>
    </row>
    <row r="6593" spans="2:3" x14ac:dyDescent="0.75">
      <c r="B6593" s="249">
        <v>6530</v>
      </c>
      <c r="C6593" s="248">
        <v>128.32598489083972</v>
      </c>
    </row>
    <row r="6594" spans="2:3" x14ac:dyDescent="0.75">
      <c r="B6594" s="249">
        <v>6531</v>
      </c>
      <c r="C6594" s="248">
        <v>91.326091732858075</v>
      </c>
    </row>
    <row r="6595" spans="2:3" x14ac:dyDescent="0.75">
      <c r="B6595" s="249">
        <v>6532</v>
      </c>
      <c r="C6595" s="248">
        <v>97.283936265440332</v>
      </c>
    </row>
    <row r="6596" spans="2:3" x14ac:dyDescent="0.75">
      <c r="B6596" s="249">
        <v>6533</v>
      </c>
      <c r="C6596" s="248">
        <v>129.73318582023182</v>
      </c>
    </row>
    <row r="6597" spans="2:3" x14ac:dyDescent="0.75">
      <c r="B6597" s="249">
        <v>6534</v>
      </c>
      <c r="C6597" s="248">
        <v>109.48763089952584</v>
      </c>
    </row>
    <row r="6598" spans="2:3" x14ac:dyDescent="0.75">
      <c r="B6598" s="249">
        <v>6535</v>
      </c>
      <c r="C6598" s="248">
        <v>70.616142590966035</v>
      </c>
    </row>
    <row r="6599" spans="2:3" x14ac:dyDescent="0.75">
      <c r="B6599" s="249">
        <v>6536</v>
      </c>
      <c r="C6599" s="248">
        <v>136.0696009961471</v>
      </c>
    </row>
    <row r="6600" spans="2:3" x14ac:dyDescent="0.75">
      <c r="B6600" s="249">
        <v>6537</v>
      </c>
      <c r="C6600" s="248">
        <v>110.88737428511183</v>
      </c>
    </row>
    <row r="6601" spans="2:3" x14ac:dyDescent="0.75">
      <c r="B6601" s="249">
        <v>6538</v>
      </c>
      <c r="C6601" s="248">
        <v>106.72645521854301</v>
      </c>
    </row>
    <row r="6602" spans="2:3" x14ac:dyDescent="0.75">
      <c r="B6602" s="249">
        <v>6539</v>
      </c>
      <c r="C6602" s="248">
        <v>128.47286003183757</v>
      </c>
    </row>
    <row r="6603" spans="2:3" x14ac:dyDescent="0.75">
      <c r="B6603" s="249">
        <v>6540</v>
      </c>
      <c r="C6603" s="248">
        <v>90.991073620619431</v>
      </c>
    </row>
    <row r="6604" spans="2:3" x14ac:dyDescent="0.75">
      <c r="B6604" s="249">
        <v>6541</v>
      </c>
      <c r="C6604" s="248">
        <v>146.33551420768833</v>
      </c>
    </row>
    <row r="6605" spans="2:3" x14ac:dyDescent="0.75">
      <c r="B6605" s="249">
        <v>6542</v>
      </c>
      <c r="C6605" s="248">
        <v>120.15361425546179</v>
      </c>
    </row>
    <row r="6606" spans="2:3" x14ac:dyDescent="0.75">
      <c r="B6606" s="249">
        <v>6543</v>
      </c>
      <c r="C6606" s="248">
        <v>136.1982708452623</v>
      </c>
    </row>
    <row r="6607" spans="2:3" x14ac:dyDescent="0.75">
      <c r="B6607" s="249">
        <v>6544</v>
      </c>
      <c r="C6607" s="248">
        <v>108.16662275224635</v>
      </c>
    </row>
    <row r="6608" spans="2:3" x14ac:dyDescent="0.75">
      <c r="B6608" s="249">
        <v>6545</v>
      </c>
      <c r="C6608" s="248">
        <v>123.79194529994547</v>
      </c>
    </row>
    <row r="6609" spans="2:3" x14ac:dyDescent="0.75">
      <c r="B6609" s="249">
        <v>6546</v>
      </c>
      <c r="C6609" s="248">
        <v>66.943228322165254</v>
      </c>
    </row>
    <row r="6610" spans="2:3" x14ac:dyDescent="0.75">
      <c r="B6610" s="249">
        <v>6547</v>
      </c>
      <c r="C6610" s="248">
        <v>100.96195452967305</v>
      </c>
    </row>
    <row r="6611" spans="2:3" x14ac:dyDescent="0.75">
      <c r="B6611" s="249">
        <v>6548</v>
      </c>
      <c r="C6611" s="248">
        <v>125.51939710670823</v>
      </c>
    </row>
    <row r="6612" spans="2:3" x14ac:dyDescent="0.75">
      <c r="B6612" s="249">
        <v>6549</v>
      </c>
      <c r="C6612" s="248">
        <v>76.348341882128821</v>
      </c>
    </row>
    <row r="6613" spans="2:3" x14ac:dyDescent="0.75">
      <c r="B6613" s="249">
        <v>6550</v>
      </c>
      <c r="C6613" s="248">
        <v>120.70550916047959</v>
      </c>
    </row>
    <row r="6614" spans="2:3" x14ac:dyDescent="0.75">
      <c r="B6614" s="249">
        <v>6551</v>
      </c>
      <c r="C6614" s="248">
        <v>135.53714486648562</v>
      </c>
    </row>
    <row r="6615" spans="2:3" x14ac:dyDescent="0.75">
      <c r="B6615" s="249">
        <v>6552</v>
      </c>
      <c r="C6615" s="248">
        <v>135.0001420629699</v>
      </c>
    </row>
    <row r="6616" spans="2:3" x14ac:dyDescent="0.75">
      <c r="B6616" s="249">
        <v>6553</v>
      </c>
      <c r="C6616" s="248">
        <v>112.68240670638842</v>
      </c>
    </row>
    <row r="6617" spans="2:3" x14ac:dyDescent="0.75">
      <c r="B6617" s="249">
        <v>6554</v>
      </c>
      <c r="C6617" s="248">
        <v>84.204799863829123</v>
      </c>
    </row>
    <row r="6618" spans="2:3" x14ac:dyDescent="0.75">
      <c r="B6618" s="249">
        <v>6555</v>
      </c>
      <c r="C6618" s="248">
        <v>90.910567875571516</v>
      </c>
    </row>
    <row r="6619" spans="2:3" x14ac:dyDescent="0.75">
      <c r="B6619" s="249">
        <v>6556</v>
      </c>
      <c r="C6619" s="248">
        <v>123.63467798672576</v>
      </c>
    </row>
    <row r="6620" spans="2:3" x14ac:dyDescent="0.75">
      <c r="B6620" s="249">
        <v>6557</v>
      </c>
      <c r="C6620" s="248">
        <v>87.232583546771153</v>
      </c>
    </row>
    <row r="6621" spans="2:3" x14ac:dyDescent="0.75">
      <c r="B6621" s="249">
        <v>6558</v>
      </c>
      <c r="C6621" s="248">
        <v>152.01912888923573</v>
      </c>
    </row>
    <row r="6622" spans="2:3" x14ac:dyDescent="0.75">
      <c r="B6622" s="249">
        <v>6559</v>
      </c>
      <c r="C6622" s="248">
        <v>101.17559904028519</v>
      </c>
    </row>
    <row r="6623" spans="2:3" x14ac:dyDescent="0.75">
      <c r="B6623" s="249">
        <v>6560</v>
      </c>
      <c r="C6623" s="248">
        <v>136.32633096128239</v>
      </c>
    </row>
    <row r="6624" spans="2:3" x14ac:dyDescent="0.75">
      <c r="B6624" s="249">
        <v>6561</v>
      </c>
      <c r="C6624" s="248">
        <v>82.983445759680151</v>
      </c>
    </row>
    <row r="6625" spans="2:3" x14ac:dyDescent="0.75">
      <c r="B6625" s="249">
        <v>6562</v>
      </c>
      <c r="C6625" s="248">
        <v>125.8116273283598</v>
      </c>
    </row>
    <row r="6626" spans="2:3" x14ac:dyDescent="0.75">
      <c r="B6626" s="249">
        <v>6563</v>
      </c>
      <c r="C6626" s="248">
        <v>119.24249336025257</v>
      </c>
    </row>
    <row r="6627" spans="2:3" x14ac:dyDescent="0.75">
      <c r="B6627" s="249">
        <v>6564</v>
      </c>
      <c r="C6627" s="248">
        <v>132.43543257059818</v>
      </c>
    </row>
    <row r="6628" spans="2:3" x14ac:dyDescent="0.75">
      <c r="B6628" s="249">
        <v>6565</v>
      </c>
      <c r="C6628" s="248">
        <v>143.75210164566354</v>
      </c>
    </row>
    <row r="6629" spans="2:3" x14ac:dyDescent="0.75">
      <c r="B6629" s="249">
        <v>6566</v>
      </c>
      <c r="C6629" s="248">
        <v>80.619369034811868</v>
      </c>
    </row>
    <row r="6630" spans="2:3" x14ac:dyDescent="0.75">
      <c r="B6630" s="249">
        <v>6567</v>
      </c>
      <c r="C6630" s="248">
        <v>127.89248867853023</v>
      </c>
    </row>
    <row r="6631" spans="2:3" x14ac:dyDescent="0.75">
      <c r="B6631" s="249">
        <v>6568</v>
      </c>
      <c r="C6631" s="248">
        <v>157.65525278986735</v>
      </c>
    </row>
    <row r="6632" spans="2:3" x14ac:dyDescent="0.75">
      <c r="B6632" s="249">
        <v>6569</v>
      </c>
      <c r="C6632" s="248">
        <v>105.88736951684047</v>
      </c>
    </row>
    <row r="6633" spans="2:3" x14ac:dyDescent="0.75">
      <c r="B6633" s="249">
        <v>6570</v>
      </c>
      <c r="C6633" s="248">
        <v>124.90996359048</v>
      </c>
    </row>
    <row r="6634" spans="2:3" x14ac:dyDescent="0.75">
      <c r="B6634" s="249">
        <v>6571</v>
      </c>
      <c r="C6634" s="248">
        <v>130.72359674660123</v>
      </c>
    </row>
    <row r="6635" spans="2:3" x14ac:dyDescent="0.75">
      <c r="B6635" s="249">
        <v>6572</v>
      </c>
      <c r="C6635" s="248">
        <v>121.65312550606163</v>
      </c>
    </row>
    <row r="6636" spans="2:3" x14ac:dyDescent="0.75">
      <c r="B6636" s="249">
        <v>6573</v>
      </c>
      <c r="C6636" s="248">
        <v>115.59831814605498</v>
      </c>
    </row>
    <row r="6637" spans="2:3" x14ac:dyDescent="0.75">
      <c r="B6637" s="249">
        <v>6574</v>
      </c>
      <c r="C6637" s="248">
        <v>108.73037843636968</v>
      </c>
    </row>
    <row r="6638" spans="2:3" x14ac:dyDescent="0.75">
      <c r="B6638" s="249">
        <v>6575</v>
      </c>
      <c r="C6638" s="248">
        <v>118.05570765938747</v>
      </c>
    </row>
    <row r="6639" spans="2:3" x14ac:dyDescent="0.75">
      <c r="B6639" s="249">
        <v>6576</v>
      </c>
      <c r="C6639" s="248">
        <v>150.30975450697611</v>
      </c>
    </row>
    <row r="6640" spans="2:3" x14ac:dyDescent="0.75">
      <c r="B6640" s="249">
        <v>6577</v>
      </c>
      <c r="C6640" s="248">
        <v>139.82706239306748</v>
      </c>
    </row>
    <row r="6641" spans="2:3" x14ac:dyDescent="0.75">
      <c r="B6641" s="249">
        <v>6578</v>
      </c>
      <c r="C6641" s="248">
        <v>119.24486248617214</v>
      </c>
    </row>
    <row r="6642" spans="2:3" x14ac:dyDescent="0.75">
      <c r="B6642" s="249">
        <v>6579</v>
      </c>
      <c r="C6642" s="248">
        <v>141.12847976151235</v>
      </c>
    </row>
    <row r="6643" spans="2:3" x14ac:dyDescent="0.75">
      <c r="B6643" s="249">
        <v>6580</v>
      </c>
      <c r="C6643" s="248">
        <v>155.29347012897514</v>
      </c>
    </row>
    <row r="6644" spans="2:3" x14ac:dyDescent="0.75">
      <c r="B6644" s="249">
        <v>6581</v>
      </c>
      <c r="C6644" s="248">
        <v>83.370524706575139</v>
      </c>
    </row>
    <row r="6645" spans="2:3" x14ac:dyDescent="0.75">
      <c r="B6645" s="249">
        <v>6582</v>
      </c>
      <c r="C6645" s="248">
        <v>97.153773891702627</v>
      </c>
    </row>
    <row r="6646" spans="2:3" x14ac:dyDescent="0.75">
      <c r="B6646" s="249">
        <v>6583</v>
      </c>
      <c r="C6646" s="248">
        <v>78.309429140750794</v>
      </c>
    </row>
    <row r="6647" spans="2:3" x14ac:dyDescent="0.75">
      <c r="B6647" s="249">
        <v>6584</v>
      </c>
      <c r="C6647" s="248">
        <v>165.33347128224392</v>
      </c>
    </row>
    <row r="6648" spans="2:3" x14ac:dyDescent="0.75">
      <c r="B6648" s="249">
        <v>6585</v>
      </c>
      <c r="C6648" s="248">
        <v>124.34756388778193</v>
      </c>
    </row>
    <row r="6649" spans="2:3" x14ac:dyDescent="0.75">
      <c r="B6649" s="249">
        <v>6586</v>
      </c>
      <c r="C6649" s="248">
        <v>108.6971203647585</v>
      </c>
    </row>
    <row r="6650" spans="2:3" x14ac:dyDescent="0.75">
      <c r="B6650" s="249">
        <v>6587</v>
      </c>
      <c r="C6650" s="248">
        <v>127.51731468029418</v>
      </c>
    </row>
    <row r="6651" spans="2:3" x14ac:dyDescent="0.75">
      <c r="B6651" s="249">
        <v>6588</v>
      </c>
      <c r="C6651" s="248">
        <v>175.99601289089264</v>
      </c>
    </row>
    <row r="6652" spans="2:3" x14ac:dyDescent="0.75">
      <c r="B6652" s="249">
        <v>6589</v>
      </c>
      <c r="C6652" s="248">
        <v>122.70551722268308</v>
      </c>
    </row>
    <row r="6653" spans="2:3" x14ac:dyDescent="0.75">
      <c r="B6653" s="249">
        <v>6590</v>
      </c>
      <c r="C6653" s="248">
        <v>120.43718970348162</v>
      </c>
    </row>
    <row r="6654" spans="2:3" x14ac:dyDescent="0.75">
      <c r="B6654" s="249">
        <v>6591</v>
      </c>
      <c r="C6654" s="248">
        <v>114.79621721592044</v>
      </c>
    </row>
    <row r="6655" spans="2:3" x14ac:dyDescent="0.75">
      <c r="B6655" s="249">
        <v>6592</v>
      </c>
      <c r="C6655" s="248">
        <v>150.36553550848603</v>
      </c>
    </row>
    <row r="6656" spans="2:3" x14ac:dyDescent="0.75">
      <c r="B6656" s="249">
        <v>6593</v>
      </c>
      <c r="C6656" s="248">
        <v>86.000104633834084</v>
      </c>
    </row>
    <row r="6657" spans="2:3" x14ac:dyDescent="0.75">
      <c r="B6657" s="249">
        <v>6594</v>
      </c>
      <c r="C6657" s="248">
        <v>138.64028424771632</v>
      </c>
    </row>
    <row r="6658" spans="2:3" x14ac:dyDescent="0.75">
      <c r="B6658" s="249">
        <v>6595</v>
      </c>
      <c r="C6658" s="248">
        <v>83.381634583685539</v>
      </c>
    </row>
    <row r="6659" spans="2:3" x14ac:dyDescent="0.75">
      <c r="B6659" s="249">
        <v>6596</v>
      </c>
      <c r="C6659" s="248">
        <v>100.85579122537791</v>
      </c>
    </row>
    <row r="6660" spans="2:3" x14ac:dyDescent="0.75">
      <c r="B6660" s="249">
        <v>6597</v>
      </c>
      <c r="C6660" s="248">
        <v>82.272962499828139</v>
      </c>
    </row>
    <row r="6661" spans="2:3" x14ac:dyDescent="0.75">
      <c r="B6661" s="249">
        <v>6598</v>
      </c>
      <c r="C6661" s="248">
        <v>109.06105547944593</v>
      </c>
    </row>
    <row r="6662" spans="2:3" x14ac:dyDescent="0.75">
      <c r="B6662" s="249">
        <v>6599</v>
      </c>
      <c r="C6662" s="248">
        <v>143.65691623912505</v>
      </c>
    </row>
    <row r="6663" spans="2:3" x14ac:dyDescent="0.75">
      <c r="B6663" s="249">
        <v>6600</v>
      </c>
      <c r="C6663" s="248">
        <v>130.91643517243818</v>
      </c>
    </row>
    <row r="6664" spans="2:3" x14ac:dyDescent="0.75">
      <c r="B6664" s="249">
        <v>6601</v>
      </c>
      <c r="C6664" s="248">
        <v>132.02856391747321</v>
      </c>
    </row>
    <row r="6665" spans="2:3" x14ac:dyDescent="0.75">
      <c r="B6665" s="249">
        <v>6602</v>
      </c>
      <c r="C6665" s="248">
        <v>91.187487678419217</v>
      </c>
    </row>
    <row r="6666" spans="2:3" x14ac:dyDescent="0.75">
      <c r="B6666" s="249">
        <v>6603</v>
      </c>
      <c r="C6666" s="248">
        <v>131.63803290668901</v>
      </c>
    </row>
    <row r="6667" spans="2:3" x14ac:dyDescent="0.75">
      <c r="B6667" s="249">
        <v>6604</v>
      </c>
      <c r="C6667" s="248">
        <v>109.49835762391621</v>
      </c>
    </row>
    <row r="6668" spans="2:3" x14ac:dyDescent="0.75">
      <c r="B6668" s="249">
        <v>6605</v>
      </c>
      <c r="C6668" s="248">
        <v>99.713817443571514</v>
      </c>
    </row>
    <row r="6669" spans="2:3" x14ac:dyDescent="0.75">
      <c r="B6669" s="249">
        <v>6606</v>
      </c>
      <c r="C6669" s="248">
        <v>120.31425303919194</v>
      </c>
    </row>
    <row r="6670" spans="2:3" x14ac:dyDescent="0.75">
      <c r="B6670" s="249">
        <v>6607</v>
      </c>
      <c r="C6670" s="248">
        <v>124.66596412207178</v>
      </c>
    </row>
    <row r="6671" spans="2:3" x14ac:dyDescent="0.75">
      <c r="B6671" s="249">
        <v>6608</v>
      </c>
      <c r="C6671" s="248">
        <v>130.78383121483904</v>
      </c>
    </row>
    <row r="6672" spans="2:3" x14ac:dyDescent="0.75">
      <c r="B6672" s="249">
        <v>6609</v>
      </c>
      <c r="C6672" s="248">
        <v>87.510670030423114</v>
      </c>
    </row>
    <row r="6673" spans="2:3" x14ac:dyDescent="0.75">
      <c r="B6673" s="249">
        <v>6610</v>
      </c>
      <c r="C6673" s="248">
        <v>130.95630168085972</v>
      </c>
    </row>
    <row r="6674" spans="2:3" x14ac:dyDescent="0.75">
      <c r="B6674" s="249">
        <v>6611</v>
      </c>
      <c r="C6674" s="248">
        <v>86.050343648624846</v>
      </c>
    </row>
    <row r="6675" spans="2:3" x14ac:dyDescent="0.75">
      <c r="B6675" s="249">
        <v>6612</v>
      </c>
      <c r="C6675" s="248">
        <v>109.71713494507313</v>
      </c>
    </row>
    <row r="6676" spans="2:3" x14ac:dyDescent="0.75">
      <c r="B6676" s="249">
        <v>6613</v>
      </c>
      <c r="C6676" s="248">
        <v>122.11220516197346</v>
      </c>
    </row>
    <row r="6677" spans="2:3" x14ac:dyDescent="0.75">
      <c r="B6677" s="249">
        <v>6614</v>
      </c>
      <c r="C6677" s="248">
        <v>106.12520034880947</v>
      </c>
    </row>
    <row r="6678" spans="2:3" x14ac:dyDescent="0.75">
      <c r="B6678" s="249">
        <v>6615</v>
      </c>
      <c r="C6678" s="248">
        <v>142.12646227296457</v>
      </c>
    </row>
    <row r="6679" spans="2:3" x14ac:dyDescent="0.75">
      <c r="B6679" s="249">
        <v>6616</v>
      </c>
      <c r="C6679" s="248">
        <v>81.7622798172969</v>
      </c>
    </row>
    <row r="6680" spans="2:3" x14ac:dyDescent="0.75">
      <c r="B6680" s="249">
        <v>6617</v>
      </c>
      <c r="C6680" s="248">
        <v>139.03806751658206</v>
      </c>
    </row>
    <row r="6681" spans="2:3" x14ac:dyDescent="0.75">
      <c r="B6681" s="249">
        <v>6618</v>
      </c>
      <c r="C6681" s="248">
        <v>111.28970490657728</v>
      </c>
    </row>
    <row r="6682" spans="2:3" x14ac:dyDescent="0.75">
      <c r="B6682" s="249">
        <v>6619</v>
      </c>
      <c r="C6682" s="248">
        <v>100.90961300577209</v>
      </c>
    </row>
    <row r="6683" spans="2:3" x14ac:dyDescent="0.75">
      <c r="B6683" s="249">
        <v>6620</v>
      </c>
      <c r="C6683" s="248">
        <v>106.33386196769281</v>
      </c>
    </row>
    <row r="6684" spans="2:3" x14ac:dyDescent="0.75">
      <c r="B6684" s="249">
        <v>6621</v>
      </c>
      <c r="C6684" s="248">
        <v>137.48140779665317</v>
      </c>
    </row>
    <row r="6685" spans="2:3" x14ac:dyDescent="0.75">
      <c r="B6685" s="249">
        <v>6622</v>
      </c>
      <c r="C6685" s="248">
        <v>123.24373220348635</v>
      </c>
    </row>
    <row r="6686" spans="2:3" x14ac:dyDescent="0.75">
      <c r="B6686" s="249">
        <v>6623</v>
      </c>
      <c r="C6686" s="248">
        <v>94.564346745312491</v>
      </c>
    </row>
    <row r="6687" spans="2:3" x14ac:dyDescent="0.75">
      <c r="B6687" s="249">
        <v>6624</v>
      </c>
      <c r="C6687" s="248">
        <v>114.31851473602026</v>
      </c>
    </row>
    <row r="6688" spans="2:3" x14ac:dyDescent="0.75">
      <c r="B6688" s="249">
        <v>6625</v>
      </c>
      <c r="C6688" s="248">
        <v>126.21127738266026</v>
      </c>
    </row>
    <row r="6689" spans="2:3" x14ac:dyDescent="0.75">
      <c r="B6689" s="249">
        <v>6626</v>
      </c>
      <c r="C6689" s="248">
        <v>131.58211320513834</v>
      </c>
    </row>
    <row r="6690" spans="2:3" x14ac:dyDescent="0.75">
      <c r="B6690" s="249">
        <v>6627</v>
      </c>
      <c r="C6690" s="248">
        <v>146.41228755705194</v>
      </c>
    </row>
    <row r="6691" spans="2:3" x14ac:dyDescent="0.75">
      <c r="B6691" s="249">
        <v>6628</v>
      </c>
      <c r="C6691" s="248">
        <v>91.453104687719261</v>
      </c>
    </row>
    <row r="6692" spans="2:3" x14ac:dyDescent="0.75">
      <c r="B6692" s="249">
        <v>6629</v>
      </c>
      <c r="C6692" s="248">
        <v>138.15831223502286</v>
      </c>
    </row>
    <row r="6693" spans="2:3" x14ac:dyDescent="0.75">
      <c r="B6693" s="249">
        <v>6630</v>
      </c>
      <c r="C6693" s="248">
        <v>112.2204294310111</v>
      </c>
    </row>
    <row r="6694" spans="2:3" x14ac:dyDescent="0.75">
      <c r="B6694" s="249">
        <v>6631</v>
      </c>
      <c r="C6694" s="248">
        <v>115.78755495698627</v>
      </c>
    </row>
    <row r="6695" spans="2:3" x14ac:dyDescent="0.75">
      <c r="B6695" s="249">
        <v>6632</v>
      </c>
      <c r="C6695" s="248">
        <v>77.133135545471788</v>
      </c>
    </row>
    <row r="6696" spans="2:3" x14ac:dyDescent="0.75">
      <c r="B6696" s="249">
        <v>6633</v>
      </c>
      <c r="C6696" s="248">
        <v>67.648352911622823</v>
      </c>
    </row>
    <row r="6697" spans="2:3" x14ac:dyDescent="0.75">
      <c r="B6697" s="249">
        <v>6634</v>
      </c>
      <c r="C6697" s="248">
        <v>112.47085297821083</v>
      </c>
    </row>
    <row r="6698" spans="2:3" x14ac:dyDescent="0.75">
      <c r="B6698" s="249">
        <v>6635</v>
      </c>
      <c r="C6698" s="248">
        <v>102.3683278986561</v>
      </c>
    </row>
    <row r="6699" spans="2:3" x14ac:dyDescent="0.75">
      <c r="B6699" s="249">
        <v>6636</v>
      </c>
      <c r="C6699" s="248">
        <v>112.93178315473304</v>
      </c>
    </row>
    <row r="6700" spans="2:3" x14ac:dyDescent="0.75">
      <c r="B6700" s="249">
        <v>6637</v>
      </c>
      <c r="C6700" s="248">
        <v>103.88333252862139</v>
      </c>
    </row>
    <row r="6701" spans="2:3" x14ac:dyDescent="0.75">
      <c r="B6701" s="249">
        <v>6638</v>
      </c>
      <c r="C6701" s="248">
        <v>143.01545912170036</v>
      </c>
    </row>
    <row r="6702" spans="2:3" x14ac:dyDescent="0.75">
      <c r="B6702" s="249">
        <v>6639</v>
      </c>
      <c r="C6702" s="248">
        <v>150.3093070430869</v>
      </c>
    </row>
    <row r="6703" spans="2:3" x14ac:dyDescent="0.75">
      <c r="B6703" s="249">
        <v>6640</v>
      </c>
      <c r="C6703" s="248">
        <v>148.27099300670579</v>
      </c>
    </row>
    <row r="6704" spans="2:3" x14ac:dyDescent="0.75">
      <c r="B6704" s="249">
        <v>6641</v>
      </c>
      <c r="C6704" s="248">
        <v>108.78516499043047</v>
      </c>
    </row>
    <row r="6705" spans="2:3" x14ac:dyDescent="0.75">
      <c r="B6705" s="249">
        <v>6642</v>
      </c>
      <c r="C6705" s="248">
        <v>127.69167618365175</v>
      </c>
    </row>
    <row r="6706" spans="2:3" x14ac:dyDescent="0.75">
      <c r="B6706" s="249">
        <v>6643</v>
      </c>
      <c r="C6706" s="248">
        <v>113.2935496320184</v>
      </c>
    </row>
    <row r="6707" spans="2:3" x14ac:dyDescent="0.75">
      <c r="B6707" s="249">
        <v>6644</v>
      </c>
      <c r="C6707" s="248">
        <v>104.82951247740192</v>
      </c>
    </row>
    <row r="6708" spans="2:3" x14ac:dyDescent="0.75">
      <c r="B6708" s="249">
        <v>6645</v>
      </c>
      <c r="C6708" s="248">
        <v>105.93774830772034</v>
      </c>
    </row>
    <row r="6709" spans="2:3" x14ac:dyDescent="0.75">
      <c r="B6709" s="249">
        <v>6646</v>
      </c>
      <c r="C6709" s="248">
        <v>96.147435056545604</v>
      </c>
    </row>
    <row r="6710" spans="2:3" x14ac:dyDescent="0.75">
      <c r="B6710" s="249">
        <v>6647</v>
      </c>
      <c r="C6710" s="248">
        <v>101.05851279009585</v>
      </c>
    </row>
    <row r="6711" spans="2:3" x14ac:dyDescent="0.75">
      <c r="B6711" s="249">
        <v>6648</v>
      </c>
      <c r="C6711" s="248">
        <v>137.04846427625301</v>
      </c>
    </row>
    <row r="6712" spans="2:3" x14ac:dyDescent="0.75">
      <c r="B6712" s="249">
        <v>6649</v>
      </c>
      <c r="C6712" s="248">
        <v>168.83596703773895</v>
      </c>
    </row>
    <row r="6713" spans="2:3" x14ac:dyDescent="0.75">
      <c r="B6713" s="249">
        <v>6650</v>
      </c>
      <c r="C6713" s="248">
        <v>146.08851269615744</v>
      </c>
    </row>
    <row r="6714" spans="2:3" x14ac:dyDescent="0.75">
      <c r="B6714" s="249">
        <v>6651</v>
      </c>
      <c r="C6714" s="248">
        <v>101.02713805194016</v>
      </c>
    </row>
    <row r="6715" spans="2:3" x14ac:dyDescent="0.75">
      <c r="B6715" s="249">
        <v>6652</v>
      </c>
      <c r="C6715" s="248">
        <v>131.43402422370411</v>
      </c>
    </row>
    <row r="6716" spans="2:3" x14ac:dyDescent="0.75">
      <c r="B6716" s="249">
        <v>6653</v>
      </c>
      <c r="C6716" s="248">
        <v>80.300654262317465</v>
      </c>
    </row>
    <row r="6717" spans="2:3" x14ac:dyDescent="0.75">
      <c r="B6717" s="249">
        <v>6654</v>
      </c>
      <c r="C6717" s="248">
        <v>145.08501233301726</v>
      </c>
    </row>
    <row r="6718" spans="2:3" x14ac:dyDescent="0.75">
      <c r="B6718" s="249">
        <v>6655</v>
      </c>
      <c r="C6718" s="248">
        <v>131.15113866476557</v>
      </c>
    </row>
    <row r="6719" spans="2:3" x14ac:dyDescent="0.75">
      <c r="B6719" s="249">
        <v>6656</v>
      </c>
      <c r="C6719" s="248">
        <v>144.00980942236998</v>
      </c>
    </row>
    <row r="6720" spans="2:3" x14ac:dyDescent="0.75">
      <c r="B6720" s="249">
        <v>6657</v>
      </c>
      <c r="C6720" s="248">
        <v>98.510954833435633</v>
      </c>
    </row>
    <row r="6721" spans="2:3" x14ac:dyDescent="0.75">
      <c r="B6721" s="249">
        <v>6658</v>
      </c>
      <c r="C6721" s="248">
        <v>114.18017062830806</v>
      </c>
    </row>
    <row r="6722" spans="2:3" x14ac:dyDescent="0.75">
      <c r="B6722" s="249">
        <v>6659</v>
      </c>
      <c r="C6722" s="248">
        <v>126.82932484716956</v>
      </c>
    </row>
    <row r="6723" spans="2:3" x14ac:dyDescent="0.75">
      <c r="B6723" s="249">
        <v>6660</v>
      </c>
      <c r="C6723" s="248">
        <v>84.800822022454355</v>
      </c>
    </row>
    <row r="6724" spans="2:3" x14ac:dyDescent="0.75">
      <c r="B6724" s="249">
        <v>6661</v>
      </c>
      <c r="C6724" s="248">
        <v>144.60477152665987</v>
      </c>
    </row>
    <row r="6725" spans="2:3" x14ac:dyDescent="0.75">
      <c r="B6725" s="249">
        <v>6662</v>
      </c>
      <c r="C6725" s="248">
        <v>120.03329694770105</v>
      </c>
    </row>
    <row r="6726" spans="2:3" x14ac:dyDescent="0.75">
      <c r="B6726" s="249">
        <v>6663</v>
      </c>
      <c r="C6726" s="248">
        <v>154.62437945815446</v>
      </c>
    </row>
    <row r="6727" spans="2:3" x14ac:dyDescent="0.75">
      <c r="B6727" s="249">
        <v>6664</v>
      </c>
      <c r="C6727" s="248">
        <v>130.70338046822124</v>
      </c>
    </row>
    <row r="6728" spans="2:3" x14ac:dyDescent="0.75">
      <c r="B6728" s="249">
        <v>6665</v>
      </c>
      <c r="C6728" s="248">
        <v>128.61358910650361</v>
      </c>
    </row>
    <row r="6729" spans="2:3" x14ac:dyDescent="0.75">
      <c r="B6729" s="249">
        <v>6666</v>
      </c>
      <c r="C6729" s="248">
        <v>105.91902477202761</v>
      </c>
    </row>
    <row r="6730" spans="2:3" x14ac:dyDescent="0.75">
      <c r="B6730" s="249">
        <v>6667</v>
      </c>
      <c r="C6730" s="248">
        <v>145.95763300199388</v>
      </c>
    </row>
    <row r="6731" spans="2:3" x14ac:dyDescent="0.75">
      <c r="B6731" s="249">
        <v>6668</v>
      </c>
      <c r="C6731" s="248">
        <v>138.886453861457</v>
      </c>
    </row>
    <row r="6732" spans="2:3" x14ac:dyDescent="0.75">
      <c r="B6732" s="249">
        <v>6669</v>
      </c>
      <c r="C6732" s="248">
        <v>124.92320599002089</v>
      </c>
    </row>
    <row r="6733" spans="2:3" x14ac:dyDescent="0.75">
      <c r="B6733" s="249">
        <v>6670</v>
      </c>
      <c r="C6733" s="248">
        <v>136.59488703786297</v>
      </c>
    </row>
    <row r="6734" spans="2:3" x14ac:dyDescent="0.75">
      <c r="B6734" s="249">
        <v>6671</v>
      </c>
      <c r="C6734" s="248">
        <v>153.74124683514378</v>
      </c>
    </row>
    <row r="6735" spans="2:3" x14ac:dyDescent="0.75">
      <c r="B6735" s="249">
        <v>6672</v>
      </c>
      <c r="C6735" s="248">
        <v>94.920156722544789</v>
      </c>
    </row>
    <row r="6736" spans="2:3" x14ac:dyDescent="0.75">
      <c r="B6736" s="249">
        <v>6673</v>
      </c>
      <c r="C6736" s="248">
        <v>110.07154075392964</v>
      </c>
    </row>
    <row r="6737" spans="2:3" x14ac:dyDescent="0.75">
      <c r="B6737" s="249">
        <v>6674</v>
      </c>
      <c r="C6737" s="248">
        <v>138.19487540752903</v>
      </c>
    </row>
    <row r="6738" spans="2:3" x14ac:dyDescent="0.75">
      <c r="B6738" s="249">
        <v>6675</v>
      </c>
      <c r="C6738" s="248">
        <v>133.45569296446837</v>
      </c>
    </row>
    <row r="6739" spans="2:3" x14ac:dyDescent="0.75">
      <c r="B6739" s="249">
        <v>6676</v>
      </c>
      <c r="C6739" s="248">
        <v>148.2439390811021</v>
      </c>
    </row>
    <row r="6740" spans="2:3" x14ac:dyDescent="0.75">
      <c r="B6740" s="249">
        <v>6677</v>
      </c>
      <c r="C6740" s="248">
        <v>94.683426105684234</v>
      </c>
    </row>
    <row r="6741" spans="2:3" x14ac:dyDescent="0.75">
      <c r="B6741" s="249">
        <v>6678</v>
      </c>
      <c r="C6741" s="248">
        <v>80.988842940861701</v>
      </c>
    </row>
    <row r="6742" spans="2:3" x14ac:dyDescent="0.75">
      <c r="B6742" s="249">
        <v>6679</v>
      </c>
      <c r="C6742" s="248">
        <v>140.69248347672837</v>
      </c>
    </row>
    <row r="6743" spans="2:3" x14ac:dyDescent="0.75">
      <c r="B6743" s="249">
        <v>6680</v>
      </c>
      <c r="C6743" s="248">
        <v>79.433559049212889</v>
      </c>
    </row>
    <row r="6744" spans="2:3" x14ac:dyDescent="0.75">
      <c r="B6744" s="249">
        <v>6681</v>
      </c>
      <c r="C6744" s="248">
        <v>127.08940311062888</v>
      </c>
    </row>
    <row r="6745" spans="2:3" x14ac:dyDescent="0.75">
      <c r="B6745" s="249">
        <v>6682</v>
      </c>
      <c r="C6745" s="248">
        <v>100.2578424833269</v>
      </c>
    </row>
    <row r="6746" spans="2:3" x14ac:dyDescent="0.75">
      <c r="B6746" s="249">
        <v>6683</v>
      </c>
      <c r="C6746" s="248">
        <v>109.81717707807202</v>
      </c>
    </row>
    <row r="6747" spans="2:3" x14ac:dyDescent="0.75">
      <c r="B6747" s="249">
        <v>6684</v>
      </c>
      <c r="C6747" s="248">
        <v>133.38772241068702</v>
      </c>
    </row>
    <row r="6748" spans="2:3" x14ac:dyDescent="0.75">
      <c r="B6748" s="249">
        <v>6685</v>
      </c>
      <c r="C6748" s="248">
        <v>106.51385238103549</v>
      </c>
    </row>
    <row r="6749" spans="2:3" x14ac:dyDescent="0.75">
      <c r="B6749" s="249">
        <v>6686</v>
      </c>
      <c r="C6749" s="248">
        <v>111.96085149091078</v>
      </c>
    </row>
    <row r="6750" spans="2:3" x14ac:dyDescent="0.75">
      <c r="B6750" s="249">
        <v>6687</v>
      </c>
      <c r="C6750" s="248">
        <v>124.48327134793759</v>
      </c>
    </row>
    <row r="6751" spans="2:3" x14ac:dyDescent="0.75">
      <c r="B6751" s="249">
        <v>6688</v>
      </c>
      <c r="C6751" s="248">
        <v>146.2082545386387</v>
      </c>
    </row>
    <row r="6752" spans="2:3" x14ac:dyDescent="0.75">
      <c r="B6752" s="249">
        <v>6689</v>
      </c>
      <c r="C6752" s="248">
        <v>109.21408171682739</v>
      </c>
    </row>
    <row r="6753" spans="2:3" x14ac:dyDescent="0.75">
      <c r="B6753" s="249">
        <v>6690</v>
      </c>
      <c r="C6753" s="248">
        <v>92.604791661873847</v>
      </c>
    </row>
    <row r="6754" spans="2:3" x14ac:dyDescent="0.75">
      <c r="B6754" s="249">
        <v>6691</v>
      </c>
      <c r="C6754" s="248">
        <v>153.33886444304812</v>
      </c>
    </row>
    <row r="6755" spans="2:3" x14ac:dyDescent="0.75">
      <c r="B6755" s="249">
        <v>6692</v>
      </c>
      <c r="C6755" s="248">
        <v>184.5179952153708</v>
      </c>
    </row>
    <row r="6756" spans="2:3" x14ac:dyDescent="0.75">
      <c r="B6756" s="249">
        <v>6693</v>
      </c>
      <c r="C6756" s="248">
        <v>141.14218406893769</v>
      </c>
    </row>
    <row r="6757" spans="2:3" x14ac:dyDescent="0.75">
      <c r="B6757" s="249">
        <v>6694</v>
      </c>
      <c r="C6757" s="248">
        <v>117.7455768127253</v>
      </c>
    </row>
    <row r="6758" spans="2:3" x14ac:dyDescent="0.75">
      <c r="B6758" s="249">
        <v>6695</v>
      </c>
      <c r="C6758" s="248">
        <v>132.74185586385738</v>
      </c>
    </row>
    <row r="6759" spans="2:3" x14ac:dyDescent="0.75">
      <c r="B6759" s="249">
        <v>6696</v>
      </c>
      <c r="C6759" s="248">
        <v>133.84526695470859</v>
      </c>
    </row>
    <row r="6760" spans="2:3" x14ac:dyDescent="0.75">
      <c r="B6760" s="249">
        <v>6697</v>
      </c>
      <c r="C6760" s="248">
        <v>100.45785650628105</v>
      </c>
    </row>
    <row r="6761" spans="2:3" x14ac:dyDescent="0.75">
      <c r="B6761" s="249">
        <v>6698</v>
      </c>
      <c r="C6761" s="248">
        <v>110.86124252393971</v>
      </c>
    </row>
    <row r="6762" spans="2:3" x14ac:dyDescent="0.75">
      <c r="B6762" s="249">
        <v>6699</v>
      </c>
      <c r="C6762" s="248">
        <v>92.695086313268888</v>
      </c>
    </row>
    <row r="6763" spans="2:3" x14ac:dyDescent="0.75">
      <c r="B6763" s="249">
        <v>6700</v>
      </c>
      <c r="C6763" s="248">
        <v>148.08144910375512</v>
      </c>
    </row>
    <row r="6764" spans="2:3" x14ac:dyDescent="0.75">
      <c r="B6764" s="249">
        <v>6701</v>
      </c>
      <c r="C6764" s="248">
        <v>116.90965056758671</v>
      </c>
    </row>
    <row r="6765" spans="2:3" x14ac:dyDescent="0.75">
      <c r="B6765" s="249">
        <v>6702</v>
      </c>
      <c r="C6765" s="248">
        <v>103.72447402916436</v>
      </c>
    </row>
    <row r="6766" spans="2:3" x14ac:dyDescent="0.75">
      <c r="B6766" s="249">
        <v>6703</v>
      </c>
      <c r="C6766" s="248">
        <v>146.04451729059778</v>
      </c>
    </row>
    <row r="6767" spans="2:3" x14ac:dyDescent="0.75">
      <c r="B6767" s="249">
        <v>6704</v>
      </c>
      <c r="C6767" s="248">
        <v>134.61792318180827</v>
      </c>
    </row>
    <row r="6768" spans="2:3" x14ac:dyDescent="0.75">
      <c r="B6768" s="249">
        <v>6705</v>
      </c>
      <c r="C6768" s="248">
        <v>136.91547293402004</v>
      </c>
    </row>
    <row r="6769" spans="2:3" x14ac:dyDescent="0.75">
      <c r="B6769" s="249">
        <v>6706</v>
      </c>
      <c r="C6769" s="248">
        <v>91.211882056659633</v>
      </c>
    </row>
    <row r="6770" spans="2:3" x14ac:dyDescent="0.75">
      <c r="B6770" s="249">
        <v>6707</v>
      </c>
      <c r="C6770" s="248">
        <v>98.212080158714983</v>
      </c>
    </row>
    <row r="6771" spans="2:3" x14ac:dyDescent="0.75">
      <c r="B6771" s="249">
        <v>6708</v>
      </c>
      <c r="C6771" s="248">
        <v>116.74947105134981</v>
      </c>
    </row>
    <row r="6772" spans="2:3" x14ac:dyDescent="0.75">
      <c r="B6772" s="249">
        <v>6709</v>
      </c>
      <c r="C6772" s="248">
        <v>127.93980043122589</v>
      </c>
    </row>
    <row r="6773" spans="2:3" x14ac:dyDescent="0.75">
      <c r="B6773" s="249">
        <v>6710</v>
      </c>
      <c r="C6773" s="248">
        <v>117.30201053945282</v>
      </c>
    </row>
    <row r="6774" spans="2:3" x14ac:dyDescent="0.75">
      <c r="B6774" s="249">
        <v>6711</v>
      </c>
      <c r="C6774" s="248">
        <v>110.19408145224352</v>
      </c>
    </row>
    <row r="6775" spans="2:3" x14ac:dyDescent="0.75">
      <c r="B6775" s="249">
        <v>6712</v>
      </c>
      <c r="C6775" s="248">
        <v>112.00247525709325</v>
      </c>
    </row>
    <row r="6776" spans="2:3" x14ac:dyDescent="0.75">
      <c r="B6776" s="249">
        <v>6713</v>
      </c>
      <c r="C6776" s="248">
        <v>103.15020479480282</v>
      </c>
    </row>
    <row r="6777" spans="2:3" x14ac:dyDescent="0.75">
      <c r="B6777" s="249">
        <v>6714</v>
      </c>
      <c r="C6777" s="248">
        <v>133.32664004944706</v>
      </c>
    </row>
    <row r="6778" spans="2:3" x14ac:dyDescent="0.75">
      <c r="B6778" s="249">
        <v>6715</v>
      </c>
      <c r="C6778" s="248">
        <v>113.40140783505805</v>
      </c>
    </row>
    <row r="6779" spans="2:3" x14ac:dyDescent="0.75">
      <c r="B6779" s="249">
        <v>6716</v>
      </c>
      <c r="C6779" s="248">
        <v>154.73650498856733</v>
      </c>
    </row>
    <row r="6780" spans="2:3" x14ac:dyDescent="0.75">
      <c r="B6780" s="249">
        <v>6717</v>
      </c>
      <c r="C6780" s="248">
        <v>131.23779275434038</v>
      </c>
    </row>
    <row r="6781" spans="2:3" x14ac:dyDescent="0.75">
      <c r="B6781" s="249">
        <v>6718</v>
      </c>
      <c r="C6781" s="248">
        <v>128.57238031071913</v>
      </c>
    </row>
    <row r="6782" spans="2:3" x14ac:dyDescent="0.75">
      <c r="B6782" s="249">
        <v>6719</v>
      </c>
      <c r="C6782" s="248">
        <v>144.76458348221837</v>
      </c>
    </row>
    <row r="6783" spans="2:3" x14ac:dyDescent="0.75">
      <c r="B6783" s="249">
        <v>6720</v>
      </c>
      <c r="C6783" s="248">
        <v>119.14753626750853</v>
      </c>
    </row>
    <row r="6784" spans="2:3" x14ac:dyDescent="0.75">
      <c r="B6784" s="249">
        <v>6721</v>
      </c>
      <c r="C6784" s="248">
        <v>131.24770812833293</v>
      </c>
    </row>
    <row r="6785" spans="2:3" x14ac:dyDescent="0.75">
      <c r="B6785" s="249">
        <v>6722</v>
      </c>
      <c r="C6785" s="248">
        <v>117.12831845413284</v>
      </c>
    </row>
    <row r="6786" spans="2:3" x14ac:dyDescent="0.75">
      <c r="B6786" s="249">
        <v>6723</v>
      </c>
      <c r="C6786" s="248">
        <v>127.03896679326363</v>
      </c>
    </row>
    <row r="6787" spans="2:3" x14ac:dyDescent="0.75">
      <c r="B6787" s="249">
        <v>6724</v>
      </c>
      <c r="C6787" s="248">
        <v>153.27698938388932</v>
      </c>
    </row>
    <row r="6788" spans="2:3" x14ac:dyDescent="0.75">
      <c r="B6788" s="249">
        <v>6725</v>
      </c>
      <c r="C6788" s="248">
        <v>116.82977354709259</v>
      </c>
    </row>
    <row r="6789" spans="2:3" x14ac:dyDescent="0.75">
      <c r="B6789" s="249">
        <v>6726</v>
      </c>
      <c r="C6789" s="248">
        <v>104.06915080210334</v>
      </c>
    </row>
    <row r="6790" spans="2:3" x14ac:dyDescent="0.75">
      <c r="B6790" s="249">
        <v>6727</v>
      </c>
      <c r="C6790" s="248">
        <v>119.30238385051172</v>
      </c>
    </row>
    <row r="6791" spans="2:3" x14ac:dyDescent="0.75">
      <c r="B6791" s="249">
        <v>6728</v>
      </c>
      <c r="C6791" s="248">
        <v>121.49231813774713</v>
      </c>
    </row>
    <row r="6792" spans="2:3" x14ac:dyDescent="0.75">
      <c r="B6792" s="249">
        <v>6729</v>
      </c>
      <c r="C6792" s="248">
        <v>123.50310304266915</v>
      </c>
    </row>
    <row r="6793" spans="2:3" x14ac:dyDescent="0.75">
      <c r="B6793" s="249">
        <v>6730</v>
      </c>
      <c r="C6793" s="248">
        <v>100.75098051654518</v>
      </c>
    </row>
    <row r="6794" spans="2:3" x14ac:dyDescent="0.75">
      <c r="B6794" s="249">
        <v>6731</v>
      </c>
      <c r="C6794" s="248">
        <v>129.35456261882476</v>
      </c>
    </row>
    <row r="6795" spans="2:3" x14ac:dyDescent="0.75">
      <c r="B6795" s="249">
        <v>6732</v>
      </c>
      <c r="C6795" s="248">
        <v>89.566533595367517</v>
      </c>
    </row>
    <row r="6796" spans="2:3" x14ac:dyDescent="0.75">
      <c r="B6796" s="249">
        <v>6733</v>
      </c>
      <c r="C6796" s="248">
        <v>149.22772851108294</v>
      </c>
    </row>
    <row r="6797" spans="2:3" x14ac:dyDescent="0.75">
      <c r="B6797" s="249">
        <v>6734</v>
      </c>
      <c r="C6797" s="248">
        <v>156.86921111786569</v>
      </c>
    </row>
    <row r="6798" spans="2:3" x14ac:dyDescent="0.75">
      <c r="B6798" s="249">
        <v>6735</v>
      </c>
      <c r="C6798" s="248">
        <v>108.31005655366675</v>
      </c>
    </row>
    <row r="6799" spans="2:3" x14ac:dyDescent="0.75">
      <c r="B6799" s="249">
        <v>6736</v>
      </c>
      <c r="C6799" s="248">
        <v>79.496889146372837</v>
      </c>
    </row>
    <row r="6800" spans="2:3" x14ac:dyDescent="0.75">
      <c r="B6800" s="249">
        <v>6737</v>
      </c>
      <c r="C6800" s="248">
        <v>143.72262111563793</v>
      </c>
    </row>
    <row r="6801" spans="2:3" x14ac:dyDescent="0.75">
      <c r="B6801" s="249">
        <v>6738</v>
      </c>
      <c r="C6801" s="248">
        <v>86.589386031992518</v>
      </c>
    </row>
    <row r="6802" spans="2:3" x14ac:dyDescent="0.75">
      <c r="B6802" s="249">
        <v>6739</v>
      </c>
      <c r="C6802" s="248">
        <v>144.79973023621426</v>
      </c>
    </row>
    <row r="6803" spans="2:3" x14ac:dyDescent="0.75">
      <c r="B6803" s="249">
        <v>6740</v>
      </c>
      <c r="C6803" s="248">
        <v>144.12048600613076</v>
      </c>
    </row>
    <row r="6804" spans="2:3" x14ac:dyDescent="0.75">
      <c r="B6804" s="249">
        <v>6741</v>
      </c>
      <c r="C6804" s="248">
        <v>123.11284899680786</v>
      </c>
    </row>
    <row r="6805" spans="2:3" x14ac:dyDescent="0.75">
      <c r="B6805" s="249">
        <v>6742</v>
      </c>
      <c r="C6805" s="248">
        <v>125.06548133334351</v>
      </c>
    </row>
    <row r="6806" spans="2:3" x14ac:dyDescent="0.75">
      <c r="B6806" s="249">
        <v>6743</v>
      </c>
      <c r="C6806" s="248">
        <v>122.31684628298561</v>
      </c>
    </row>
    <row r="6807" spans="2:3" x14ac:dyDescent="0.75">
      <c r="B6807" s="249">
        <v>6744</v>
      </c>
      <c r="C6807" s="248">
        <v>95.882499320108224</v>
      </c>
    </row>
    <row r="6808" spans="2:3" x14ac:dyDescent="0.75">
      <c r="B6808" s="249">
        <v>6745</v>
      </c>
      <c r="C6808" s="248">
        <v>102.48416146571228</v>
      </c>
    </row>
    <row r="6809" spans="2:3" x14ac:dyDescent="0.75">
      <c r="B6809" s="249">
        <v>6746</v>
      </c>
      <c r="C6809" s="248">
        <v>125.87185070664023</v>
      </c>
    </row>
    <row r="6810" spans="2:3" x14ac:dyDescent="0.75">
      <c r="B6810" s="249">
        <v>6747</v>
      </c>
      <c r="C6810" s="248">
        <v>151.46516761120685</v>
      </c>
    </row>
    <row r="6811" spans="2:3" x14ac:dyDescent="0.75">
      <c r="B6811" s="249">
        <v>6748</v>
      </c>
      <c r="C6811" s="248">
        <v>103.75104697034732</v>
      </c>
    </row>
    <row r="6812" spans="2:3" x14ac:dyDescent="0.75">
      <c r="B6812" s="249">
        <v>6749</v>
      </c>
      <c r="C6812" s="248">
        <v>168.61619137199241</v>
      </c>
    </row>
    <row r="6813" spans="2:3" x14ac:dyDescent="0.75">
      <c r="B6813" s="249">
        <v>6750</v>
      </c>
      <c r="C6813" s="248">
        <v>131.69636621288225</v>
      </c>
    </row>
    <row r="6814" spans="2:3" x14ac:dyDescent="0.75">
      <c r="B6814" s="249">
        <v>6751</v>
      </c>
      <c r="C6814" s="248">
        <v>115.76108408573749</v>
      </c>
    </row>
    <row r="6815" spans="2:3" x14ac:dyDescent="0.75">
      <c r="B6815" s="249">
        <v>6752</v>
      </c>
      <c r="C6815" s="248">
        <v>111.73060444087501</v>
      </c>
    </row>
    <row r="6816" spans="2:3" x14ac:dyDescent="0.75">
      <c r="B6816" s="249">
        <v>6753</v>
      </c>
      <c r="C6816" s="248">
        <v>105.74382934744466</v>
      </c>
    </row>
    <row r="6817" spans="2:3" x14ac:dyDescent="0.75">
      <c r="B6817" s="249">
        <v>6754</v>
      </c>
      <c r="C6817" s="248">
        <v>142.39623291031918</v>
      </c>
    </row>
    <row r="6818" spans="2:3" x14ac:dyDescent="0.75">
      <c r="B6818" s="249">
        <v>6755</v>
      </c>
      <c r="C6818" s="248">
        <v>94.916027093690758</v>
      </c>
    </row>
    <row r="6819" spans="2:3" x14ac:dyDescent="0.75">
      <c r="B6819" s="249">
        <v>6756</v>
      </c>
      <c r="C6819" s="248">
        <v>92.142920830998534</v>
      </c>
    </row>
    <row r="6820" spans="2:3" x14ac:dyDescent="0.75">
      <c r="B6820" s="249">
        <v>6757</v>
      </c>
      <c r="C6820" s="248">
        <v>102.31536089324555</v>
      </c>
    </row>
    <row r="6821" spans="2:3" x14ac:dyDescent="0.75">
      <c r="B6821" s="249">
        <v>6758</v>
      </c>
      <c r="C6821" s="248">
        <v>105.81675609081083</v>
      </c>
    </row>
    <row r="6822" spans="2:3" x14ac:dyDescent="0.75">
      <c r="B6822" s="249">
        <v>6759</v>
      </c>
      <c r="C6822" s="248">
        <v>128.71747061941235</v>
      </c>
    </row>
    <row r="6823" spans="2:3" x14ac:dyDescent="0.75">
      <c r="B6823" s="249">
        <v>6760</v>
      </c>
      <c r="C6823" s="248">
        <v>118.54476365343683</v>
      </c>
    </row>
    <row r="6824" spans="2:3" x14ac:dyDescent="0.75">
      <c r="B6824" s="249">
        <v>6761</v>
      </c>
      <c r="C6824" s="248">
        <v>116.07933013055107</v>
      </c>
    </row>
    <row r="6825" spans="2:3" x14ac:dyDescent="0.75">
      <c r="B6825" s="249">
        <v>6762</v>
      </c>
      <c r="C6825" s="248">
        <v>79.485510889212492</v>
      </c>
    </row>
    <row r="6826" spans="2:3" x14ac:dyDescent="0.75">
      <c r="B6826" s="249">
        <v>6763</v>
      </c>
      <c r="C6826" s="248">
        <v>119.08072834057465</v>
      </c>
    </row>
    <row r="6827" spans="2:3" x14ac:dyDescent="0.75">
      <c r="B6827" s="249">
        <v>6764</v>
      </c>
      <c r="C6827" s="248">
        <v>83.730820811246588</v>
      </c>
    </row>
    <row r="6828" spans="2:3" x14ac:dyDescent="0.75">
      <c r="B6828" s="249">
        <v>6765</v>
      </c>
      <c r="C6828" s="248">
        <v>84.860666916286036</v>
      </c>
    </row>
    <row r="6829" spans="2:3" x14ac:dyDescent="0.75">
      <c r="B6829" s="249">
        <v>6766</v>
      </c>
      <c r="C6829" s="248">
        <v>130.66840741631646</v>
      </c>
    </row>
    <row r="6830" spans="2:3" x14ac:dyDescent="0.75">
      <c r="B6830" s="249">
        <v>6767</v>
      </c>
      <c r="C6830" s="248">
        <v>128.65212180698219</v>
      </c>
    </row>
    <row r="6831" spans="2:3" x14ac:dyDescent="0.75">
      <c r="B6831" s="249">
        <v>6768</v>
      </c>
      <c r="C6831" s="248">
        <v>145.69395038795611</v>
      </c>
    </row>
    <row r="6832" spans="2:3" x14ac:dyDescent="0.75">
      <c r="B6832" s="249">
        <v>6769</v>
      </c>
      <c r="C6832" s="248">
        <v>96.913305287051145</v>
      </c>
    </row>
    <row r="6833" spans="2:3" x14ac:dyDescent="0.75">
      <c r="B6833" s="249">
        <v>6770</v>
      </c>
      <c r="C6833" s="248">
        <v>86.758911025523744</v>
      </c>
    </row>
    <row r="6834" spans="2:3" x14ac:dyDescent="0.75">
      <c r="B6834" s="249">
        <v>6771</v>
      </c>
      <c r="C6834" s="248">
        <v>111.12723190792089</v>
      </c>
    </row>
    <row r="6835" spans="2:3" x14ac:dyDescent="0.75">
      <c r="B6835" s="249">
        <v>6772</v>
      </c>
      <c r="C6835" s="248">
        <v>135.73600219399233</v>
      </c>
    </row>
    <row r="6836" spans="2:3" x14ac:dyDescent="0.75">
      <c r="B6836" s="249">
        <v>6773</v>
      </c>
      <c r="C6836" s="248">
        <v>120.14379917719771</v>
      </c>
    </row>
    <row r="6837" spans="2:3" x14ac:dyDescent="0.75">
      <c r="B6837" s="249">
        <v>6774</v>
      </c>
      <c r="C6837" s="248">
        <v>138.93318676662776</v>
      </c>
    </row>
    <row r="6838" spans="2:3" x14ac:dyDescent="0.75">
      <c r="B6838" s="249">
        <v>6775</v>
      </c>
      <c r="C6838" s="248">
        <v>147.25975956685892</v>
      </c>
    </row>
    <row r="6839" spans="2:3" x14ac:dyDescent="0.75">
      <c r="B6839" s="249">
        <v>6776</v>
      </c>
      <c r="C6839" s="248">
        <v>155.45763453878024</v>
      </c>
    </row>
    <row r="6840" spans="2:3" x14ac:dyDescent="0.75">
      <c r="B6840" s="249">
        <v>6777</v>
      </c>
      <c r="C6840" s="248">
        <v>126.43074065845158</v>
      </c>
    </row>
    <row r="6841" spans="2:3" x14ac:dyDescent="0.75">
      <c r="B6841" s="249">
        <v>6778</v>
      </c>
      <c r="C6841" s="248">
        <v>135.15658792626871</v>
      </c>
    </row>
    <row r="6842" spans="2:3" x14ac:dyDescent="0.75">
      <c r="B6842" s="249">
        <v>6779</v>
      </c>
      <c r="C6842" s="248">
        <v>85.722479363439675</v>
      </c>
    </row>
    <row r="6843" spans="2:3" x14ac:dyDescent="0.75">
      <c r="B6843" s="249">
        <v>6780</v>
      </c>
      <c r="C6843" s="248">
        <v>131.21021976298937</v>
      </c>
    </row>
    <row r="6844" spans="2:3" x14ac:dyDescent="0.75">
      <c r="B6844" s="249">
        <v>6781</v>
      </c>
      <c r="C6844" s="248">
        <v>130.84200524588721</v>
      </c>
    </row>
    <row r="6845" spans="2:3" x14ac:dyDescent="0.75">
      <c r="B6845" s="249">
        <v>6782</v>
      </c>
      <c r="C6845" s="248">
        <v>92.378147927643539</v>
      </c>
    </row>
    <row r="6846" spans="2:3" x14ac:dyDescent="0.75">
      <c r="B6846" s="249">
        <v>6783</v>
      </c>
      <c r="C6846" s="248">
        <v>112.28487072279646</v>
      </c>
    </row>
    <row r="6847" spans="2:3" x14ac:dyDescent="0.75">
      <c r="B6847" s="249">
        <v>6784</v>
      </c>
      <c r="C6847" s="248">
        <v>119.54554319266254</v>
      </c>
    </row>
    <row r="6848" spans="2:3" x14ac:dyDescent="0.75">
      <c r="B6848" s="249">
        <v>6785</v>
      </c>
      <c r="C6848" s="248">
        <v>84.924485048594818</v>
      </c>
    </row>
    <row r="6849" spans="2:3" x14ac:dyDescent="0.75">
      <c r="B6849" s="249">
        <v>6786</v>
      </c>
      <c r="C6849" s="248">
        <v>118.89289442333215</v>
      </c>
    </row>
    <row r="6850" spans="2:3" x14ac:dyDescent="0.75">
      <c r="B6850" s="249">
        <v>6787</v>
      </c>
      <c r="C6850" s="248">
        <v>112.40716220906435</v>
      </c>
    </row>
    <row r="6851" spans="2:3" x14ac:dyDescent="0.75">
      <c r="B6851" s="249">
        <v>6788</v>
      </c>
      <c r="C6851" s="248">
        <v>126.93521330553314</v>
      </c>
    </row>
    <row r="6852" spans="2:3" x14ac:dyDescent="0.75">
      <c r="B6852" s="249">
        <v>6789</v>
      </c>
      <c r="C6852" s="248">
        <v>124.58046504911565</v>
      </c>
    </row>
    <row r="6853" spans="2:3" x14ac:dyDescent="0.75">
      <c r="B6853" s="249">
        <v>6790</v>
      </c>
      <c r="C6853" s="248">
        <v>154.85295304847114</v>
      </c>
    </row>
    <row r="6854" spans="2:3" x14ac:dyDescent="0.75">
      <c r="B6854" s="249">
        <v>6791</v>
      </c>
      <c r="C6854" s="248">
        <v>154.32789057380285</v>
      </c>
    </row>
    <row r="6855" spans="2:3" x14ac:dyDescent="0.75">
      <c r="B6855" s="249">
        <v>6792</v>
      </c>
      <c r="C6855" s="248">
        <v>106.69182186884281</v>
      </c>
    </row>
    <row r="6856" spans="2:3" x14ac:dyDescent="0.75">
      <c r="B6856" s="249">
        <v>6793</v>
      </c>
      <c r="C6856" s="248">
        <v>68.226576296977711</v>
      </c>
    </row>
    <row r="6857" spans="2:3" x14ac:dyDescent="0.75">
      <c r="B6857" s="249">
        <v>6794</v>
      </c>
      <c r="C6857" s="248">
        <v>119.53634873647854</v>
      </c>
    </row>
    <row r="6858" spans="2:3" x14ac:dyDescent="0.75">
      <c r="B6858" s="249">
        <v>6795</v>
      </c>
      <c r="C6858" s="248">
        <v>121.57944603501529</v>
      </c>
    </row>
    <row r="6859" spans="2:3" x14ac:dyDescent="0.75">
      <c r="B6859" s="249">
        <v>6796</v>
      </c>
      <c r="C6859" s="248">
        <v>140.01574879029025</v>
      </c>
    </row>
    <row r="6860" spans="2:3" x14ac:dyDescent="0.75">
      <c r="B6860" s="249">
        <v>6797</v>
      </c>
      <c r="C6860" s="248">
        <v>121.7443866504761</v>
      </c>
    </row>
    <row r="6861" spans="2:3" x14ac:dyDescent="0.75">
      <c r="B6861" s="249">
        <v>6798</v>
      </c>
      <c r="C6861" s="248">
        <v>121.95924244206898</v>
      </c>
    </row>
    <row r="6862" spans="2:3" x14ac:dyDescent="0.75">
      <c r="B6862" s="249">
        <v>6799</v>
      </c>
      <c r="C6862" s="248">
        <v>122.73427707156652</v>
      </c>
    </row>
    <row r="6863" spans="2:3" x14ac:dyDescent="0.75">
      <c r="B6863" s="249">
        <v>6800</v>
      </c>
      <c r="C6863" s="248">
        <v>129.05184790622806</v>
      </c>
    </row>
    <row r="6864" spans="2:3" x14ac:dyDescent="0.75">
      <c r="B6864" s="249">
        <v>6801</v>
      </c>
      <c r="C6864" s="248">
        <v>89.974349188749642</v>
      </c>
    </row>
    <row r="6865" spans="2:3" x14ac:dyDescent="0.75">
      <c r="B6865" s="249">
        <v>6802</v>
      </c>
      <c r="C6865" s="248">
        <v>153.19973817348097</v>
      </c>
    </row>
    <row r="6866" spans="2:3" x14ac:dyDescent="0.75">
      <c r="B6866" s="249">
        <v>6803</v>
      </c>
      <c r="C6866" s="248">
        <v>148.99297661489709</v>
      </c>
    </row>
    <row r="6867" spans="2:3" x14ac:dyDescent="0.75">
      <c r="B6867" s="249">
        <v>6804</v>
      </c>
      <c r="C6867" s="248">
        <v>168.21962532595452</v>
      </c>
    </row>
    <row r="6868" spans="2:3" x14ac:dyDescent="0.75">
      <c r="B6868" s="249">
        <v>6805</v>
      </c>
      <c r="C6868" s="248">
        <v>129.26156371207799</v>
      </c>
    </row>
    <row r="6869" spans="2:3" x14ac:dyDescent="0.75">
      <c r="B6869" s="249">
        <v>6806</v>
      </c>
      <c r="C6869" s="248">
        <v>78.089822036768851</v>
      </c>
    </row>
    <row r="6870" spans="2:3" x14ac:dyDescent="0.75">
      <c r="B6870" s="249">
        <v>6807</v>
      </c>
      <c r="C6870" s="248">
        <v>123.04795477548828</v>
      </c>
    </row>
    <row r="6871" spans="2:3" x14ac:dyDescent="0.75">
      <c r="B6871" s="249">
        <v>6808</v>
      </c>
      <c r="C6871" s="248">
        <v>115.30157406686993</v>
      </c>
    </row>
    <row r="6872" spans="2:3" x14ac:dyDescent="0.75">
      <c r="B6872" s="249">
        <v>6809</v>
      </c>
      <c r="C6872" s="248">
        <v>120.99417298851954</v>
      </c>
    </row>
    <row r="6873" spans="2:3" x14ac:dyDescent="0.75">
      <c r="B6873" s="249">
        <v>6810</v>
      </c>
      <c r="C6873" s="248">
        <v>137.90289982401237</v>
      </c>
    </row>
    <row r="6874" spans="2:3" x14ac:dyDescent="0.75">
      <c r="B6874" s="249">
        <v>6811</v>
      </c>
      <c r="C6874" s="248">
        <v>105.29934903210388</v>
      </c>
    </row>
    <row r="6875" spans="2:3" x14ac:dyDescent="0.75">
      <c r="B6875" s="249">
        <v>6812</v>
      </c>
      <c r="C6875" s="248">
        <v>138.88684038565873</v>
      </c>
    </row>
    <row r="6876" spans="2:3" x14ac:dyDescent="0.75">
      <c r="B6876" s="249">
        <v>6813</v>
      </c>
      <c r="C6876" s="248">
        <v>113.29045200284565</v>
      </c>
    </row>
    <row r="6877" spans="2:3" x14ac:dyDescent="0.75">
      <c r="B6877" s="249">
        <v>6814</v>
      </c>
      <c r="C6877" s="248">
        <v>101.1137504816875</v>
      </c>
    </row>
    <row r="6878" spans="2:3" x14ac:dyDescent="0.75">
      <c r="B6878" s="249">
        <v>6815</v>
      </c>
      <c r="C6878" s="248">
        <v>105.84709887631882</v>
      </c>
    </row>
    <row r="6879" spans="2:3" x14ac:dyDescent="0.75">
      <c r="B6879" s="249">
        <v>6816</v>
      </c>
      <c r="C6879" s="248">
        <v>126.31096426689002</v>
      </c>
    </row>
    <row r="6880" spans="2:3" x14ac:dyDescent="0.75">
      <c r="B6880" s="249">
        <v>6817</v>
      </c>
      <c r="C6880" s="248">
        <v>107.12250266502346</v>
      </c>
    </row>
    <row r="6881" spans="2:3" x14ac:dyDescent="0.75">
      <c r="B6881" s="249">
        <v>6818</v>
      </c>
      <c r="C6881" s="248">
        <v>132.25629974919843</v>
      </c>
    </row>
    <row r="6882" spans="2:3" x14ac:dyDescent="0.75">
      <c r="B6882" s="249">
        <v>6819</v>
      </c>
      <c r="C6882" s="248">
        <v>103.52101092719043</v>
      </c>
    </row>
    <row r="6883" spans="2:3" x14ac:dyDescent="0.75">
      <c r="B6883" s="249">
        <v>6820</v>
      </c>
      <c r="C6883" s="248">
        <v>139.51303961655077</v>
      </c>
    </row>
    <row r="6884" spans="2:3" x14ac:dyDescent="0.75">
      <c r="B6884" s="249">
        <v>6821</v>
      </c>
      <c r="C6884" s="248">
        <v>78.461490344002584</v>
      </c>
    </row>
    <row r="6885" spans="2:3" x14ac:dyDescent="0.75">
      <c r="B6885" s="249">
        <v>6822</v>
      </c>
      <c r="C6885" s="248">
        <v>96.65089429115379</v>
      </c>
    </row>
    <row r="6886" spans="2:3" x14ac:dyDescent="0.75">
      <c r="B6886" s="249">
        <v>6823</v>
      </c>
      <c r="C6886" s="248">
        <v>140.66054856311783</v>
      </c>
    </row>
    <row r="6887" spans="2:3" x14ac:dyDescent="0.75">
      <c r="B6887" s="249">
        <v>6824</v>
      </c>
      <c r="C6887" s="248">
        <v>119.56910656489094</v>
      </c>
    </row>
    <row r="6888" spans="2:3" x14ac:dyDescent="0.75">
      <c r="B6888" s="249">
        <v>6825</v>
      </c>
      <c r="C6888" s="248">
        <v>88.326686065442999</v>
      </c>
    </row>
    <row r="6889" spans="2:3" x14ac:dyDescent="0.75">
      <c r="B6889" s="249">
        <v>6826</v>
      </c>
      <c r="C6889" s="248">
        <v>99.564789455403684</v>
      </c>
    </row>
    <row r="6890" spans="2:3" x14ac:dyDescent="0.75">
      <c r="B6890" s="249">
        <v>6827</v>
      </c>
      <c r="C6890" s="248">
        <v>137.74580894677274</v>
      </c>
    </row>
    <row r="6891" spans="2:3" x14ac:dyDescent="0.75">
      <c r="B6891" s="249">
        <v>6828</v>
      </c>
      <c r="C6891" s="248">
        <v>164.11242659083555</v>
      </c>
    </row>
    <row r="6892" spans="2:3" x14ac:dyDescent="0.75">
      <c r="B6892" s="249">
        <v>6829</v>
      </c>
      <c r="C6892" s="248">
        <v>143.99765229751034</v>
      </c>
    </row>
    <row r="6893" spans="2:3" x14ac:dyDescent="0.75">
      <c r="B6893" s="249">
        <v>6830</v>
      </c>
      <c r="C6893" s="248">
        <v>107.52073126674412</v>
      </c>
    </row>
    <row r="6894" spans="2:3" x14ac:dyDescent="0.75">
      <c r="B6894" s="249">
        <v>6831</v>
      </c>
      <c r="C6894" s="248">
        <v>121.42568400158319</v>
      </c>
    </row>
    <row r="6895" spans="2:3" x14ac:dyDescent="0.75">
      <c r="B6895" s="249">
        <v>6832</v>
      </c>
      <c r="C6895" s="248">
        <v>107.65893717651102</v>
      </c>
    </row>
    <row r="6896" spans="2:3" x14ac:dyDescent="0.75">
      <c r="B6896" s="249">
        <v>6833</v>
      </c>
      <c r="C6896" s="248">
        <v>67.960446316131183</v>
      </c>
    </row>
    <row r="6897" spans="2:3" x14ac:dyDescent="0.75">
      <c r="B6897" s="249">
        <v>6834</v>
      </c>
      <c r="C6897" s="248">
        <v>101.44422296573957</v>
      </c>
    </row>
    <row r="6898" spans="2:3" x14ac:dyDescent="0.75">
      <c r="B6898" s="249">
        <v>6835</v>
      </c>
      <c r="C6898" s="248">
        <v>107.41370053522391</v>
      </c>
    </row>
    <row r="6899" spans="2:3" x14ac:dyDescent="0.75">
      <c r="B6899" s="249">
        <v>6836</v>
      </c>
      <c r="C6899" s="248">
        <v>132.90075329828841</v>
      </c>
    </row>
    <row r="6900" spans="2:3" x14ac:dyDescent="0.75">
      <c r="B6900" s="249">
        <v>6837</v>
      </c>
      <c r="C6900" s="248">
        <v>113.29877690361855</v>
      </c>
    </row>
    <row r="6901" spans="2:3" x14ac:dyDescent="0.75">
      <c r="B6901" s="249">
        <v>6838</v>
      </c>
      <c r="C6901" s="248">
        <v>85.492198111287735</v>
      </c>
    </row>
    <row r="6902" spans="2:3" x14ac:dyDescent="0.75">
      <c r="B6902" s="249">
        <v>6839</v>
      </c>
      <c r="C6902" s="248">
        <v>63.462842341348619</v>
      </c>
    </row>
    <row r="6903" spans="2:3" x14ac:dyDescent="0.75">
      <c r="B6903" s="249">
        <v>6840</v>
      </c>
      <c r="C6903" s="248">
        <v>122.60330018268131</v>
      </c>
    </row>
    <row r="6904" spans="2:3" x14ac:dyDescent="0.75">
      <c r="B6904" s="249">
        <v>6841</v>
      </c>
      <c r="C6904" s="248">
        <v>127.06409686536333</v>
      </c>
    </row>
    <row r="6905" spans="2:3" x14ac:dyDescent="0.75">
      <c r="B6905" s="249">
        <v>6842</v>
      </c>
      <c r="C6905" s="248">
        <v>101.97045067776354</v>
      </c>
    </row>
    <row r="6906" spans="2:3" x14ac:dyDescent="0.75">
      <c r="B6906" s="249">
        <v>6843</v>
      </c>
      <c r="C6906" s="248">
        <v>110.8151295809928</v>
      </c>
    </row>
    <row r="6907" spans="2:3" x14ac:dyDescent="0.75">
      <c r="B6907" s="249">
        <v>6844</v>
      </c>
      <c r="C6907" s="248">
        <v>109.95446992153498</v>
      </c>
    </row>
    <row r="6908" spans="2:3" x14ac:dyDescent="0.75">
      <c r="B6908" s="249">
        <v>6845</v>
      </c>
      <c r="C6908" s="248">
        <v>85.360125902465427</v>
      </c>
    </row>
    <row r="6909" spans="2:3" x14ac:dyDescent="0.75">
      <c r="B6909" s="249">
        <v>6846</v>
      </c>
      <c r="C6909" s="248">
        <v>123.05233313859591</v>
      </c>
    </row>
    <row r="6910" spans="2:3" x14ac:dyDescent="0.75">
      <c r="B6910" s="249">
        <v>6847</v>
      </c>
      <c r="C6910" s="248">
        <v>143.41244595709176</v>
      </c>
    </row>
    <row r="6911" spans="2:3" x14ac:dyDescent="0.75">
      <c r="B6911" s="249">
        <v>6848</v>
      </c>
      <c r="C6911" s="248">
        <v>144.35335021744189</v>
      </c>
    </row>
    <row r="6912" spans="2:3" x14ac:dyDescent="0.75">
      <c r="B6912" s="249">
        <v>6849</v>
      </c>
      <c r="C6912" s="248">
        <v>152.23491096425118</v>
      </c>
    </row>
    <row r="6913" spans="2:3" x14ac:dyDescent="0.75">
      <c r="B6913" s="249">
        <v>6850</v>
      </c>
      <c r="C6913" s="248">
        <v>118.57865809054411</v>
      </c>
    </row>
    <row r="6914" spans="2:3" x14ac:dyDescent="0.75">
      <c r="B6914" s="249">
        <v>6851</v>
      </c>
      <c r="C6914" s="248">
        <v>102.47232967816473</v>
      </c>
    </row>
    <row r="6915" spans="2:3" x14ac:dyDescent="0.75">
      <c r="B6915" s="249">
        <v>6852</v>
      </c>
      <c r="C6915" s="248">
        <v>86.179232993866322</v>
      </c>
    </row>
    <row r="6916" spans="2:3" x14ac:dyDescent="0.75">
      <c r="B6916" s="249">
        <v>6853</v>
      </c>
      <c r="C6916" s="248">
        <v>68.368323343234266</v>
      </c>
    </row>
    <row r="6917" spans="2:3" x14ac:dyDescent="0.75">
      <c r="B6917" s="249">
        <v>6854</v>
      </c>
      <c r="C6917" s="248">
        <v>103.25889466676732</v>
      </c>
    </row>
    <row r="6918" spans="2:3" x14ac:dyDescent="0.75">
      <c r="B6918" s="249">
        <v>6855</v>
      </c>
      <c r="C6918" s="248">
        <v>102.71021868563304</v>
      </c>
    </row>
    <row r="6919" spans="2:3" x14ac:dyDescent="0.75">
      <c r="B6919" s="249">
        <v>6856</v>
      </c>
      <c r="C6919" s="248">
        <v>100.32587565120114</v>
      </c>
    </row>
    <row r="6920" spans="2:3" x14ac:dyDescent="0.75">
      <c r="B6920" s="249">
        <v>6857</v>
      </c>
      <c r="C6920" s="248">
        <v>129.29813931266918</v>
      </c>
    </row>
    <row r="6921" spans="2:3" x14ac:dyDescent="0.75">
      <c r="B6921" s="249">
        <v>6858</v>
      </c>
      <c r="C6921" s="248">
        <v>113.27603239850426</v>
      </c>
    </row>
    <row r="6922" spans="2:3" x14ac:dyDescent="0.75">
      <c r="B6922" s="249">
        <v>6859</v>
      </c>
      <c r="C6922" s="248">
        <v>125.30621869802926</v>
      </c>
    </row>
    <row r="6923" spans="2:3" x14ac:dyDescent="0.75">
      <c r="B6923" s="249">
        <v>6860</v>
      </c>
      <c r="C6923" s="248">
        <v>77.094983781834884</v>
      </c>
    </row>
    <row r="6924" spans="2:3" x14ac:dyDescent="0.75">
      <c r="B6924" s="249">
        <v>6861</v>
      </c>
      <c r="C6924" s="248">
        <v>132.43819317651347</v>
      </c>
    </row>
    <row r="6925" spans="2:3" x14ac:dyDescent="0.75">
      <c r="B6925" s="249">
        <v>6862</v>
      </c>
      <c r="C6925" s="248">
        <v>112.16758105263204</v>
      </c>
    </row>
    <row r="6926" spans="2:3" x14ac:dyDescent="0.75">
      <c r="B6926" s="249">
        <v>6863</v>
      </c>
      <c r="C6926" s="248">
        <v>132.92553239271743</v>
      </c>
    </row>
    <row r="6927" spans="2:3" x14ac:dyDescent="0.75">
      <c r="B6927" s="249">
        <v>6864</v>
      </c>
      <c r="C6927" s="248">
        <v>141.52294668705508</v>
      </c>
    </row>
    <row r="6928" spans="2:3" x14ac:dyDescent="0.75">
      <c r="B6928" s="249">
        <v>6865</v>
      </c>
      <c r="C6928" s="248">
        <v>109.1957527898907</v>
      </c>
    </row>
    <row r="6929" spans="2:3" x14ac:dyDescent="0.75">
      <c r="B6929" s="249">
        <v>6866</v>
      </c>
      <c r="C6929" s="248">
        <v>111.70616887924288</v>
      </c>
    </row>
    <row r="6930" spans="2:3" x14ac:dyDescent="0.75">
      <c r="B6930" s="249">
        <v>6867</v>
      </c>
      <c r="C6930" s="248">
        <v>88.10161909154418</v>
      </c>
    </row>
    <row r="6931" spans="2:3" x14ac:dyDescent="0.75">
      <c r="B6931" s="249">
        <v>6868</v>
      </c>
      <c r="C6931" s="248">
        <v>110.23432226652305</v>
      </c>
    </row>
    <row r="6932" spans="2:3" x14ac:dyDescent="0.75">
      <c r="B6932" s="249">
        <v>6869</v>
      </c>
      <c r="C6932" s="248">
        <v>123.78948426162425</v>
      </c>
    </row>
    <row r="6933" spans="2:3" x14ac:dyDescent="0.75">
      <c r="B6933" s="249">
        <v>6870</v>
      </c>
      <c r="C6933" s="248">
        <v>121.83491655312156</v>
      </c>
    </row>
    <row r="6934" spans="2:3" x14ac:dyDescent="0.75">
      <c r="B6934" s="249">
        <v>6871</v>
      </c>
      <c r="C6934" s="248">
        <v>149.64798890133275</v>
      </c>
    </row>
    <row r="6935" spans="2:3" x14ac:dyDescent="0.75">
      <c r="B6935" s="249">
        <v>6872</v>
      </c>
      <c r="C6935" s="248">
        <v>74.328820896884508</v>
      </c>
    </row>
    <row r="6936" spans="2:3" x14ac:dyDescent="0.75">
      <c r="B6936" s="249">
        <v>6873</v>
      </c>
      <c r="C6936" s="248">
        <v>98.391942982744069</v>
      </c>
    </row>
    <row r="6937" spans="2:3" x14ac:dyDescent="0.75">
      <c r="B6937" s="249">
        <v>6874</v>
      </c>
      <c r="C6937" s="248">
        <v>123.85069956026676</v>
      </c>
    </row>
    <row r="6938" spans="2:3" x14ac:dyDescent="0.75">
      <c r="B6938" s="249">
        <v>6875</v>
      </c>
      <c r="C6938" s="248">
        <v>102.5306815488708</v>
      </c>
    </row>
    <row r="6939" spans="2:3" x14ac:dyDescent="0.75">
      <c r="B6939" s="249">
        <v>6876</v>
      </c>
      <c r="C6939" s="248">
        <v>48.650596175143363</v>
      </c>
    </row>
    <row r="6940" spans="2:3" x14ac:dyDescent="0.75">
      <c r="B6940" s="249">
        <v>6877</v>
      </c>
      <c r="C6940" s="248">
        <v>72.512927515472384</v>
      </c>
    </row>
    <row r="6941" spans="2:3" x14ac:dyDescent="0.75">
      <c r="B6941" s="249">
        <v>6878</v>
      </c>
      <c r="C6941" s="248">
        <v>140.32220294540841</v>
      </c>
    </row>
    <row r="6942" spans="2:3" x14ac:dyDescent="0.75">
      <c r="B6942" s="249">
        <v>6879</v>
      </c>
      <c r="C6942" s="248">
        <v>77.152345786103893</v>
      </c>
    </row>
    <row r="6943" spans="2:3" x14ac:dyDescent="0.75">
      <c r="B6943" s="249">
        <v>6880</v>
      </c>
      <c r="C6943" s="248">
        <v>98.062470717776392</v>
      </c>
    </row>
    <row r="6944" spans="2:3" x14ac:dyDescent="0.75">
      <c r="B6944" s="249">
        <v>6881</v>
      </c>
      <c r="C6944" s="248">
        <v>120.05977677102531</v>
      </c>
    </row>
    <row r="6945" spans="2:3" x14ac:dyDescent="0.75">
      <c r="B6945" s="249">
        <v>6882</v>
      </c>
      <c r="C6945" s="248">
        <v>85.85350975326817</v>
      </c>
    </row>
    <row r="6946" spans="2:3" x14ac:dyDescent="0.75">
      <c r="B6946" s="249">
        <v>6883</v>
      </c>
      <c r="C6946" s="248">
        <v>100.96147923058655</v>
      </c>
    </row>
    <row r="6947" spans="2:3" x14ac:dyDescent="0.75">
      <c r="B6947" s="249">
        <v>6884</v>
      </c>
      <c r="C6947" s="248">
        <v>124.90306950693697</v>
      </c>
    </row>
    <row r="6948" spans="2:3" x14ac:dyDescent="0.75">
      <c r="B6948" s="249">
        <v>6885</v>
      </c>
      <c r="C6948" s="248">
        <v>112.62468875776857</v>
      </c>
    </row>
    <row r="6949" spans="2:3" x14ac:dyDescent="0.75">
      <c r="B6949" s="249">
        <v>6886</v>
      </c>
      <c r="C6949" s="248">
        <v>139.07169847788333</v>
      </c>
    </row>
    <row r="6950" spans="2:3" x14ac:dyDescent="0.75">
      <c r="B6950" s="249">
        <v>6887</v>
      </c>
      <c r="C6950" s="248">
        <v>111.03271579180434</v>
      </c>
    </row>
    <row r="6951" spans="2:3" x14ac:dyDescent="0.75">
      <c r="B6951" s="249">
        <v>6888</v>
      </c>
      <c r="C6951" s="248">
        <v>112.79493626487158</v>
      </c>
    </row>
    <row r="6952" spans="2:3" x14ac:dyDescent="0.75">
      <c r="B6952" s="249">
        <v>6889</v>
      </c>
      <c r="C6952" s="248">
        <v>126.7730656871486</v>
      </c>
    </row>
    <row r="6953" spans="2:3" x14ac:dyDescent="0.75">
      <c r="B6953" s="249">
        <v>6890</v>
      </c>
      <c r="C6953" s="248">
        <v>123.4462935273267</v>
      </c>
    </row>
    <row r="6954" spans="2:3" x14ac:dyDescent="0.75">
      <c r="B6954" s="249">
        <v>6891</v>
      </c>
      <c r="C6954" s="248">
        <v>121.84392326893403</v>
      </c>
    </row>
    <row r="6955" spans="2:3" x14ac:dyDescent="0.75">
      <c r="B6955" s="249">
        <v>6892</v>
      </c>
      <c r="C6955" s="248">
        <v>121.63956613849527</v>
      </c>
    </row>
    <row r="6956" spans="2:3" x14ac:dyDescent="0.75">
      <c r="B6956" s="249">
        <v>6893</v>
      </c>
      <c r="C6956" s="248">
        <v>134.4452776483289</v>
      </c>
    </row>
    <row r="6957" spans="2:3" x14ac:dyDescent="0.75">
      <c r="B6957" s="249">
        <v>6894</v>
      </c>
      <c r="C6957" s="248">
        <v>97.016637217890946</v>
      </c>
    </row>
    <row r="6958" spans="2:3" x14ac:dyDescent="0.75">
      <c r="B6958" s="249">
        <v>6895</v>
      </c>
      <c r="C6958" s="248">
        <v>122.24405858283286</v>
      </c>
    </row>
    <row r="6959" spans="2:3" x14ac:dyDescent="0.75">
      <c r="B6959" s="249">
        <v>6896</v>
      </c>
      <c r="C6959" s="248">
        <v>133.08758428038306</v>
      </c>
    </row>
    <row r="6960" spans="2:3" x14ac:dyDescent="0.75">
      <c r="B6960" s="249">
        <v>6897</v>
      </c>
      <c r="C6960" s="248">
        <v>99.212532765953938</v>
      </c>
    </row>
    <row r="6961" spans="2:3" x14ac:dyDescent="0.75">
      <c r="B6961" s="249">
        <v>6898</v>
      </c>
      <c r="C6961" s="248">
        <v>130.34312593865147</v>
      </c>
    </row>
    <row r="6962" spans="2:3" x14ac:dyDescent="0.75">
      <c r="B6962" s="249">
        <v>6899</v>
      </c>
      <c r="C6962" s="248">
        <v>107.81441168055875</v>
      </c>
    </row>
    <row r="6963" spans="2:3" x14ac:dyDescent="0.75">
      <c r="B6963" s="249">
        <v>6900</v>
      </c>
      <c r="C6963" s="248">
        <v>127.86494797395271</v>
      </c>
    </row>
    <row r="6964" spans="2:3" x14ac:dyDescent="0.75">
      <c r="B6964" s="249">
        <v>6901</v>
      </c>
      <c r="C6964" s="248">
        <v>165.40925904861049</v>
      </c>
    </row>
    <row r="6965" spans="2:3" x14ac:dyDescent="0.75">
      <c r="B6965" s="249">
        <v>6902</v>
      </c>
      <c r="C6965" s="248">
        <v>152.27268436689204</v>
      </c>
    </row>
    <row r="6966" spans="2:3" x14ac:dyDescent="0.75">
      <c r="B6966" s="249">
        <v>6903</v>
      </c>
      <c r="C6966" s="248">
        <v>141.36274486006153</v>
      </c>
    </row>
    <row r="6967" spans="2:3" x14ac:dyDescent="0.75">
      <c r="B6967" s="249">
        <v>6904</v>
      </c>
      <c r="C6967" s="248">
        <v>119.26513836906578</v>
      </c>
    </row>
    <row r="6968" spans="2:3" x14ac:dyDescent="0.75">
      <c r="B6968" s="249">
        <v>6905</v>
      </c>
      <c r="C6968" s="248">
        <v>109.93311294425287</v>
      </c>
    </row>
    <row r="6969" spans="2:3" x14ac:dyDescent="0.75">
      <c r="B6969" s="249">
        <v>6906</v>
      </c>
      <c r="C6969" s="248">
        <v>93.935969885769836</v>
      </c>
    </row>
    <row r="6970" spans="2:3" x14ac:dyDescent="0.75">
      <c r="B6970" s="249">
        <v>6907</v>
      </c>
      <c r="C6970" s="248">
        <v>169.31529664761942</v>
      </c>
    </row>
    <row r="6971" spans="2:3" x14ac:dyDescent="0.75">
      <c r="B6971" s="249">
        <v>6908</v>
      </c>
      <c r="C6971" s="248">
        <v>125.00569463477498</v>
      </c>
    </row>
    <row r="6972" spans="2:3" x14ac:dyDescent="0.75">
      <c r="B6972" s="249">
        <v>6909</v>
      </c>
      <c r="C6972" s="248">
        <v>70.685767009481211</v>
      </c>
    </row>
    <row r="6973" spans="2:3" x14ac:dyDescent="0.75">
      <c r="B6973" s="249">
        <v>6910</v>
      </c>
      <c r="C6973" s="248">
        <v>127.71901804027968</v>
      </c>
    </row>
    <row r="6974" spans="2:3" x14ac:dyDescent="0.75">
      <c r="B6974" s="249">
        <v>6911</v>
      </c>
      <c r="C6974" s="248">
        <v>148.58772476326487</v>
      </c>
    </row>
    <row r="6975" spans="2:3" x14ac:dyDescent="0.75">
      <c r="B6975" s="249">
        <v>6912</v>
      </c>
      <c r="C6975" s="248">
        <v>126.23614985022766</v>
      </c>
    </row>
    <row r="6976" spans="2:3" x14ac:dyDescent="0.75">
      <c r="B6976" s="249">
        <v>6913</v>
      </c>
      <c r="C6976" s="248">
        <v>127.20431026507289</v>
      </c>
    </row>
    <row r="6977" spans="2:3" x14ac:dyDescent="0.75">
      <c r="B6977" s="249">
        <v>6914</v>
      </c>
      <c r="C6977" s="248">
        <v>80.00828276874951</v>
      </c>
    </row>
    <row r="6978" spans="2:3" x14ac:dyDescent="0.75">
      <c r="B6978" s="249">
        <v>6915</v>
      </c>
      <c r="C6978" s="248">
        <v>104.27404011312746</v>
      </c>
    </row>
    <row r="6979" spans="2:3" x14ac:dyDescent="0.75">
      <c r="B6979" s="249">
        <v>6916</v>
      </c>
      <c r="C6979" s="248">
        <v>96.537275513957553</v>
      </c>
    </row>
    <row r="6980" spans="2:3" x14ac:dyDescent="0.75">
      <c r="B6980" s="249">
        <v>6917</v>
      </c>
      <c r="C6980" s="248">
        <v>106.0049399488627</v>
      </c>
    </row>
    <row r="6981" spans="2:3" x14ac:dyDescent="0.75">
      <c r="B6981" s="249">
        <v>6918</v>
      </c>
      <c r="C6981" s="248">
        <v>119.39735245005326</v>
      </c>
    </row>
    <row r="6982" spans="2:3" x14ac:dyDescent="0.75">
      <c r="B6982" s="249">
        <v>6919</v>
      </c>
      <c r="C6982" s="248">
        <v>110.04305157486688</v>
      </c>
    </row>
    <row r="6983" spans="2:3" x14ac:dyDescent="0.75">
      <c r="B6983" s="249">
        <v>6920</v>
      </c>
      <c r="C6983" s="248">
        <v>138.11385176436957</v>
      </c>
    </row>
    <row r="6984" spans="2:3" x14ac:dyDescent="0.75">
      <c r="B6984" s="249">
        <v>6921</v>
      </c>
      <c r="C6984" s="248">
        <v>65.047015578402224</v>
      </c>
    </row>
    <row r="6985" spans="2:3" x14ac:dyDescent="0.75">
      <c r="B6985" s="249">
        <v>6922</v>
      </c>
      <c r="C6985" s="248">
        <v>89.528305636374725</v>
      </c>
    </row>
    <row r="6986" spans="2:3" x14ac:dyDescent="0.75">
      <c r="B6986" s="249">
        <v>6923</v>
      </c>
      <c r="C6986" s="248">
        <v>170.80894616405305</v>
      </c>
    </row>
    <row r="6987" spans="2:3" x14ac:dyDescent="0.75">
      <c r="B6987" s="249">
        <v>6924</v>
      </c>
      <c r="C6987" s="248">
        <v>159.14714636350129</v>
      </c>
    </row>
    <row r="6988" spans="2:3" x14ac:dyDescent="0.75">
      <c r="B6988" s="249">
        <v>6925</v>
      </c>
      <c r="C6988" s="248">
        <v>110.56640207675451</v>
      </c>
    </row>
    <row r="6989" spans="2:3" x14ac:dyDescent="0.75">
      <c r="B6989" s="249">
        <v>6926</v>
      </c>
      <c r="C6989" s="248">
        <v>100.01164375250676</v>
      </c>
    </row>
    <row r="6990" spans="2:3" x14ac:dyDescent="0.75">
      <c r="B6990" s="249">
        <v>6927</v>
      </c>
      <c r="C6990" s="248">
        <v>89.395108620062018</v>
      </c>
    </row>
    <row r="6991" spans="2:3" x14ac:dyDescent="0.75">
      <c r="B6991" s="249">
        <v>6928</v>
      </c>
      <c r="C6991" s="248">
        <v>145.89226106746096</v>
      </c>
    </row>
    <row r="6992" spans="2:3" x14ac:dyDescent="0.75">
      <c r="B6992" s="249">
        <v>6929</v>
      </c>
      <c r="C6992" s="248">
        <v>113.21876565003873</v>
      </c>
    </row>
    <row r="6993" spans="2:3" x14ac:dyDescent="0.75">
      <c r="B6993" s="249">
        <v>6930</v>
      </c>
      <c r="C6993" s="248">
        <v>134.43265352771763</v>
      </c>
    </row>
    <row r="6994" spans="2:3" x14ac:dyDescent="0.75">
      <c r="B6994" s="249">
        <v>6931</v>
      </c>
      <c r="C6994" s="248">
        <v>126.25170938989494</v>
      </c>
    </row>
    <row r="6995" spans="2:3" x14ac:dyDescent="0.75">
      <c r="B6995" s="249">
        <v>6932</v>
      </c>
      <c r="C6995" s="248">
        <v>102.48944531362119</v>
      </c>
    </row>
    <row r="6996" spans="2:3" x14ac:dyDescent="0.75">
      <c r="B6996" s="249">
        <v>6933</v>
      </c>
      <c r="C6996" s="248">
        <v>113.14807864129556</v>
      </c>
    </row>
    <row r="6997" spans="2:3" x14ac:dyDescent="0.75">
      <c r="B6997" s="249">
        <v>6934</v>
      </c>
      <c r="C6997" s="248">
        <v>91.107520364240216</v>
      </c>
    </row>
    <row r="6998" spans="2:3" x14ac:dyDescent="0.75">
      <c r="B6998" s="249">
        <v>6935</v>
      </c>
      <c r="C6998" s="248">
        <v>122.2385846595382</v>
      </c>
    </row>
    <row r="6999" spans="2:3" x14ac:dyDescent="0.75">
      <c r="B6999" s="249">
        <v>6936</v>
      </c>
      <c r="C6999" s="248">
        <v>126.15799155572442</v>
      </c>
    </row>
    <row r="7000" spans="2:3" x14ac:dyDescent="0.75">
      <c r="B7000" s="249">
        <v>6937</v>
      </c>
      <c r="C7000" s="248">
        <v>130.13475680206869</v>
      </c>
    </row>
    <row r="7001" spans="2:3" x14ac:dyDescent="0.75">
      <c r="B7001" s="249">
        <v>6938</v>
      </c>
      <c r="C7001" s="248">
        <v>50.557255596767931</v>
      </c>
    </row>
    <row r="7002" spans="2:3" x14ac:dyDescent="0.75">
      <c r="B7002" s="249">
        <v>6939</v>
      </c>
      <c r="C7002" s="248">
        <v>106.93079064530529</v>
      </c>
    </row>
    <row r="7003" spans="2:3" x14ac:dyDescent="0.75">
      <c r="B7003" s="249">
        <v>6940</v>
      </c>
      <c r="C7003" s="248">
        <v>129.86912875821264</v>
      </c>
    </row>
    <row r="7004" spans="2:3" x14ac:dyDescent="0.75">
      <c r="B7004" s="249">
        <v>6941</v>
      </c>
      <c r="C7004" s="248">
        <v>163.80650866660963</v>
      </c>
    </row>
    <row r="7005" spans="2:3" x14ac:dyDescent="0.75">
      <c r="B7005" s="249">
        <v>6942</v>
      </c>
      <c r="C7005" s="248">
        <v>120.09003453099412</v>
      </c>
    </row>
    <row r="7006" spans="2:3" x14ac:dyDescent="0.75">
      <c r="B7006" s="249">
        <v>6943</v>
      </c>
      <c r="C7006" s="248">
        <v>87.553402677518292</v>
      </c>
    </row>
    <row r="7007" spans="2:3" x14ac:dyDescent="0.75">
      <c r="B7007" s="249">
        <v>6944</v>
      </c>
      <c r="C7007" s="248">
        <v>140.46416485398549</v>
      </c>
    </row>
    <row r="7008" spans="2:3" x14ac:dyDescent="0.75">
      <c r="B7008" s="249">
        <v>6945</v>
      </c>
      <c r="C7008" s="248">
        <v>89.951415803508922</v>
      </c>
    </row>
    <row r="7009" spans="2:3" x14ac:dyDescent="0.75">
      <c r="B7009" s="249">
        <v>6946</v>
      </c>
      <c r="C7009" s="248">
        <v>78.466031555392718</v>
      </c>
    </row>
    <row r="7010" spans="2:3" x14ac:dyDescent="0.75">
      <c r="B7010" s="249">
        <v>6947</v>
      </c>
      <c r="C7010" s="248">
        <v>97.093889161068432</v>
      </c>
    </row>
    <row r="7011" spans="2:3" x14ac:dyDescent="0.75">
      <c r="B7011" s="249">
        <v>6948</v>
      </c>
      <c r="C7011" s="248">
        <v>135.99384312038453</v>
      </c>
    </row>
    <row r="7012" spans="2:3" x14ac:dyDescent="0.75">
      <c r="B7012" s="249">
        <v>6949</v>
      </c>
      <c r="C7012" s="248">
        <v>120.00728805686863</v>
      </c>
    </row>
    <row r="7013" spans="2:3" x14ac:dyDescent="0.75">
      <c r="B7013" s="249">
        <v>6950</v>
      </c>
      <c r="C7013" s="248">
        <v>81.169001762423591</v>
      </c>
    </row>
    <row r="7014" spans="2:3" x14ac:dyDescent="0.75">
      <c r="B7014" s="249">
        <v>6951</v>
      </c>
      <c r="C7014" s="248">
        <v>133.54307937507207</v>
      </c>
    </row>
    <row r="7015" spans="2:3" x14ac:dyDescent="0.75">
      <c r="B7015" s="249">
        <v>6952</v>
      </c>
      <c r="C7015" s="248">
        <v>136.11586555312039</v>
      </c>
    </row>
    <row r="7016" spans="2:3" x14ac:dyDescent="0.75">
      <c r="B7016" s="249">
        <v>6953</v>
      </c>
      <c r="C7016" s="248">
        <v>122.2470563651431</v>
      </c>
    </row>
    <row r="7017" spans="2:3" x14ac:dyDescent="0.75">
      <c r="B7017" s="249">
        <v>6954</v>
      </c>
      <c r="C7017" s="248">
        <v>115.89500708871412</v>
      </c>
    </row>
    <row r="7018" spans="2:3" x14ac:dyDescent="0.75">
      <c r="B7018" s="249">
        <v>6955</v>
      </c>
      <c r="C7018" s="248">
        <v>118.28244461086709</v>
      </c>
    </row>
    <row r="7019" spans="2:3" x14ac:dyDescent="0.75">
      <c r="B7019" s="249">
        <v>6956</v>
      </c>
      <c r="C7019" s="248">
        <v>77.694482442459559</v>
      </c>
    </row>
    <row r="7020" spans="2:3" x14ac:dyDescent="0.75">
      <c r="B7020" s="249">
        <v>6957</v>
      </c>
      <c r="C7020" s="248">
        <v>120.5067223171886</v>
      </c>
    </row>
    <row r="7021" spans="2:3" x14ac:dyDescent="0.75">
      <c r="B7021" s="249">
        <v>6958</v>
      </c>
      <c r="C7021" s="248">
        <v>118.34606441454537</v>
      </c>
    </row>
    <row r="7022" spans="2:3" x14ac:dyDescent="0.75">
      <c r="B7022" s="249">
        <v>6959</v>
      </c>
      <c r="C7022" s="248">
        <v>135.42976650634225</v>
      </c>
    </row>
    <row r="7023" spans="2:3" x14ac:dyDescent="0.75">
      <c r="B7023" s="249">
        <v>6960</v>
      </c>
      <c r="C7023" s="248">
        <v>99.048598417840452</v>
      </c>
    </row>
    <row r="7024" spans="2:3" x14ac:dyDescent="0.75">
      <c r="B7024" s="249">
        <v>6961</v>
      </c>
      <c r="C7024" s="248">
        <v>128.80490540468534</v>
      </c>
    </row>
    <row r="7025" spans="2:3" x14ac:dyDescent="0.75">
      <c r="B7025" s="249">
        <v>6962</v>
      </c>
      <c r="C7025" s="248">
        <v>124.23753671904416</v>
      </c>
    </row>
    <row r="7026" spans="2:3" x14ac:dyDescent="0.75">
      <c r="B7026" s="249">
        <v>6963</v>
      </c>
      <c r="C7026" s="248">
        <v>123.83017239654335</v>
      </c>
    </row>
    <row r="7027" spans="2:3" x14ac:dyDescent="0.75">
      <c r="B7027" s="249">
        <v>6964</v>
      </c>
      <c r="C7027" s="248">
        <v>67.301665867833805</v>
      </c>
    </row>
    <row r="7028" spans="2:3" x14ac:dyDescent="0.75">
      <c r="B7028" s="249">
        <v>6965</v>
      </c>
      <c r="C7028" s="248">
        <v>67.887582873015432</v>
      </c>
    </row>
    <row r="7029" spans="2:3" x14ac:dyDescent="0.75">
      <c r="B7029" s="249">
        <v>6966</v>
      </c>
      <c r="C7029" s="248">
        <v>165.05095759228564</v>
      </c>
    </row>
    <row r="7030" spans="2:3" x14ac:dyDescent="0.75">
      <c r="B7030" s="249">
        <v>6967</v>
      </c>
      <c r="C7030" s="248">
        <v>137.900347536504</v>
      </c>
    </row>
    <row r="7031" spans="2:3" x14ac:dyDescent="0.75">
      <c r="B7031" s="249">
        <v>6968</v>
      </c>
      <c r="C7031" s="248">
        <v>140.77719537795991</v>
      </c>
    </row>
    <row r="7032" spans="2:3" x14ac:dyDescent="0.75">
      <c r="B7032" s="249">
        <v>6969</v>
      </c>
      <c r="C7032" s="248">
        <v>142.58400235637322</v>
      </c>
    </row>
    <row r="7033" spans="2:3" x14ac:dyDescent="0.75">
      <c r="B7033" s="249">
        <v>6970</v>
      </c>
      <c r="C7033" s="248">
        <v>92.156123207761311</v>
      </c>
    </row>
    <row r="7034" spans="2:3" x14ac:dyDescent="0.75">
      <c r="B7034" s="249">
        <v>6971</v>
      </c>
      <c r="C7034" s="248">
        <v>137.31073507442082</v>
      </c>
    </row>
    <row r="7035" spans="2:3" x14ac:dyDescent="0.75">
      <c r="B7035" s="249">
        <v>6972</v>
      </c>
      <c r="C7035" s="248">
        <v>86.963518292469359</v>
      </c>
    </row>
    <row r="7036" spans="2:3" x14ac:dyDescent="0.75">
      <c r="B7036" s="249">
        <v>6973</v>
      </c>
      <c r="C7036" s="248">
        <v>140.6842059857745</v>
      </c>
    </row>
    <row r="7037" spans="2:3" x14ac:dyDescent="0.75">
      <c r="B7037" s="249">
        <v>6974</v>
      </c>
      <c r="C7037" s="248">
        <v>158.21994790794602</v>
      </c>
    </row>
    <row r="7038" spans="2:3" x14ac:dyDescent="0.75">
      <c r="B7038" s="249">
        <v>6975</v>
      </c>
      <c r="C7038" s="248">
        <v>125.56698522284137</v>
      </c>
    </row>
    <row r="7039" spans="2:3" x14ac:dyDescent="0.75">
      <c r="B7039" s="249">
        <v>6976</v>
      </c>
      <c r="C7039" s="248">
        <v>75.97931816935241</v>
      </c>
    </row>
    <row r="7040" spans="2:3" x14ac:dyDescent="0.75">
      <c r="B7040" s="249">
        <v>6977</v>
      </c>
      <c r="C7040" s="248">
        <v>110.03147368918319</v>
      </c>
    </row>
    <row r="7041" spans="2:3" x14ac:dyDescent="0.75">
      <c r="B7041" s="249">
        <v>6978</v>
      </c>
      <c r="C7041" s="248">
        <v>142.95041747328125</v>
      </c>
    </row>
    <row r="7042" spans="2:3" x14ac:dyDescent="0.75">
      <c r="B7042" s="249">
        <v>6979</v>
      </c>
      <c r="C7042" s="248">
        <v>120.93099227047435</v>
      </c>
    </row>
    <row r="7043" spans="2:3" x14ac:dyDescent="0.75">
      <c r="B7043" s="249">
        <v>6980</v>
      </c>
      <c r="C7043" s="248">
        <v>154.38040957013135</v>
      </c>
    </row>
    <row r="7044" spans="2:3" x14ac:dyDescent="0.75">
      <c r="B7044" s="249">
        <v>6981</v>
      </c>
      <c r="C7044" s="248">
        <v>121.61113884305423</v>
      </c>
    </row>
    <row r="7045" spans="2:3" x14ac:dyDescent="0.75">
      <c r="B7045" s="249">
        <v>6982</v>
      </c>
      <c r="C7045" s="248">
        <v>116.94577066181276</v>
      </c>
    </row>
    <row r="7046" spans="2:3" x14ac:dyDescent="0.75">
      <c r="B7046" s="249">
        <v>6983</v>
      </c>
      <c r="C7046" s="248">
        <v>105.13783329642922</v>
      </c>
    </row>
    <row r="7047" spans="2:3" x14ac:dyDescent="0.75">
      <c r="B7047" s="249">
        <v>6984</v>
      </c>
      <c r="C7047" s="248">
        <v>151.29074765090132</v>
      </c>
    </row>
    <row r="7048" spans="2:3" x14ac:dyDescent="0.75">
      <c r="B7048" s="249">
        <v>6985</v>
      </c>
      <c r="C7048" s="248">
        <v>111.39455310830678</v>
      </c>
    </row>
    <row r="7049" spans="2:3" x14ac:dyDescent="0.75">
      <c r="B7049" s="249">
        <v>6986</v>
      </c>
      <c r="C7049" s="248">
        <v>108.4177766671509</v>
      </c>
    </row>
    <row r="7050" spans="2:3" x14ac:dyDescent="0.75">
      <c r="B7050" s="249">
        <v>6987</v>
      </c>
      <c r="C7050" s="248">
        <v>96.592174450175463</v>
      </c>
    </row>
    <row r="7051" spans="2:3" x14ac:dyDescent="0.75">
      <c r="B7051" s="249">
        <v>6988</v>
      </c>
      <c r="C7051" s="248">
        <v>82.514717795093347</v>
      </c>
    </row>
    <row r="7052" spans="2:3" x14ac:dyDescent="0.75">
      <c r="B7052" s="249">
        <v>6989</v>
      </c>
      <c r="C7052" s="248">
        <v>110.8508613679746</v>
      </c>
    </row>
    <row r="7053" spans="2:3" x14ac:dyDescent="0.75">
      <c r="B7053" s="249">
        <v>6990</v>
      </c>
      <c r="C7053" s="248">
        <v>70.296537905608034</v>
      </c>
    </row>
    <row r="7054" spans="2:3" x14ac:dyDescent="0.75">
      <c r="B7054" s="249">
        <v>6991</v>
      </c>
      <c r="C7054" s="248">
        <v>148.80007399288419</v>
      </c>
    </row>
    <row r="7055" spans="2:3" x14ac:dyDescent="0.75">
      <c r="B7055" s="249">
        <v>6992</v>
      </c>
      <c r="C7055" s="248">
        <v>70.524766994074156</v>
      </c>
    </row>
    <row r="7056" spans="2:3" x14ac:dyDescent="0.75">
      <c r="B7056" s="249">
        <v>6993</v>
      </c>
      <c r="C7056" s="248">
        <v>125.94524002794905</v>
      </c>
    </row>
    <row r="7057" spans="2:3" x14ac:dyDescent="0.75">
      <c r="B7057" s="249">
        <v>6994</v>
      </c>
      <c r="C7057" s="248">
        <v>125.42629602202966</v>
      </c>
    </row>
    <row r="7058" spans="2:3" x14ac:dyDescent="0.75">
      <c r="B7058" s="249">
        <v>6995</v>
      </c>
      <c r="C7058" s="248">
        <v>135.05405762536105</v>
      </c>
    </row>
    <row r="7059" spans="2:3" x14ac:dyDescent="0.75">
      <c r="B7059" s="249">
        <v>6996</v>
      </c>
      <c r="C7059" s="248">
        <v>114.80606152129874</v>
      </c>
    </row>
    <row r="7060" spans="2:3" x14ac:dyDescent="0.75">
      <c r="B7060" s="249">
        <v>6997</v>
      </c>
      <c r="C7060" s="248">
        <v>119.64093306253019</v>
      </c>
    </row>
    <row r="7061" spans="2:3" x14ac:dyDescent="0.75">
      <c r="B7061" s="249">
        <v>6998</v>
      </c>
      <c r="C7061" s="248">
        <v>113.06730950529453</v>
      </c>
    </row>
    <row r="7062" spans="2:3" x14ac:dyDescent="0.75">
      <c r="B7062" s="249">
        <v>6999</v>
      </c>
      <c r="C7062" s="248">
        <v>82.98128503311645</v>
      </c>
    </row>
    <row r="7063" spans="2:3" x14ac:dyDescent="0.75">
      <c r="B7063" s="249">
        <v>7000</v>
      </c>
      <c r="C7063" s="248">
        <v>133.87799942906125</v>
      </c>
    </row>
    <row r="7064" spans="2:3" x14ac:dyDescent="0.75">
      <c r="B7064" s="249">
        <v>7001</v>
      </c>
      <c r="C7064" s="248">
        <v>142.8662601093842</v>
      </c>
    </row>
    <row r="7065" spans="2:3" x14ac:dyDescent="0.75">
      <c r="B7065" s="249">
        <v>7002</v>
      </c>
      <c r="C7065" s="248">
        <v>113.2034449255649</v>
      </c>
    </row>
    <row r="7066" spans="2:3" x14ac:dyDescent="0.75">
      <c r="B7066" s="249">
        <v>7003</v>
      </c>
      <c r="C7066" s="248">
        <v>137.15015231772765</v>
      </c>
    </row>
    <row r="7067" spans="2:3" x14ac:dyDescent="0.75">
      <c r="B7067" s="249">
        <v>7004</v>
      </c>
      <c r="C7067" s="248">
        <v>137.72250516813116</v>
      </c>
    </row>
    <row r="7068" spans="2:3" x14ac:dyDescent="0.75">
      <c r="B7068" s="249">
        <v>7005</v>
      </c>
      <c r="C7068" s="248">
        <v>158.2521005304213</v>
      </c>
    </row>
    <row r="7069" spans="2:3" x14ac:dyDescent="0.75">
      <c r="B7069" s="249">
        <v>7006</v>
      </c>
      <c r="C7069" s="248">
        <v>193.46281743723947</v>
      </c>
    </row>
    <row r="7070" spans="2:3" x14ac:dyDescent="0.75">
      <c r="B7070" s="249">
        <v>7007</v>
      </c>
      <c r="C7070" s="248">
        <v>133.84108939406795</v>
      </c>
    </row>
    <row r="7071" spans="2:3" x14ac:dyDescent="0.75">
      <c r="B7071" s="249">
        <v>7008</v>
      </c>
      <c r="C7071" s="248">
        <v>130.0351644702437</v>
      </c>
    </row>
    <row r="7072" spans="2:3" x14ac:dyDescent="0.75">
      <c r="B7072" s="249">
        <v>7009</v>
      </c>
      <c r="C7072" s="248">
        <v>112.83718785345904</v>
      </c>
    </row>
    <row r="7073" spans="2:3" x14ac:dyDescent="0.75">
      <c r="B7073" s="249">
        <v>7010</v>
      </c>
      <c r="C7073" s="248">
        <v>95.726947637332813</v>
      </c>
    </row>
    <row r="7074" spans="2:3" x14ac:dyDescent="0.75">
      <c r="B7074" s="249">
        <v>7011</v>
      </c>
      <c r="C7074" s="248">
        <v>135.52326049384379</v>
      </c>
    </row>
    <row r="7075" spans="2:3" x14ac:dyDescent="0.75">
      <c r="B7075" s="249">
        <v>7012</v>
      </c>
      <c r="C7075" s="248">
        <v>86.04823693395744</v>
      </c>
    </row>
    <row r="7076" spans="2:3" x14ac:dyDescent="0.75">
      <c r="B7076" s="249">
        <v>7013</v>
      </c>
      <c r="C7076" s="248">
        <v>130.02014813238108</v>
      </c>
    </row>
    <row r="7077" spans="2:3" x14ac:dyDescent="0.75">
      <c r="B7077" s="249">
        <v>7014</v>
      </c>
      <c r="C7077" s="248">
        <v>100.82856118416348</v>
      </c>
    </row>
    <row r="7078" spans="2:3" x14ac:dyDescent="0.75">
      <c r="B7078" s="249">
        <v>7015</v>
      </c>
      <c r="C7078" s="248">
        <v>111.84828588481366</v>
      </c>
    </row>
    <row r="7079" spans="2:3" x14ac:dyDescent="0.75">
      <c r="B7079" s="249">
        <v>7016</v>
      </c>
      <c r="C7079" s="248">
        <v>98.247424503766979</v>
      </c>
    </row>
    <row r="7080" spans="2:3" x14ac:dyDescent="0.75">
      <c r="B7080" s="249">
        <v>7017</v>
      </c>
      <c r="C7080" s="248">
        <v>102.60369611548013</v>
      </c>
    </row>
    <row r="7081" spans="2:3" x14ac:dyDescent="0.75">
      <c r="B7081" s="249">
        <v>7018</v>
      </c>
      <c r="C7081" s="248">
        <v>119.37144216080121</v>
      </c>
    </row>
    <row r="7082" spans="2:3" x14ac:dyDescent="0.75">
      <c r="B7082" s="249">
        <v>7019</v>
      </c>
      <c r="C7082" s="248">
        <v>103.6644346851197</v>
      </c>
    </row>
    <row r="7083" spans="2:3" x14ac:dyDescent="0.75">
      <c r="B7083" s="249">
        <v>7020</v>
      </c>
      <c r="C7083" s="248">
        <v>143.27288300432841</v>
      </c>
    </row>
    <row r="7084" spans="2:3" x14ac:dyDescent="0.75">
      <c r="B7084" s="249">
        <v>7021</v>
      </c>
      <c r="C7084" s="248">
        <v>123.38753678197556</v>
      </c>
    </row>
    <row r="7085" spans="2:3" x14ac:dyDescent="0.75">
      <c r="B7085" s="249">
        <v>7022</v>
      </c>
      <c r="C7085" s="248">
        <v>143.0478250730645</v>
      </c>
    </row>
    <row r="7086" spans="2:3" x14ac:dyDescent="0.75">
      <c r="B7086" s="249">
        <v>7023</v>
      </c>
      <c r="C7086" s="248">
        <v>132.00786410560278</v>
      </c>
    </row>
    <row r="7087" spans="2:3" x14ac:dyDescent="0.75">
      <c r="B7087" s="249">
        <v>7024</v>
      </c>
      <c r="C7087" s="248">
        <v>123.72818032326998</v>
      </c>
    </row>
    <row r="7088" spans="2:3" x14ac:dyDescent="0.75">
      <c r="B7088" s="249">
        <v>7025</v>
      </c>
      <c r="C7088" s="248">
        <v>146.91353616509974</v>
      </c>
    </row>
    <row r="7089" spans="2:3" x14ac:dyDescent="0.75">
      <c r="B7089" s="249">
        <v>7026</v>
      </c>
      <c r="C7089" s="248">
        <v>84.792803222479435</v>
      </c>
    </row>
    <row r="7090" spans="2:3" x14ac:dyDescent="0.75">
      <c r="B7090" s="249">
        <v>7027</v>
      </c>
      <c r="C7090" s="248">
        <v>115.70976996646559</v>
      </c>
    </row>
    <row r="7091" spans="2:3" x14ac:dyDescent="0.75">
      <c r="B7091" s="249">
        <v>7028</v>
      </c>
      <c r="C7091" s="248">
        <v>152.52169834940116</v>
      </c>
    </row>
    <row r="7092" spans="2:3" x14ac:dyDescent="0.75">
      <c r="B7092" s="249">
        <v>7029</v>
      </c>
      <c r="C7092" s="248">
        <v>142.69242468745799</v>
      </c>
    </row>
    <row r="7093" spans="2:3" x14ac:dyDescent="0.75">
      <c r="B7093" s="249">
        <v>7030</v>
      </c>
      <c r="C7093" s="248">
        <v>48.151912038640234</v>
      </c>
    </row>
    <row r="7094" spans="2:3" x14ac:dyDescent="0.75">
      <c r="B7094" s="249">
        <v>7031</v>
      </c>
      <c r="C7094" s="248">
        <v>118.02330989054767</v>
      </c>
    </row>
    <row r="7095" spans="2:3" x14ac:dyDescent="0.75">
      <c r="B7095" s="249">
        <v>7032</v>
      </c>
      <c r="C7095" s="248">
        <v>134.84227533710504</v>
      </c>
    </row>
    <row r="7096" spans="2:3" x14ac:dyDescent="0.75">
      <c r="B7096" s="249">
        <v>7033</v>
      </c>
      <c r="C7096" s="248">
        <v>103.81653975428205</v>
      </c>
    </row>
    <row r="7097" spans="2:3" x14ac:dyDescent="0.75">
      <c r="B7097" s="249">
        <v>7034</v>
      </c>
      <c r="C7097" s="248">
        <v>115.00283769512548</v>
      </c>
    </row>
    <row r="7098" spans="2:3" x14ac:dyDescent="0.75">
      <c r="B7098" s="249">
        <v>7035</v>
      </c>
      <c r="C7098" s="248">
        <v>83.526355394430411</v>
      </c>
    </row>
    <row r="7099" spans="2:3" x14ac:dyDescent="0.75">
      <c r="B7099" s="249">
        <v>7036</v>
      </c>
      <c r="C7099" s="248">
        <v>105.65862925072386</v>
      </c>
    </row>
    <row r="7100" spans="2:3" x14ac:dyDescent="0.75">
      <c r="B7100" s="249">
        <v>7037</v>
      </c>
      <c r="C7100" s="248">
        <v>122.24622238562189</v>
      </c>
    </row>
    <row r="7101" spans="2:3" x14ac:dyDescent="0.75">
      <c r="B7101" s="249">
        <v>7038</v>
      </c>
      <c r="C7101" s="248">
        <v>128.33675622046235</v>
      </c>
    </row>
    <row r="7102" spans="2:3" x14ac:dyDescent="0.75">
      <c r="B7102" s="249">
        <v>7039</v>
      </c>
      <c r="C7102" s="248">
        <v>113.07821329370043</v>
      </c>
    </row>
    <row r="7103" spans="2:3" x14ac:dyDescent="0.75">
      <c r="B7103" s="249">
        <v>7040</v>
      </c>
      <c r="C7103" s="248">
        <v>88.020434314688998</v>
      </c>
    </row>
    <row r="7104" spans="2:3" x14ac:dyDescent="0.75">
      <c r="B7104" s="249">
        <v>7041</v>
      </c>
      <c r="C7104" s="248">
        <v>155.71302594658002</v>
      </c>
    </row>
    <row r="7105" spans="2:3" x14ac:dyDescent="0.75">
      <c r="B7105" s="249">
        <v>7042</v>
      </c>
      <c r="C7105" s="248">
        <v>120.16700306225833</v>
      </c>
    </row>
    <row r="7106" spans="2:3" x14ac:dyDescent="0.75">
      <c r="B7106" s="249">
        <v>7043</v>
      </c>
      <c r="C7106" s="248">
        <v>60.768152984093874</v>
      </c>
    </row>
    <row r="7107" spans="2:3" x14ac:dyDescent="0.75">
      <c r="B7107" s="249">
        <v>7044</v>
      </c>
      <c r="C7107" s="248">
        <v>149.54611102974769</v>
      </c>
    </row>
    <row r="7108" spans="2:3" x14ac:dyDescent="0.75">
      <c r="B7108" s="249">
        <v>7045</v>
      </c>
      <c r="C7108" s="248">
        <v>91.091387647079614</v>
      </c>
    </row>
    <row r="7109" spans="2:3" x14ac:dyDescent="0.75">
      <c r="B7109" s="249">
        <v>7046</v>
      </c>
      <c r="C7109" s="248">
        <v>117.76754623726917</v>
      </c>
    </row>
    <row r="7110" spans="2:3" x14ac:dyDescent="0.75">
      <c r="B7110" s="249">
        <v>7047</v>
      </c>
      <c r="C7110" s="248">
        <v>73.413268728047697</v>
      </c>
    </row>
    <row r="7111" spans="2:3" x14ac:dyDescent="0.75">
      <c r="B7111" s="249">
        <v>7048</v>
      </c>
      <c r="C7111" s="248">
        <v>98.479626145301296</v>
      </c>
    </row>
    <row r="7112" spans="2:3" x14ac:dyDescent="0.75">
      <c r="B7112" s="249">
        <v>7049</v>
      </c>
      <c r="C7112" s="248">
        <v>96.709264658613534</v>
      </c>
    </row>
    <row r="7113" spans="2:3" x14ac:dyDescent="0.75">
      <c r="B7113" s="249">
        <v>7050</v>
      </c>
      <c r="C7113" s="248">
        <v>108.83413092597554</v>
      </c>
    </row>
    <row r="7114" spans="2:3" x14ac:dyDescent="0.75">
      <c r="B7114" s="249">
        <v>7051</v>
      </c>
      <c r="C7114" s="248">
        <v>113.07255165855277</v>
      </c>
    </row>
    <row r="7115" spans="2:3" x14ac:dyDescent="0.75">
      <c r="B7115" s="249">
        <v>7052</v>
      </c>
      <c r="C7115" s="248">
        <v>105.31391561209558</v>
      </c>
    </row>
    <row r="7116" spans="2:3" x14ac:dyDescent="0.75">
      <c r="B7116" s="249">
        <v>7053</v>
      </c>
      <c r="C7116" s="248">
        <v>115.118128616638</v>
      </c>
    </row>
    <row r="7117" spans="2:3" x14ac:dyDescent="0.75">
      <c r="B7117" s="249">
        <v>7054</v>
      </c>
      <c r="C7117" s="248">
        <v>127.40112519725837</v>
      </c>
    </row>
    <row r="7118" spans="2:3" x14ac:dyDescent="0.75">
      <c r="B7118" s="249">
        <v>7055</v>
      </c>
      <c r="C7118" s="248">
        <v>133.4701210495173</v>
      </c>
    </row>
    <row r="7119" spans="2:3" x14ac:dyDescent="0.75">
      <c r="B7119" s="249">
        <v>7056</v>
      </c>
      <c r="C7119" s="248">
        <v>111.6918570148061</v>
      </c>
    </row>
    <row r="7120" spans="2:3" x14ac:dyDescent="0.75">
      <c r="B7120" s="249">
        <v>7057</v>
      </c>
      <c r="C7120" s="248">
        <v>117.85759309168492</v>
      </c>
    </row>
    <row r="7121" spans="2:3" x14ac:dyDescent="0.75">
      <c r="B7121" s="249">
        <v>7058</v>
      </c>
      <c r="C7121" s="248">
        <v>150.6187850885392</v>
      </c>
    </row>
    <row r="7122" spans="2:3" x14ac:dyDescent="0.75">
      <c r="B7122" s="249">
        <v>7059</v>
      </c>
      <c r="C7122" s="248">
        <v>163.03280574737155</v>
      </c>
    </row>
    <row r="7123" spans="2:3" x14ac:dyDescent="0.75">
      <c r="B7123" s="249">
        <v>7060</v>
      </c>
      <c r="C7123" s="248">
        <v>113.4715390581905</v>
      </c>
    </row>
    <row r="7124" spans="2:3" x14ac:dyDescent="0.75">
      <c r="B7124" s="249">
        <v>7061</v>
      </c>
      <c r="C7124" s="248">
        <v>109.21778903861875</v>
      </c>
    </row>
    <row r="7125" spans="2:3" x14ac:dyDescent="0.75">
      <c r="B7125" s="249">
        <v>7062</v>
      </c>
      <c r="C7125" s="248">
        <v>110.01011118188934</v>
      </c>
    </row>
    <row r="7126" spans="2:3" x14ac:dyDescent="0.75">
      <c r="B7126" s="249">
        <v>7063</v>
      </c>
      <c r="C7126" s="248">
        <v>140.44214653260465</v>
      </c>
    </row>
    <row r="7127" spans="2:3" x14ac:dyDescent="0.75">
      <c r="B7127" s="249">
        <v>7064</v>
      </c>
      <c r="C7127" s="248">
        <v>123.41652933368532</v>
      </c>
    </row>
    <row r="7128" spans="2:3" x14ac:dyDescent="0.75">
      <c r="B7128" s="249">
        <v>7065</v>
      </c>
      <c r="C7128" s="248">
        <v>109.12279745685355</v>
      </c>
    </row>
    <row r="7129" spans="2:3" x14ac:dyDescent="0.75">
      <c r="B7129" s="249">
        <v>7066</v>
      </c>
      <c r="C7129" s="248">
        <v>139.28324842908657</v>
      </c>
    </row>
    <row r="7130" spans="2:3" x14ac:dyDescent="0.75">
      <c r="B7130" s="249">
        <v>7067</v>
      </c>
      <c r="C7130" s="248">
        <v>87.638630884438513</v>
      </c>
    </row>
    <row r="7131" spans="2:3" x14ac:dyDescent="0.75">
      <c r="B7131" s="249">
        <v>7068</v>
      </c>
      <c r="C7131" s="248">
        <v>76.259674641332595</v>
      </c>
    </row>
    <row r="7132" spans="2:3" x14ac:dyDescent="0.75">
      <c r="B7132" s="249">
        <v>7069</v>
      </c>
      <c r="C7132" s="248">
        <v>81.531447465951828</v>
      </c>
    </row>
    <row r="7133" spans="2:3" x14ac:dyDescent="0.75">
      <c r="B7133" s="249">
        <v>7070</v>
      </c>
      <c r="C7133" s="248">
        <v>100.11502043782728</v>
      </c>
    </row>
    <row r="7134" spans="2:3" x14ac:dyDescent="0.75">
      <c r="B7134" s="249">
        <v>7071</v>
      </c>
      <c r="C7134" s="248">
        <v>149.48241110843338</v>
      </c>
    </row>
    <row r="7135" spans="2:3" x14ac:dyDescent="0.75">
      <c r="B7135" s="249">
        <v>7072</v>
      </c>
      <c r="C7135" s="248">
        <v>110.74147882124129</v>
      </c>
    </row>
    <row r="7136" spans="2:3" x14ac:dyDescent="0.75">
      <c r="B7136" s="249">
        <v>7073</v>
      </c>
      <c r="C7136" s="248">
        <v>137.11174704223495</v>
      </c>
    </row>
    <row r="7137" spans="2:3" x14ac:dyDescent="0.75">
      <c r="B7137" s="249">
        <v>7074</v>
      </c>
      <c r="C7137" s="248">
        <v>151.40623056326712</v>
      </c>
    </row>
    <row r="7138" spans="2:3" x14ac:dyDescent="0.75">
      <c r="B7138" s="249">
        <v>7075</v>
      </c>
      <c r="C7138" s="248">
        <v>123.473405313836</v>
      </c>
    </row>
    <row r="7139" spans="2:3" x14ac:dyDescent="0.75">
      <c r="B7139" s="249">
        <v>7076</v>
      </c>
      <c r="C7139" s="248">
        <v>126.71389864144386</v>
      </c>
    </row>
    <row r="7140" spans="2:3" x14ac:dyDescent="0.75">
      <c r="B7140" s="249">
        <v>7077</v>
      </c>
      <c r="C7140" s="248">
        <v>94.4591497673552</v>
      </c>
    </row>
    <row r="7141" spans="2:3" x14ac:dyDescent="0.75">
      <c r="B7141" s="249">
        <v>7078</v>
      </c>
      <c r="C7141" s="248">
        <v>115.91134405710798</v>
      </c>
    </row>
    <row r="7142" spans="2:3" x14ac:dyDescent="0.75">
      <c r="B7142" s="249">
        <v>7079</v>
      </c>
      <c r="C7142" s="248">
        <v>124.56326016483865</v>
      </c>
    </row>
    <row r="7143" spans="2:3" x14ac:dyDescent="0.75">
      <c r="B7143" s="249">
        <v>7080</v>
      </c>
      <c r="C7143" s="248">
        <v>134.74528075355019</v>
      </c>
    </row>
    <row r="7144" spans="2:3" x14ac:dyDescent="0.75">
      <c r="B7144" s="249">
        <v>7081</v>
      </c>
      <c r="C7144" s="248">
        <v>137.09256965382508</v>
      </c>
    </row>
    <row r="7145" spans="2:3" x14ac:dyDescent="0.75">
      <c r="B7145" s="249">
        <v>7082</v>
      </c>
      <c r="C7145" s="248">
        <v>99.445443120549484</v>
      </c>
    </row>
    <row r="7146" spans="2:3" x14ac:dyDescent="0.75">
      <c r="B7146" s="249">
        <v>7083</v>
      </c>
      <c r="C7146" s="248">
        <v>98.315049099345131</v>
      </c>
    </row>
    <row r="7147" spans="2:3" x14ac:dyDescent="0.75">
      <c r="B7147" s="249">
        <v>7084</v>
      </c>
      <c r="C7147" s="248">
        <v>110.32077349597428</v>
      </c>
    </row>
    <row r="7148" spans="2:3" x14ac:dyDescent="0.75">
      <c r="B7148" s="249">
        <v>7085</v>
      </c>
      <c r="C7148" s="248">
        <v>128.48113908333372</v>
      </c>
    </row>
    <row r="7149" spans="2:3" x14ac:dyDescent="0.75">
      <c r="B7149" s="249">
        <v>7086</v>
      </c>
      <c r="C7149" s="248">
        <v>103.35584127623042</v>
      </c>
    </row>
    <row r="7150" spans="2:3" x14ac:dyDescent="0.75">
      <c r="B7150" s="249">
        <v>7087</v>
      </c>
      <c r="C7150" s="248">
        <v>134.35287954270188</v>
      </c>
    </row>
    <row r="7151" spans="2:3" x14ac:dyDescent="0.75">
      <c r="B7151" s="249">
        <v>7088</v>
      </c>
      <c r="C7151" s="248">
        <v>106.93097194726388</v>
      </c>
    </row>
    <row r="7152" spans="2:3" x14ac:dyDescent="0.75">
      <c r="B7152" s="249">
        <v>7089</v>
      </c>
      <c r="C7152" s="248">
        <v>112.45084633198668</v>
      </c>
    </row>
    <row r="7153" spans="2:3" x14ac:dyDescent="0.75">
      <c r="B7153" s="249">
        <v>7090</v>
      </c>
      <c r="C7153" s="248">
        <v>148.51310445484194</v>
      </c>
    </row>
    <row r="7154" spans="2:3" x14ac:dyDescent="0.75">
      <c r="B7154" s="249">
        <v>7091</v>
      </c>
      <c r="C7154" s="248">
        <v>158.63181428405863</v>
      </c>
    </row>
    <row r="7155" spans="2:3" x14ac:dyDescent="0.75">
      <c r="B7155" s="249">
        <v>7092</v>
      </c>
      <c r="C7155" s="248">
        <v>129.36809742213427</v>
      </c>
    </row>
    <row r="7156" spans="2:3" x14ac:dyDescent="0.75">
      <c r="B7156" s="249">
        <v>7093</v>
      </c>
      <c r="C7156" s="248">
        <v>125.43412439437674</v>
      </c>
    </row>
    <row r="7157" spans="2:3" x14ac:dyDescent="0.75">
      <c r="B7157" s="249">
        <v>7094</v>
      </c>
      <c r="C7157" s="248">
        <v>146.32654447479121</v>
      </c>
    </row>
    <row r="7158" spans="2:3" x14ac:dyDescent="0.75">
      <c r="B7158" s="249">
        <v>7095</v>
      </c>
      <c r="C7158" s="248">
        <v>103.89781094092147</v>
      </c>
    </row>
    <row r="7159" spans="2:3" x14ac:dyDescent="0.75">
      <c r="B7159" s="249">
        <v>7096</v>
      </c>
      <c r="C7159" s="248">
        <v>149.6475980790876</v>
      </c>
    </row>
    <row r="7160" spans="2:3" x14ac:dyDescent="0.75">
      <c r="B7160" s="249">
        <v>7097</v>
      </c>
      <c r="C7160" s="248">
        <v>160.96820332468144</v>
      </c>
    </row>
    <row r="7161" spans="2:3" x14ac:dyDescent="0.75">
      <c r="B7161" s="249">
        <v>7098</v>
      </c>
      <c r="C7161" s="248">
        <v>130.38240780661209</v>
      </c>
    </row>
    <row r="7162" spans="2:3" x14ac:dyDescent="0.75">
      <c r="B7162" s="249">
        <v>7099</v>
      </c>
      <c r="C7162" s="248">
        <v>61.139892537416245</v>
      </c>
    </row>
    <row r="7163" spans="2:3" x14ac:dyDescent="0.75">
      <c r="B7163" s="249">
        <v>7100</v>
      </c>
      <c r="C7163" s="248">
        <v>132.34232555107258</v>
      </c>
    </row>
    <row r="7164" spans="2:3" x14ac:dyDescent="0.75">
      <c r="B7164" s="249">
        <v>7101</v>
      </c>
      <c r="C7164" s="248">
        <v>130.21918277039728</v>
      </c>
    </row>
    <row r="7165" spans="2:3" x14ac:dyDescent="0.75">
      <c r="B7165" s="249">
        <v>7102</v>
      </c>
      <c r="C7165" s="248">
        <v>146.21365734662845</v>
      </c>
    </row>
    <row r="7166" spans="2:3" x14ac:dyDescent="0.75">
      <c r="B7166" s="249">
        <v>7103</v>
      </c>
      <c r="C7166" s="248">
        <v>134.9467844132698</v>
      </c>
    </row>
    <row r="7167" spans="2:3" x14ac:dyDescent="0.75">
      <c r="B7167" s="249">
        <v>7104</v>
      </c>
      <c r="C7167" s="248">
        <v>158.44139223550602</v>
      </c>
    </row>
    <row r="7168" spans="2:3" x14ac:dyDescent="0.75">
      <c r="B7168" s="249">
        <v>7105</v>
      </c>
      <c r="C7168" s="248">
        <v>102.71620191465617</v>
      </c>
    </row>
    <row r="7169" spans="2:3" x14ac:dyDescent="0.75">
      <c r="B7169" s="249">
        <v>7106</v>
      </c>
      <c r="C7169" s="248">
        <v>126.51279209717617</v>
      </c>
    </row>
    <row r="7170" spans="2:3" x14ac:dyDescent="0.75">
      <c r="B7170" s="249">
        <v>7107</v>
      </c>
      <c r="C7170" s="248">
        <v>104.81922252974235</v>
      </c>
    </row>
    <row r="7171" spans="2:3" x14ac:dyDescent="0.75">
      <c r="B7171" s="249">
        <v>7108</v>
      </c>
      <c r="C7171" s="248">
        <v>125.00915589768553</v>
      </c>
    </row>
    <row r="7172" spans="2:3" x14ac:dyDescent="0.75">
      <c r="B7172" s="249">
        <v>7109</v>
      </c>
      <c r="C7172" s="248">
        <v>137.59721487576917</v>
      </c>
    </row>
    <row r="7173" spans="2:3" x14ac:dyDescent="0.75">
      <c r="B7173" s="249">
        <v>7110</v>
      </c>
      <c r="C7173" s="248">
        <v>128.57894984658435</v>
      </c>
    </row>
    <row r="7174" spans="2:3" x14ac:dyDescent="0.75">
      <c r="B7174" s="249">
        <v>7111</v>
      </c>
      <c r="C7174" s="248">
        <v>119.92690350907115</v>
      </c>
    </row>
    <row r="7175" spans="2:3" x14ac:dyDescent="0.75">
      <c r="B7175" s="249">
        <v>7112</v>
      </c>
      <c r="C7175" s="248">
        <v>113.35813953539049</v>
      </c>
    </row>
    <row r="7176" spans="2:3" x14ac:dyDescent="0.75">
      <c r="B7176" s="249">
        <v>7113</v>
      </c>
      <c r="C7176" s="248">
        <v>82.161910686864573</v>
      </c>
    </row>
    <row r="7177" spans="2:3" x14ac:dyDescent="0.75">
      <c r="B7177" s="249">
        <v>7114</v>
      </c>
      <c r="C7177" s="248">
        <v>119.43655513384125</v>
      </c>
    </row>
    <row r="7178" spans="2:3" x14ac:dyDescent="0.75">
      <c r="B7178" s="249">
        <v>7115</v>
      </c>
      <c r="C7178" s="248">
        <v>96.638112621833343</v>
      </c>
    </row>
    <row r="7179" spans="2:3" x14ac:dyDescent="0.75">
      <c r="B7179" s="249">
        <v>7116</v>
      </c>
      <c r="C7179" s="248">
        <v>120.10504269009591</v>
      </c>
    </row>
    <row r="7180" spans="2:3" x14ac:dyDescent="0.75">
      <c r="B7180" s="249">
        <v>7117</v>
      </c>
      <c r="C7180" s="248">
        <v>140.75300728160695</v>
      </c>
    </row>
    <row r="7181" spans="2:3" x14ac:dyDescent="0.75">
      <c r="B7181" s="249">
        <v>7118</v>
      </c>
      <c r="C7181" s="248">
        <v>122.32667777874242</v>
      </c>
    </row>
    <row r="7182" spans="2:3" x14ac:dyDescent="0.75">
      <c r="B7182" s="249">
        <v>7119</v>
      </c>
      <c r="C7182" s="248">
        <v>124.69513433147235</v>
      </c>
    </row>
    <row r="7183" spans="2:3" x14ac:dyDescent="0.75">
      <c r="B7183" s="249">
        <v>7120</v>
      </c>
      <c r="C7183" s="248">
        <v>152.50578378614384</v>
      </c>
    </row>
    <row r="7184" spans="2:3" x14ac:dyDescent="0.75">
      <c r="B7184" s="249">
        <v>7121</v>
      </c>
      <c r="C7184" s="248">
        <v>96.078284686293472</v>
      </c>
    </row>
    <row r="7185" spans="2:3" x14ac:dyDescent="0.75">
      <c r="B7185" s="249">
        <v>7122</v>
      </c>
      <c r="C7185" s="248">
        <v>123.49353714247206</v>
      </c>
    </row>
    <row r="7186" spans="2:3" x14ac:dyDescent="0.75">
      <c r="B7186" s="249">
        <v>7123</v>
      </c>
      <c r="C7186" s="248">
        <v>126.65603473045114</v>
      </c>
    </row>
    <row r="7187" spans="2:3" x14ac:dyDescent="0.75">
      <c r="B7187" s="249">
        <v>7124</v>
      </c>
      <c r="C7187" s="248">
        <v>119.71121549625838</v>
      </c>
    </row>
    <row r="7188" spans="2:3" x14ac:dyDescent="0.75">
      <c r="B7188" s="249">
        <v>7125</v>
      </c>
      <c r="C7188" s="248">
        <v>156.22625791707259</v>
      </c>
    </row>
    <row r="7189" spans="2:3" x14ac:dyDescent="0.75">
      <c r="B7189" s="249">
        <v>7126</v>
      </c>
      <c r="C7189" s="248">
        <v>123.92958028396616</v>
      </c>
    </row>
    <row r="7190" spans="2:3" x14ac:dyDescent="0.75">
      <c r="B7190" s="249">
        <v>7127</v>
      </c>
      <c r="C7190" s="248">
        <v>147.12746784722822</v>
      </c>
    </row>
    <row r="7191" spans="2:3" x14ac:dyDescent="0.75">
      <c r="B7191" s="249">
        <v>7128</v>
      </c>
      <c r="C7191" s="248">
        <v>113.79815074814269</v>
      </c>
    </row>
    <row r="7192" spans="2:3" x14ac:dyDescent="0.75">
      <c r="B7192" s="249">
        <v>7129</v>
      </c>
      <c r="C7192" s="248">
        <v>103.24258109961943</v>
      </c>
    </row>
    <row r="7193" spans="2:3" x14ac:dyDescent="0.75">
      <c r="B7193" s="249">
        <v>7130</v>
      </c>
      <c r="C7193" s="248">
        <v>90.175834361238287</v>
      </c>
    </row>
    <row r="7194" spans="2:3" x14ac:dyDescent="0.75">
      <c r="B7194" s="249">
        <v>7131</v>
      </c>
      <c r="C7194" s="248">
        <v>108.07243999698841</v>
      </c>
    </row>
    <row r="7195" spans="2:3" x14ac:dyDescent="0.75">
      <c r="B7195" s="249">
        <v>7132</v>
      </c>
      <c r="C7195" s="248">
        <v>132.45879208348458</v>
      </c>
    </row>
    <row r="7196" spans="2:3" x14ac:dyDescent="0.75">
      <c r="B7196" s="249">
        <v>7133</v>
      </c>
      <c r="C7196" s="248">
        <v>135.6060066147115</v>
      </c>
    </row>
    <row r="7197" spans="2:3" x14ac:dyDescent="0.75">
      <c r="B7197" s="249">
        <v>7134</v>
      </c>
      <c r="C7197" s="248">
        <v>128.11657864306949</v>
      </c>
    </row>
    <row r="7198" spans="2:3" x14ac:dyDescent="0.75">
      <c r="B7198" s="249">
        <v>7135</v>
      </c>
      <c r="C7198" s="248">
        <v>115.76189155050659</v>
      </c>
    </row>
    <row r="7199" spans="2:3" x14ac:dyDescent="0.75">
      <c r="B7199" s="249">
        <v>7136</v>
      </c>
      <c r="C7199" s="248">
        <v>122.79637345778072</v>
      </c>
    </row>
    <row r="7200" spans="2:3" x14ac:dyDescent="0.75">
      <c r="B7200" s="249">
        <v>7137</v>
      </c>
      <c r="C7200" s="248">
        <v>109.9610682054825</v>
      </c>
    </row>
    <row r="7201" spans="2:3" x14ac:dyDescent="0.75">
      <c r="B7201" s="249">
        <v>7138</v>
      </c>
      <c r="C7201" s="248">
        <v>118.15445683566406</v>
      </c>
    </row>
    <row r="7202" spans="2:3" x14ac:dyDescent="0.75">
      <c r="B7202" s="249">
        <v>7139</v>
      </c>
      <c r="C7202" s="248">
        <v>131.54875622265632</v>
      </c>
    </row>
    <row r="7203" spans="2:3" x14ac:dyDescent="0.75">
      <c r="B7203" s="249">
        <v>7140</v>
      </c>
      <c r="C7203" s="248">
        <v>106.68223205077629</v>
      </c>
    </row>
    <row r="7204" spans="2:3" x14ac:dyDescent="0.75">
      <c r="B7204" s="249">
        <v>7141</v>
      </c>
      <c r="C7204" s="248">
        <v>126.66496828938062</v>
      </c>
    </row>
    <row r="7205" spans="2:3" x14ac:dyDescent="0.75">
      <c r="B7205" s="249">
        <v>7142</v>
      </c>
      <c r="C7205" s="248">
        <v>133.67665705501219</v>
      </c>
    </row>
    <row r="7206" spans="2:3" x14ac:dyDescent="0.75">
      <c r="B7206" s="249">
        <v>7143</v>
      </c>
      <c r="C7206" s="248">
        <v>108.67530103691718</v>
      </c>
    </row>
    <row r="7207" spans="2:3" x14ac:dyDescent="0.75">
      <c r="B7207" s="249">
        <v>7144</v>
      </c>
      <c r="C7207" s="248">
        <v>121.646996430282</v>
      </c>
    </row>
    <row r="7208" spans="2:3" x14ac:dyDescent="0.75">
      <c r="B7208" s="249">
        <v>7145</v>
      </c>
      <c r="C7208" s="248">
        <v>152.27136685899043</v>
      </c>
    </row>
    <row r="7209" spans="2:3" x14ac:dyDescent="0.75">
      <c r="B7209" s="249">
        <v>7146</v>
      </c>
      <c r="C7209" s="248">
        <v>126.52220547086326</v>
      </c>
    </row>
    <row r="7210" spans="2:3" x14ac:dyDescent="0.75">
      <c r="B7210" s="249">
        <v>7147</v>
      </c>
      <c r="C7210" s="248">
        <v>89.383833809778125</v>
      </c>
    </row>
    <row r="7211" spans="2:3" x14ac:dyDescent="0.75">
      <c r="B7211" s="249">
        <v>7148</v>
      </c>
      <c r="C7211" s="248">
        <v>175.45474226150296</v>
      </c>
    </row>
    <row r="7212" spans="2:3" x14ac:dyDescent="0.75">
      <c r="B7212" s="249">
        <v>7149</v>
      </c>
      <c r="C7212" s="248">
        <v>132.5426644906338</v>
      </c>
    </row>
    <row r="7213" spans="2:3" x14ac:dyDescent="0.75">
      <c r="B7213" s="249">
        <v>7150</v>
      </c>
      <c r="C7213" s="248">
        <v>111.76029968990218</v>
      </c>
    </row>
    <row r="7214" spans="2:3" x14ac:dyDescent="0.75">
      <c r="B7214" s="249">
        <v>7151</v>
      </c>
      <c r="C7214" s="248">
        <v>82.149520553176131</v>
      </c>
    </row>
    <row r="7215" spans="2:3" x14ac:dyDescent="0.75">
      <c r="B7215" s="249">
        <v>7152</v>
      </c>
      <c r="C7215" s="248">
        <v>89.490330978732999</v>
      </c>
    </row>
    <row r="7216" spans="2:3" x14ac:dyDescent="0.75">
      <c r="B7216" s="249">
        <v>7153</v>
      </c>
      <c r="C7216" s="248">
        <v>130.63234652476723</v>
      </c>
    </row>
    <row r="7217" spans="2:3" x14ac:dyDescent="0.75">
      <c r="B7217" s="249">
        <v>7154</v>
      </c>
      <c r="C7217" s="248">
        <v>89.832143776571314</v>
      </c>
    </row>
    <row r="7218" spans="2:3" x14ac:dyDescent="0.75">
      <c r="B7218" s="249">
        <v>7155</v>
      </c>
      <c r="C7218" s="248">
        <v>129.51042136498162</v>
      </c>
    </row>
    <row r="7219" spans="2:3" x14ac:dyDescent="0.75">
      <c r="B7219" s="249">
        <v>7156</v>
      </c>
      <c r="C7219" s="248">
        <v>113.18926608270178</v>
      </c>
    </row>
    <row r="7220" spans="2:3" x14ac:dyDescent="0.75">
      <c r="B7220" s="249">
        <v>7157</v>
      </c>
      <c r="C7220" s="248">
        <v>86.208451960394072</v>
      </c>
    </row>
    <row r="7221" spans="2:3" x14ac:dyDescent="0.75">
      <c r="B7221" s="249">
        <v>7158</v>
      </c>
      <c r="C7221" s="248">
        <v>117.12313853859389</v>
      </c>
    </row>
    <row r="7222" spans="2:3" x14ac:dyDescent="0.75">
      <c r="B7222" s="249">
        <v>7159</v>
      </c>
      <c r="C7222" s="248">
        <v>137.98315726413193</v>
      </c>
    </row>
    <row r="7223" spans="2:3" x14ac:dyDescent="0.75">
      <c r="B7223" s="249">
        <v>7160</v>
      </c>
      <c r="C7223" s="248">
        <v>125.03320817656898</v>
      </c>
    </row>
    <row r="7224" spans="2:3" x14ac:dyDescent="0.75">
      <c r="B7224" s="249">
        <v>7161</v>
      </c>
      <c r="C7224" s="248">
        <v>95.168893106288635</v>
      </c>
    </row>
    <row r="7225" spans="2:3" x14ac:dyDescent="0.75">
      <c r="B7225" s="249">
        <v>7162</v>
      </c>
      <c r="C7225" s="248">
        <v>102.9602539086288</v>
      </c>
    </row>
    <row r="7226" spans="2:3" x14ac:dyDescent="0.75">
      <c r="B7226" s="249">
        <v>7163</v>
      </c>
      <c r="C7226" s="248">
        <v>111.60401602826045</v>
      </c>
    </row>
    <row r="7227" spans="2:3" x14ac:dyDescent="0.75">
      <c r="B7227" s="249">
        <v>7164</v>
      </c>
      <c r="C7227" s="248">
        <v>103.24179070045244</v>
      </c>
    </row>
    <row r="7228" spans="2:3" x14ac:dyDescent="0.75">
      <c r="B7228" s="249">
        <v>7165</v>
      </c>
      <c r="C7228" s="248">
        <v>92.446900471560511</v>
      </c>
    </row>
    <row r="7229" spans="2:3" x14ac:dyDescent="0.75">
      <c r="B7229" s="249">
        <v>7166</v>
      </c>
      <c r="C7229" s="248">
        <v>104.03894342875276</v>
      </c>
    </row>
    <row r="7230" spans="2:3" x14ac:dyDescent="0.75">
      <c r="B7230" s="249">
        <v>7167</v>
      </c>
      <c r="C7230" s="248">
        <v>130.31963884564354</v>
      </c>
    </row>
    <row r="7231" spans="2:3" x14ac:dyDescent="0.75">
      <c r="B7231" s="249">
        <v>7168</v>
      </c>
      <c r="C7231" s="248">
        <v>118.02459849046625</v>
      </c>
    </row>
    <row r="7232" spans="2:3" x14ac:dyDescent="0.75">
      <c r="B7232" s="249">
        <v>7169</v>
      </c>
      <c r="C7232" s="248">
        <v>85.31140846857528</v>
      </c>
    </row>
    <row r="7233" spans="2:3" x14ac:dyDescent="0.75">
      <c r="B7233" s="249">
        <v>7170</v>
      </c>
      <c r="C7233" s="248">
        <v>163.58226844935649</v>
      </c>
    </row>
    <row r="7234" spans="2:3" x14ac:dyDescent="0.75">
      <c r="B7234" s="249">
        <v>7171</v>
      </c>
      <c r="C7234" s="248">
        <v>126.67935201765589</v>
      </c>
    </row>
    <row r="7235" spans="2:3" x14ac:dyDescent="0.75">
      <c r="B7235" s="249">
        <v>7172</v>
      </c>
      <c r="C7235" s="248">
        <v>156.43959673813913</v>
      </c>
    </row>
    <row r="7236" spans="2:3" x14ac:dyDescent="0.75">
      <c r="B7236" s="249">
        <v>7173</v>
      </c>
      <c r="C7236" s="248">
        <v>74.482347281021063</v>
      </c>
    </row>
    <row r="7237" spans="2:3" x14ac:dyDescent="0.75">
      <c r="B7237" s="249">
        <v>7174</v>
      </c>
      <c r="C7237" s="248">
        <v>77.813074711027326</v>
      </c>
    </row>
    <row r="7238" spans="2:3" x14ac:dyDescent="0.75">
      <c r="B7238" s="249">
        <v>7175</v>
      </c>
      <c r="C7238" s="248">
        <v>137.45225607434986</v>
      </c>
    </row>
    <row r="7239" spans="2:3" x14ac:dyDescent="0.75">
      <c r="B7239" s="249">
        <v>7176</v>
      </c>
      <c r="C7239" s="248">
        <v>113.60349434798189</v>
      </c>
    </row>
    <row r="7240" spans="2:3" x14ac:dyDescent="0.75">
      <c r="B7240" s="249">
        <v>7177</v>
      </c>
      <c r="C7240" s="248">
        <v>123.87337942745567</v>
      </c>
    </row>
    <row r="7241" spans="2:3" x14ac:dyDescent="0.75">
      <c r="B7241" s="249">
        <v>7178</v>
      </c>
      <c r="C7241" s="248">
        <v>117.83514077008765</v>
      </c>
    </row>
    <row r="7242" spans="2:3" x14ac:dyDescent="0.75">
      <c r="B7242" s="249">
        <v>7179</v>
      </c>
      <c r="C7242" s="248">
        <v>85.717694296004225</v>
      </c>
    </row>
    <row r="7243" spans="2:3" x14ac:dyDescent="0.75">
      <c r="B7243" s="249">
        <v>7180</v>
      </c>
      <c r="C7243" s="248">
        <v>129.59833485478438</v>
      </c>
    </row>
    <row r="7244" spans="2:3" x14ac:dyDescent="0.75">
      <c r="B7244" s="249">
        <v>7181</v>
      </c>
      <c r="C7244" s="248">
        <v>58.51945857576014</v>
      </c>
    </row>
    <row r="7245" spans="2:3" x14ac:dyDescent="0.75">
      <c r="B7245" s="249">
        <v>7182</v>
      </c>
      <c r="C7245" s="248">
        <v>94.7067299270783</v>
      </c>
    </row>
    <row r="7246" spans="2:3" x14ac:dyDescent="0.75">
      <c r="B7246" s="249">
        <v>7183</v>
      </c>
      <c r="C7246" s="248">
        <v>158.39144253168638</v>
      </c>
    </row>
    <row r="7247" spans="2:3" x14ac:dyDescent="0.75">
      <c r="B7247" s="249">
        <v>7184</v>
      </c>
      <c r="C7247" s="248">
        <v>157.28926980453832</v>
      </c>
    </row>
    <row r="7248" spans="2:3" x14ac:dyDescent="0.75">
      <c r="B7248" s="249">
        <v>7185</v>
      </c>
      <c r="C7248" s="248">
        <v>110.7433848910031</v>
      </c>
    </row>
    <row r="7249" spans="2:3" x14ac:dyDescent="0.75">
      <c r="B7249" s="249">
        <v>7186</v>
      </c>
      <c r="C7249" s="248">
        <v>110.60040347029761</v>
      </c>
    </row>
    <row r="7250" spans="2:3" x14ac:dyDescent="0.75">
      <c r="B7250" s="249">
        <v>7187</v>
      </c>
      <c r="C7250" s="248">
        <v>121.84904890271515</v>
      </c>
    </row>
    <row r="7251" spans="2:3" x14ac:dyDescent="0.75">
      <c r="B7251" s="249">
        <v>7188</v>
      </c>
      <c r="C7251" s="248">
        <v>112.02780559125561</v>
      </c>
    </row>
    <row r="7252" spans="2:3" x14ac:dyDescent="0.75">
      <c r="B7252" s="249">
        <v>7189</v>
      </c>
      <c r="C7252" s="248">
        <v>102.46348545100307</v>
      </c>
    </row>
    <row r="7253" spans="2:3" x14ac:dyDescent="0.75">
      <c r="B7253" s="249">
        <v>7190</v>
      </c>
      <c r="C7253" s="248">
        <v>131.45540706923265</v>
      </c>
    </row>
    <row r="7254" spans="2:3" x14ac:dyDescent="0.75">
      <c r="B7254" s="249">
        <v>7191</v>
      </c>
      <c r="C7254" s="248">
        <v>147.21567453552129</v>
      </c>
    </row>
    <row r="7255" spans="2:3" x14ac:dyDescent="0.75">
      <c r="B7255" s="249">
        <v>7192</v>
      </c>
      <c r="C7255" s="248">
        <v>148.25499170294708</v>
      </c>
    </row>
    <row r="7256" spans="2:3" x14ac:dyDescent="0.75">
      <c r="B7256" s="249">
        <v>7193</v>
      </c>
      <c r="C7256" s="248">
        <v>116.31992966365253</v>
      </c>
    </row>
    <row r="7257" spans="2:3" x14ac:dyDescent="0.75">
      <c r="B7257" s="249">
        <v>7194</v>
      </c>
      <c r="C7257" s="248">
        <v>91.997848943008449</v>
      </c>
    </row>
    <row r="7258" spans="2:3" x14ac:dyDescent="0.75">
      <c r="B7258" s="249">
        <v>7195</v>
      </c>
      <c r="C7258" s="248">
        <v>121.16512097077316</v>
      </c>
    </row>
    <row r="7259" spans="2:3" x14ac:dyDescent="0.75">
      <c r="B7259" s="249">
        <v>7196</v>
      </c>
      <c r="C7259" s="248">
        <v>96.010310652228526</v>
      </c>
    </row>
    <row r="7260" spans="2:3" x14ac:dyDescent="0.75">
      <c r="B7260" s="249">
        <v>7197</v>
      </c>
      <c r="C7260" s="248">
        <v>141.18391029216284</v>
      </c>
    </row>
    <row r="7261" spans="2:3" x14ac:dyDescent="0.75">
      <c r="B7261" s="249">
        <v>7198</v>
      </c>
      <c r="C7261" s="248">
        <v>111.73790885691803</v>
      </c>
    </row>
    <row r="7262" spans="2:3" x14ac:dyDescent="0.75">
      <c r="B7262" s="249">
        <v>7199</v>
      </c>
      <c r="C7262" s="248">
        <v>96.422111258428146</v>
      </c>
    </row>
    <row r="7263" spans="2:3" x14ac:dyDescent="0.75">
      <c r="B7263" s="249">
        <v>7200</v>
      </c>
      <c r="C7263" s="248">
        <v>154.95882339717195</v>
      </c>
    </row>
    <row r="7264" spans="2:3" x14ac:dyDescent="0.75">
      <c r="B7264" s="249">
        <v>7201</v>
      </c>
      <c r="C7264" s="248">
        <v>114.03816338222487</v>
      </c>
    </row>
    <row r="7265" spans="2:3" x14ac:dyDescent="0.75">
      <c r="B7265" s="249">
        <v>7202</v>
      </c>
      <c r="C7265" s="248">
        <v>101.78712595886915</v>
      </c>
    </row>
    <row r="7266" spans="2:3" x14ac:dyDescent="0.75">
      <c r="B7266" s="249">
        <v>7203</v>
      </c>
      <c r="C7266" s="248">
        <v>136.72195889642285</v>
      </c>
    </row>
    <row r="7267" spans="2:3" x14ac:dyDescent="0.75">
      <c r="B7267" s="249">
        <v>7204</v>
      </c>
      <c r="C7267" s="248">
        <v>143.61481866449995</v>
      </c>
    </row>
    <row r="7268" spans="2:3" x14ac:dyDescent="0.75">
      <c r="B7268" s="249">
        <v>7205</v>
      </c>
      <c r="C7268" s="248">
        <v>100.45785147152512</v>
      </c>
    </row>
    <row r="7269" spans="2:3" x14ac:dyDescent="0.75">
      <c r="B7269" s="249">
        <v>7206</v>
      </c>
      <c r="C7269" s="248">
        <v>113.81036589283261</v>
      </c>
    </row>
    <row r="7270" spans="2:3" x14ac:dyDescent="0.75">
      <c r="B7270" s="249">
        <v>7207</v>
      </c>
      <c r="C7270" s="248">
        <v>125.51174337951895</v>
      </c>
    </row>
    <row r="7271" spans="2:3" x14ac:dyDescent="0.75">
      <c r="B7271" s="249">
        <v>7208</v>
      </c>
      <c r="C7271" s="248">
        <v>136.33859112263053</v>
      </c>
    </row>
    <row r="7272" spans="2:3" x14ac:dyDescent="0.75">
      <c r="B7272" s="249">
        <v>7209</v>
      </c>
      <c r="C7272" s="248">
        <v>107.01477610327505</v>
      </c>
    </row>
    <row r="7273" spans="2:3" x14ac:dyDescent="0.75">
      <c r="B7273" s="249">
        <v>7210</v>
      </c>
      <c r="C7273" s="248">
        <v>91.548759791627873</v>
      </c>
    </row>
    <row r="7274" spans="2:3" x14ac:dyDescent="0.75">
      <c r="B7274" s="249">
        <v>7211</v>
      </c>
      <c r="C7274" s="248">
        <v>116.61074526063464</v>
      </c>
    </row>
    <row r="7275" spans="2:3" x14ac:dyDescent="0.75">
      <c r="B7275" s="249">
        <v>7212</v>
      </c>
      <c r="C7275" s="248">
        <v>116.74920159231198</v>
      </c>
    </row>
    <row r="7276" spans="2:3" x14ac:dyDescent="0.75">
      <c r="B7276" s="249">
        <v>7213</v>
      </c>
      <c r="C7276" s="248">
        <v>103.60108145384459</v>
      </c>
    </row>
    <row r="7277" spans="2:3" x14ac:dyDescent="0.75">
      <c r="B7277" s="249">
        <v>7214</v>
      </c>
      <c r="C7277" s="248">
        <v>108.17036332250339</v>
      </c>
    </row>
    <row r="7278" spans="2:3" x14ac:dyDescent="0.75">
      <c r="B7278" s="249">
        <v>7215</v>
      </c>
      <c r="C7278" s="248">
        <v>82.554637934510922</v>
      </c>
    </row>
    <row r="7279" spans="2:3" x14ac:dyDescent="0.75">
      <c r="B7279" s="249">
        <v>7216</v>
      </c>
      <c r="C7279" s="248">
        <v>127.27499957122102</v>
      </c>
    </row>
    <row r="7280" spans="2:3" x14ac:dyDescent="0.75">
      <c r="B7280" s="249">
        <v>7217</v>
      </c>
      <c r="C7280" s="248">
        <v>93.038241863042145</v>
      </c>
    </row>
    <row r="7281" spans="2:3" x14ac:dyDescent="0.75">
      <c r="B7281" s="249">
        <v>7218</v>
      </c>
      <c r="C7281" s="248">
        <v>112.30711920297222</v>
      </c>
    </row>
    <row r="7282" spans="2:3" x14ac:dyDescent="0.75">
      <c r="B7282" s="249">
        <v>7219</v>
      </c>
      <c r="C7282" s="248">
        <v>112.68963269341735</v>
      </c>
    </row>
    <row r="7283" spans="2:3" x14ac:dyDescent="0.75">
      <c r="B7283" s="249">
        <v>7220</v>
      </c>
      <c r="C7283" s="248">
        <v>106.97549573893535</v>
      </c>
    </row>
    <row r="7284" spans="2:3" x14ac:dyDescent="0.75">
      <c r="B7284" s="249">
        <v>7221</v>
      </c>
      <c r="C7284" s="248">
        <v>146.34600593485573</v>
      </c>
    </row>
    <row r="7285" spans="2:3" x14ac:dyDescent="0.75">
      <c r="B7285" s="249">
        <v>7222</v>
      </c>
      <c r="C7285" s="248">
        <v>119.09820747667411</v>
      </c>
    </row>
    <row r="7286" spans="2:3" x14ac:dyDescent="0.75">
      <c r="B7286" s="249">
        <v>7223</v>
      </c>
      <c r="C7286" s="248">
        <v>156.72672113991047</v>
      </c>
    </row>
    <row r="7287" spans="2:3" x14ac:dyDescent="0.75">
      <c r="B7287" s="249">
        <v>7224</v>
      </c>
      <c r="C7287" s="248">
        <v>81.941474032485118</v>
      </c>
    </row>
    <row r="7288" spans="2:3" x14ac:dyDescent="0.75">
      <c r="B7288" s="249">
        <v>7225</v>
      </c>
      <c r="C7288" s="248">
        <v>104.12766587315798</v>
      </c>
    </row>
    <row r="7289" spans="2:3" x14ac:dyDescent="0.75">
      <c r="B7289" s="249">
        <v>7226</v>
      </c>
      <c r="C7289" s="248">
        <v>62.209379310992958</v>
      </c>
    </row>
    <row r="7290" spans="2:3" x14ac:dyDescent="0.75">
      <c r="B7290" s="249">
        <v>7227</v>
      </c>
      <c r="C7290" s="248">
        <v>109.79352387505988</v>
      </c>
    </row>
    <row r="7291" spans="2:3" x14ac:dyDescent="0.75">
      <c r="B7291" s="249">
        <v>7228</v>
      </c>
      <c r="C7291" s="248">
        <v>126.04785053175331</v>
      </c>
    </row>
    <row r="7292" spans="2:3" x14ac:dyDescent="0.75">
      <c r="B7292" s="249">
        <v>7229</v>
      </c>
      <c r="C7292" s="248">
        <v>148.8300228404326</v>
      </c>
    </row>
    <row r="7293" spans="2:3" x14ac:dyDescent="0.75">
      <c r="B7293" s="249">
        <v>7230</v>
      </c>
      <c r="C7293" s="248">
        <v>118.79744180223928</v>
      </c>
    </row>
    <row r="7294" spans="2:3" x14ac:dyDescent="0.75">
      <c r="B7294" s="249">
        <v>7231</v>
      </c>
      <c r="C7294" s="248">
        <v>164.65854328813208</v>
      </c>
    </row>
    <row r="7295" spans="2:3" x14ac:dyDescent="0.75">
      <c r="B7295" s="249">
        <v>7232</v>
      </c>
      <c r="C7295" s="248">
        <v>118.58940104775098</v>
      </c>
    </row>
    <row r="7296" spans="2:3" x14ac:dyDescent="0.75">
      <c r="B7296" s="249">
        <v>7233</v>
      </c>
      <c r="C7296" s="248">
        <v>130.26169443449007</v>
      </c>
    </row>
    <row r="7297" spans="2:3" x14ac:dyDescent="0.75">
      <c r="B7297" s="249">
        <v>7234</v>
      </c>
      <c r="C7297" s="248">
        <v>133.37926343195417</v>
      </c>
    </row>
    <row r="7298" spans="2:3" x14ac:dyDescent="0.75">
      <c r="B7298" s="249">
        <v>7235</v>
      </c>
      <c r="C7298" s="248">
        <v>110.29005925716913</v>
      </c>
    </row>
    <row r="7299" spans="2:3" x14ac:dyDescent="0.75">
      <c r="B7299" s="249">
        <v>7236</v>
      </c>
      <c r="C7299" s="248">
        <v>106.79322048668922</v>
      </c>
    </row>
    <row r="7300" spans="2:3" x14ac:dyDescent="0.75">
      <c r="B7300" s="249">
        <v>7237</v>
      </c>
      <c r="C7300" s="248">
        <v>111.76429286987508</v>
      </c>
    </row>
    <row r="7301" spans="2:3" x14ac:dyDescent="0.75">
      <c r="B7301" s="249">
        <v>7238</v>
      </c>
      <c r="C7301" s="248">
        <v>119.82347282147802</v>
      </c>
    </row>
    <row r="7302" spans="2:3" x14ac:dyDescent="0.75">
      <c r="B7302" s="249">
        <v>7239</v>
      </c>
      <c r="C7302" s="248">
        <v>87.739209304355569</v>
      </c>
    </row>
    <row r="7303" spans="2:3" x14ac:dyDescent="0.75">
      <c r="B7303" s="249">
        <v>7240</v>
      </c>
      <c r="C7303" s="248">
        <v>90.545174791263122</v>
      </c>
    </row>
    <row r="7304" spans="2:3" x14ac:dyDescent="0.75">
      <c r="B7304" s="249">
        <v>7241</v>
      </c>
      <c r="C7304" s="248">
        <v>110.37190443159879</v>
      </c>
    </row>
    <row r="7305" spans="2:3" x14ac:dyDescent="0.75">
      <c r="B7305" s="249">
        <v>7242</v>
      </c>
      <c r="C7305" s="248">
        <v>131.45677209674605</v>
      </c>
    </row>
    <row r="7306" spans="2:3" x14ac:dyDescent="0.75">
      <c r="B7306" s="249">
        <v>7243</v>
      </c>
      <c r="C7306" s="248">
        <v>99.369308955285135</v>
      </c>
    </row>
    <row r="7307" spans="2:3" x14ac:dyDescent="0.75">
      <c r="B7307" s="249">
        <v>7244</v>
      </c>
      <c r="C7307" s="248">
        <v>119.4902575677237</v>
      </c>
    </row>
    <row r="7308" spans="2:3" x14ac:dyDescent="0.75">
      <c r="B7308" s="249">
        <v>7245</v>
      </c>
      <c r="C7308" s="248">
        <v>152.50090614347269</v>
      </c>
    </row>
    <row r="7309" spans="2:3" x14ac:dyDescent="0.75">
      <c r="B7309" s="249">
        <v>7246</v>
      </c>
      <c r="C7309" s="248">
        <v>161.47132613096196</v>
      </c>
    </row>
    <row r="7310" spans="2:3" x14ac:dyDescent="0.75">
      <c r="B7310" s="249">
        <v>7247</v>
      </c>
      <c r="C7310" s="248">
        <v>114.96009193100201</v>
      </c>
    </row>
    <row r="7311" spans="2:3" x14ac:dyDescent="0.75">
      <c r="B7311" s="249">
        <v>7248</v>
      </c>
      <c r="C7311" s="248">
        <v>99.486050039436975</v>
      </c>
    </row>
    <row r="7312" spans="2:3" x14ac:dyDescent="0.75">
      <c r="B7312" s="249">
        <v>7249</v>
      </c>
      <c r="C7312" s="248">
        <v>110.86840048296489</v>
      </c>
    </row>
    <row r="7313" spans="2:3" x14ac:dyDescent="0.75">
      <c r="B7313" s="249">
        <v>7250</v>
      </c>
      <c r="C7313" s="248">
        <v>138.74031364296624</v>
      </c>
    </row>
    <row r="7314" spans="2:3" x14ac:dyDescent="0.75">
      <c r="B7314" s="249">
        <v>7251</v>
      </c>
      <c r="C7314" s="248">
        <v>112.64617919977584</v>
      </c>
    </row>
    <row r="7315" spans="2:3" x14ac:dyDescent="0.75">
      <c r="B7315" s="249">
        <v>7252</v>
      </c>
      <c r="C7315" s="248">
        <v>129.02769704937344</v>
      </c>
    </row>
    <row r="7316" spans="2:3" x14ac:dyDescent="0.75">
      <c r="B7316" s="249">
        <v>7253</v>
      </c>
      <c r="C7316" s="248">
        <v>151.85790255075503</v>
      </c>
    </row>
    <row r="7317" spans="2:3" x14ac:dyDescent="0.75">
      <c r="B7317" s="249">
        <v>7254</v>
      </c>
      <c r="C7317" s="248">
        <v>141.42550468191951</v>
      </c>
    </row>
    <row r="7318" spans="2:3" x14ac:dyDescent="0.75">
      <c r="B7318" s="249">
        <v>7255</v>
      </c>
      <c r="C7318" s="248">
        <v>121.87050994193498</v>
      </c>
    </row>
    <row r="7319" spans="2:3" x14ac:dyDescent="0.75">
      <c r="B7319" s="249">
        <v>7256</v>
      </c>
      <c r="C7319" s="248">
        <v>119.61917220254034</v>
      </c>
    </row>
    <row r="7320" spans="2:3" x14ac:dyDescent="0.75">
      <c r="B7320" s="249">
        <v>7257</v>
      </c>
      <c r="C7320" s="248">
        <v>130.86622880899276</v>
      </c>
    </row>
    <row r="7321" spans="2:3" x14ac:dyDescent="0.75">
      <c r="B7321" s="249">
        <v>7258</v>
      </c>
      <c r="C7321" s="248">
        <v>70.785209179142981</v>
      </c>
    </row>
    <row r="7322" spans="2:3" x14ac:dyDescent="0.75">
      <c r="B7322" s="249">
        <v>7259</v>
      </c>
      <c r="C7322" s="248">
        <v>122.1565391905928</v>
      </c>
    </row>
    <row r="7323" spans="2:3" x14ac:dyDescent="0.75">
      <c r="B7323" s="249">
        <v>7260</v>
      </c>
      <c r="C7323" s="248">
        <v>137.92418100768182</v>
      </c>
    </row>
    <row r="7324" spans="2:3" x14ac:dyDescent="0.75">
      <c r="B7324" s="249">
        <v>7261</v>
      </c>
      <c r="C7324" s="248">
        <v>108.17141400338204</v>
      </c>
    </row>
    <row r="7325" spans="2:3" x14ac:dyDescent="0.75">
      <c r="B7325" s="249">
        <v>7262</v>
      </c>
      <c r="C7325" s="248">
        <v>112.60032110708985</v>
      </c>
    </row>
    <row r="7326" spans="2:3" x14ac:dyDescent="0.75">
      <c r="B7326" s="249">
        <v>7263</v>
      </c>
      <c r="C7326" s="248">
        <v>70.855305680411192</v>
      </c>
    </row>
    <row r="7327" spans="2:3" x14ac:dyDescent="0.75">
      <c r="B7327" s="249">
        <v>7264</v>
      </c>
      <c r="C7327" s="248">
        <v>142.73729546291224</v>
      </c>
    </row>
    <row r="7328" spans="2:3" x14ac:dyDescent="0.75">
      <c r="B7328" s="249">
        <v>7265</v>
      </c>
      <c r="C7328" s="248">
        <v>126.08792076839445</v>
      </c>
    </row>
    <row r="7329" spans="2:3" x14ac:dyDescent="0.75">
      <c r="B7329" s="249">
        <v>7266</v>
      </c>
      <c r="C7329" s="248">
        <v>119.58404780044201</v>
      </c>
    </row>
    <row r="7330" spans="2:3" x14ac:dyDescent="0.75">
      <c r="B7330" s="249">
        <v>7267</v>
      </c>
      <c r="C7330" s="248">
        <v>133.96844288209979</v>
      </c>
    </row>
    <row r="7331" spans="2:3" x14ac:dyDescent="0.75">
      <c r="B7331" s="249">
        <v>7268</v>
      </c>
      <c r="C7331" s="248">
        <v>104.27395647206453</v>
      </c>
    </row>
    <row r="7332" spans="2:3" x14ac:dyDescent="0.75">
      <c r="B7332" s="249">
        <v>7269</v>
      </c>
      <c r="C7332" s="248">
        <v>89.80119954333864</v>
      </c>
    </row>
    <row r="7333" spans="2:3" x14ac:dyDescent="0.75">
      <c r="B7333" s="249">
        <v>7270</v>
      </c>
      <c r="C7333" s="248">
        <v>93.788787284873209</v>
      </c>
    </row>
    <row r="7334" spans="2:3" x14ac:dyDescent="0.75">
      <c r="B7334" s="249">
        <v>7271</v>
      </c>
      <c r="C7334" s="248">
        <v>135.76413070368011</v>
      </c>
    </row>
    <row r="7335" spans="2:3" x14ac:dyDescent="0.75">
      <c r="B7335" s="249">
        <v>7272</v>
      </c>
      <c r="C7335" s="248">
        <v>141.72370657766612</v>
      </c>
    </row>
    <row r="7336" spans="2:3" x14ac:dyDescent="0.75">
      <c r="B7336" s="249">
        <v>7273</v>
      </c>
      <c r="C7336" s="248">
        <v>153.94728644270035</v>
      </c>
    </row>
    <row r="7337" spans="2:3" x14ac:dyDescent="0.75">
      <c r="B7337" s="249">
        <v>7274</v>
      </c>
      <c r="C7337" s="248">
        <v>187.48778096577129</v>
      </c>
    </row>
    <row r="7338" spans="2:3" x14ac:dyDescent="0.75">
      <c r="B7338" s="249">
        <v>7275</v>
      </c>
      <c r="C7338" s="248">
        <v>104.22707369075971</v>
      </c>
    </row>
    <row r="7339" spans="2:3" x14ac:dyDescent="0.75">
      <c r="B7339" s="249">
        <v>7276</v>
      </c>
      <c r="C7339" s="248">
        <v>123.85093829038196</v>
      </c>
    </row>
    <row r="7340" spans="2:3" x14ac:dyDescent="0.75">
      <c r="B7340" s="249">
        <v>7277</v>
      </c>
      <c r="C7340" s="248">
        <v>146.08807685330331</v>
      </c>
    </row>
    <row r="7341" spans="2:3" x14ac:dyDescent="0.75">
      <c r="B7341" s="249">
        <v>7278</v>
      </c>
      <c r="C7341" s="248">
        <v>94.761430790791735</v>
      </c>
    </row>
    <row r="7342" spans="2:3" x14ac:dyDescent="0.75">
      <c r="B7342" s="249">
        <v>7279</v>
      </c>
      <c r="C7342" s="248">
        <v>112.99240938346595</v>
      </c>
    </row>
    <row r="7343" spans="2:3" x14ac:dyDescent="0.75">
      <c r="B7343" s="249">
        <v>7280</v>
      </c>
      <c r="C7343" s="248">
        <v>115.88216770569313</v>
      </c>
    </row>
    <row r="7344" spans="2:3" x14ac:dyDescent="0.75">
      <c r="B7344" s="249">
        <v>7281</v>
      </c>
      <c r="C7344" s="248">
        <v>92.439517902296984</v>
      </c>
    </row>
    <row r="7345" spans="2:3" x14ac:dyDescent="0.75">
      <c r="B7345" s="249">
        <v>7282</v>
      </c>
      <c r="C7345" s="248">
        <v>127.5442074516767</v>
      </c>
    </row>
    <row r="7346" spans="2:3" x14ac:dyDescent="0.75">
      <c r="B7346" s="249">
        <v>7283</v>
      </c>
      <c r="C7346" s="248">
        <v>132.34550759572758</v>
      </c>
    </row>
    <row r="7347" spans="2:3" x14ac:dyDescent="0.75">
      <c r="B7347" s="249">
        <v>7284</v>
      </c>
      <c r="C7347" s="248">
        <v>117.02627074946673</v>
      </c>
    </row>
    <row r="7348" spans="2:3" x14ac:dyDescent="0.75">
      <c r="B7348" s="249">
        <v>7285</v>
      </c>
      <c r="C7348" s="248">
        <v>116.00192809067829</v>
      </c>
    </row>
    <row r="7349" spans="2:3" x14ac:dyDescent="0.75">
      <c r="B7349" s="249">
        <v>7286</v>
      </c>
      <c r="C7349" s="248">
        <v>118.0062632354695</v>
      </c>
    </row>
    <row r="7350" spans="2:3" x14ac:dyDescent="0.75">
      <c r="B7350" s="249">
        <v>7287</v>
      </c>
      <c r="C7350" s="248">
        <v>119.80342389173475</v>
      </c>
    </row>
    <row r="7351" spans="2:3" x14ac:dyDescent="0.75">
      <c r="B7351" s="249">
        <v>7288</v>
      </c>
      <c r="C7351" s="248">
        <v>133.79871297930887</v>
      </c>
    </row>
    <row r="7352" spans="2:3" x14ac:dyDescent="0.75">
      <c r="B7352" s="249">
        <v>7289</v>
      </c>
      <c r="C7352" s="248">
        <v>148.95119147950859</v>
      </c>
    </row>
    <row r="7353" spans="2:3" x14ac:dyDescent="0.75">
      <c r="B7353" s="249">
        <v>7290</v>
      </c>
      <c r="C7353" s="248">
        <v>154.60019709644993</v>
      </c>
    </row>
    <row r="7354" spans="2:3" x14ac:dyDescent="0.75">
      <c r="B7354" s="249">
        <v>7291</v>
      </c>
      <c r="C7354" s="248">
        <v>80.97699111974643</v>
      </c>
    </row>
    <row r="7355" spans="2:3" x14ac:dyDescent="0.75">
      <c r="B7355" s="249">
        <v>7292</v>
      </c>
      <c r="C7355" s="248">
        <v>172.9108063605978</v>
      </c>
    </row>
    <row r="7356" spans="2:3" x14ac:dyDescent="0.75">
      <c r="B7356" s="249">
        <v>7293</v>
      </c>
      <c r="C7356" s="248">
        <v>134.40119102266792</v>
      </c>
    </row>
    <row r="7357" spans="2:3" x14ac:dyDescent="0.75">
      <c r="B7357" s="249">
        <v>7294</v>
      </c>
      <c r="C7357" s="248">
        <v>97.494950888938064</v>
      </c>
    </row>
    <row r="7358" spans="2:3" x14ac:dyDescent="0.75">
      <c r="B7358" s="249">
        <v>7295</v>
      </c>
      <c r="C7358" s="248">
        <v>98.637212742645858</v>
      </c>
    </row>
    <row r="7359" spans="2:3" x14ac:dyDescent="0.75">
      <c r="B7359" s="249">
        <v>7296</v>
      </c>
      <c r="C7359" s="248">
        <v>134.49362208657908</v>
      </c>
    </row>
    <row r="7360" spans="2:3" x14ac:dyDescent="0.75">
      <c r="B7360" s="249">
        <v>7297</v>
      </c>
      <c r="C7360" s="248">
        <v>125.40735549062478</v>
      </c>
    </row>
    <row r="7361" spans="2:3" x14ac:dyDescent="0.75">
      <c r="B7361" s="249">
        <v>7298</v>
      </c>
      <c r="C7361" s="248">
        <v>82.214604133411513</v>
      </c>
    </row>
    <row r="7362" spans="2:3" x14ac:dyDescent="0.75">
      <c r="B7362" s="249">
        <v>7299</v>
      </c>
      <c r="C7362" s="248">
        <v>129.84821076129657</v>
      </c>
    </row>
    <row r="7363" spans="2:3" x14ac:dyDescent="0.75">
      <c r="B7363" s="249">
        <v>7300</v>
      </c>
      <c r="C7363" s="248">
        <v>136.03157513591202</v>
      </c>
    </row>
    <row r="7364" spans="2:3" x14ac:dyDescent="0.75">
      <c r="B7364" s="249">
        <v>7301</v>
      </c>
      <c r="C7364" s="248">
        <v>97.409074284838454</v>
      </c>
    </row>
    <row r="7365" spans="2:3" x14ac:dyDescent="0.75">
      <c r="B7365" s="249">
        <v>7302</v>
      </c>
      <c r="C7365" s="248">
        <v>140.61477458909727</v>
      </c>
    </row>
    <row r="7366" spans="2:3" x14ac:dyDescent="0.75">
      <c r="B7366" s="249">
        <v>7303</v>
      </c>
      <c r="C7366" s="248">
        <v>142.0713996779572</v>
      </c>
    </row>
    <row r="7367" spans="2:3" x14ac:dyDescent="0.75">
      <c r="B7367" s="249">
        <v>7304</v>
      </c>
      <c r="C7367" s="248">
        <v>151.70140174363524</v>
      </c>
    </row>
    <row r="7368" spans="2:3" x14ac:dyDescent="0.75">
      <c r="B7368" s="249">
        <v>7305</v>
      </c>
      <c r="C7368" s="248">
        <v>114.22763869947279</v>
      </c>
    </row>
    <row r="7369" spans="2:3" x14ac:dyDescent="0.75">
      <c r="B7369" s="249">
        <v>7306</v>
      </c>
      <c r="C7369" s="248">
        <v>106.92767091032105</v>
      </c>
    </row>
    <row r="7370" spans="2:3" x14ac:dyDescent="0.75">
      <c r="B7370" s="249">
        <v>7307</v>
      </c>
      <c r="C7370" s="248">
        <v>159.61647137291777</v>
      </c>
    </row>
    <row r="7371" spans="2:3" x14ac:dyDescent="0.75">
      <c r="B7371" s="249">
        <v>7308</v>
      </c>
      <c r="C7371" s="248">
        <v>56.99555038906459</v>
      </c>
    </row>
    <row r="7372" spans="2:3" x14ac:dyDescent="0.75">
      <c r="B7372" s="249">
        <v>7309</v>
      </c>
      <c r="C7372" s="248">
        <v>90.751831896818061</v>
      </c>
    </row>
    <row r="7373" spans="2:3" x14ac:dyDescent="0.75">
      <c r="B7373" s="249">
        <v>7310</v>
      </c>
      <c r="C7373" s="248">
        <v>154.14746831370056</v>
      </c>
    </row>
    <row r="7374" spans="2:3" x14ac:dyDescent="0.75">
      <c r="B7374" s="249">
        <v>7311</v>
      </c>
      <c r="C7374" s="248">
        <v>92.658340823632642</v>
      </c>
    </row>
    <row r="7375" spans="2:3" x14ac:dyDescent="0.75">
      <c r="B7375" s="249">
        <v>7312</v>
      </c>
      <c r="C7375" s="248">
        <v>61.508853142509864</v>
      </c>
    </row>
    <row r="7376" spans="2:3" x14ac:dyDescent="0.75">
      <c r="B7376" s="249">
        <v>7313</v>
      </c>
      <c r="C7376" s="248">
        <v>152.89075417181527</v>
      </c>
    </row>
    <row r="7377" spans="2:3" x14ac:dyDescent="0.75">
      <c r="B7377" s="249">
        <v>7314</v>
      </c>
      <c r="C7377" s="248">
        <v>141.52605813337564</v>
      </c>
    </row>
    <row r="7378" spans="2:3" x14ac:dyDescent="0.75">
      <c r="B7378" s="249">
        <v>7315</v>
      </c>
      <c r="C7378" s="248">
        <v>165.4395713189428</v>
      </c>
    </row>
    <row r="7379" spans="2:3" x14ac:dyDescent="0.75">
      <c r="B7379" s="249">
        <v>7316</v>
      </c>
      <c r="C7379" s="248">
        <v>116.47362088753891</v>
      </c>
    </row>
    <row r="7380" spans="2:3" x14ac:dyDescent="0.75">
      <c r="B7380" s="249">
        <v>7317</v>
      </c>
      <c r="C7380" s="248">
        <v>106.51753901719803</v>
      </c>
    </row>
    <row r="7381" spans="2:3" x14ac:dyDescent="0.75">
      <c r="B7381" s="249">
        <v>7318</v>
      </c>
      <c r="C7381" s="248">
        <v>111.32054439604471</v>
      </c>
    </row>
    <row r="7382" spans="2:3" x14ac:dyDescent="0.75">
      <c r="B7382" s="249">
        <v>7319</v>
      </c>
      <c r="C7382" s="248">
        <v>108.62701937664156</v>
      </c>
    </row>
    <row r="7383" spans="2:3" x14ac:dyDescent="0.75">
      <c r="B7383" s="249">
        <v>7320</v>
      </c>
      <c r="C7383" s="248">
        <v>120.12324504062852</v>
      </c>
    </row>
    <row r="7384" spans="2:3" x14ac:dyDescent="0.75">
      <c r="B7384" s="249">
        <v>7321</v>
      </c>
      <c r="C7384" s="248">
        <v>117.04567085314167</v>
      </c>
    </row>
    <row r="7385" spans="2:3" x14ac:dyDescent="0.75">
      <c r="B7385" s="249">
        <v>7322</v>
      </c>
      <c r="C7385" s="248">
        <v>125.76855824589448</v>
      </c>
    </row>
    <row r="7386" spans="2:3" x14ac:dyDescent="0.75">
      <c r="B7386" s="249">
        <v>7323</v>
      </c>
      <c r="C7386" s="248">
        <v>99.420169029713747</v>
      </c>
    </row>
    <row r="7387" spans="2:3" x14ac:dyDescent="0.75">
      <c r="B7387" s="249">
        <v>7324</v>
      </c>
      <c r="C7387" s="248">
        <v>85.972450194080125</v>
      </c>
    </row>
    <row r="7388" spans="2:3" x14ac:dyDescent="0.75">
      <c r="B7388" s="249">
        <v>7325</v>
      </c>
      <c r="C7388" s="248">
        <v>133.85283652385928</v>
      </c>
    </row>
    <row r="7389" spans="2:3" x14ac:dyDescent="0.75">
      <c r="B7389" s="249">
        <v>7326</v>
      </c>
      <c r="C7389" s="248">
        <v>144.38572856495733</v>
      </c>
    </row>
    <row r="7390" spans="2:3" x14ac:dyDescent="0.75">
      <c r="B7390" s="249">
        <v>7327</v>
      </c>
      <c r="C7390" s="248">
        <v>134.86642921962468</v>
      </c>
    </row>
    <row r="7391" spans="2:3" x14ac:dyDescent="0.75">
      <c r="B7391" s="249">
        <v>7328</v>
      </c>
      <c r="C7391" s="248">
        <v>118.46089992598461</v>
      </c>
    </row>
    <row r="7392" spans="2:3" x14ac:dyDescent="0.75">
      <c r="B7392" s="249">
        <v>7329</v>
      </c>
      <c r="C7392" s="248">
        <v>73.445994835775309</v>
      </c>
    </row>
    <row r="7393" spans="2:3" x14ac:dyDescent="0.75">
      <c r="B7393" s="249">
        <v>7330</v>
      </c>
      <c r="C7393" s="248">
        <v>82.995636524803629</v>
      </c>
    </row>
    <row r="7394" spans="2:3" x14ac:dyDescent="0.75">
      <c r="B7394" s="249">
        <v>7331</v>
      </c>
      <c r="C7394" s="248">
        <v>82.862594320510439</v>
      </c>
    </row>
    <row r="7395" spans="2:3" x14ac:dyDescent="0.75">
      <c r="B7395" s="249">
        <v>7332</v>
      </c>
      <c r="C7395" s="248">
        <v>106.70022473758237</v>
      </c>
    </row>
    <row r="7396" spans="2:3" x14ac:dyDescent="0.75">
      <c r="B7396" s="249">
        <v>7333</v>
      </c>
      <c r="C7396" s="248">
        <v>140.51041492958595</v>
      </c>
    </row>
    <row r="7397" spans="2:3" x14ac:dyDescent="0.75">
      <c r="B7397" s="249">
        <v>7334</v>
      </c>
      <c r="C7397" s="248">
        <v>119.53711607489994</v>
      </c>
    </row>
    <row r="7398" spans="2:3" x14ac:dyDescent="0.75">
      <c r="B7398" s="249">
        <v>7335</v>
      </c>
      <c r="C7398" s="248">
        <v>115.27743903694255</v>
      </c>
    </row>
    <row r="7399" spans="2:3" x14ac:dyDescent="0.75">
      <c r="B7399" s="249">
        <v>7336</v>
      </c>
      <c r="C7399" s="248">
        <v>183.04938726321481</v>
      </c>
    </row>
    <row r="7400" spans="2:3" x14ac:dyDescent="0.75">
      <c r="B7400" s="249">
        <v>7337</v>
      </c>
      <c r="C7400" s="248">
        <v>159.1487003012314</v>
      </c>
    </row>
    <row r="7401" spans="2:3" x14ac:dyDescent="0.75">
      <c r="B7401" s="249">
        <v>7338</v>
      </c>
      <c r="C7401" s="248">
        <v>125.45531333281521</v>
      </c>
    </row>
    <row r="7402" spans="2:3" x14ac:dyDescent="0.75">
      <c r="B7402" s="249">
        <v>7339</v>
      </c>
      <c r="C7402" s="248">
        <v>125.58638264782353</v>
      </c>
    </row>
    <row r="7403" spans="2:3" x14ac:dyDescent="0.75">
      <c r="B7403" s="249">
        <v>7340</v>
      </c>
      <c r="C7403" s="248">
        <v>95.829418924419642</v>
      </c>
    </row>
    <row r="7404" spans="2:3" x14ac:dyDescent="0.75">
      <c r="B7404" s="249">
        <v>7341</v>
      </c>
      <c r="C7404" s="248">
        <v>117.70545426500654</v>
      </c>
    </row>
    <row r="7405" spans="2:3" x14ac:dyDescent="0.75">
      <c r="B7405" s="249">
        <v>7342</v>
      </c>
      <c r="C7405" s="248">
        <v>113.20616703315015</v>
      </c>
    </row>
    <row r="7406" spans="2:3" x14ac:dyDescent="0.75">
      <c r="B7406" s="249">
        <v>7343</v>
      </c>
      <c r="C7406" s="248">
        <v>93.611585601218934</v>
      </c>
    </row>
    <row r="7407" spans="2:3" x14ac:dyDescent="0.75">
      <c r="B7407" s="249">
        <v>7344</v>
      </c>
      <c r="C7407" s="248">
        <v>116.30338319390719</v>
      </c>
    </row>
    <row r="7408" spans="2:3" x14ac:dyDescent="0.75">
      <c r="B7408" s="249">
        <v>7345</v>
      </c>
      <c r="C7408" s="248">
        <v>130.74008589917344</v>
      </c>
    </row>
    <row r="7409" spans="2:3" x14ac:dyDescent="0.75">
      <c r="B7409" s="249">
        <v>7346</v>
      </c>
      <c r="C7409" s="248">
        <v>70.615758856529538</v>
      </c>
    </row>
    <row r="7410" spans="2:3" x14ac:dyDescent="0.75">
      <c r="B7410" s="249">
        <v>7347</v>
      </c>
      <c r="C7410" s="248">
        <v>142.50754193099931</v>
      </c>
    </row>
    <row r="7411" spans="2:3" x14ac:dyDescent="0.75">
      <c r="B7411" s="249">
        <v>7348</v>
      </c>
      <c r="C7411" s="248">
        <v>136.30150110944211</v>
      </c>
    </row>
    <row r="7412" spans="2:3" x14ac:dyDescent="0.75">
      <c r="B7412" s="249">
        <v>7349</v>
      </c>
      <c r="C7412" s="248">
        <v>122.0727711268424</v>
      </c>
    </row>
    <row r="7413" spans="2:3" x14ac:dyDescent="0.75">
      <c r="B7413" s="249">
        <v>7350</v>
      </c>
      <c r="C7413" s="248">
        <v>104.43188771813</v>
      </c>
    </row>
    <row r="7414" spans="2:3" x14ac:dyDescent="0.75">
      <c r="B7414" s="249">
        <v>7351</v>
      </c>
      <c r="C7414" s="248">
        <v>160.40048757842433</v>
      </c>
    </row>
    <row r="7415" spans="2:3" x14ac:dyDescent="0.75">
      <c r="B7415" s="249">
        <v>7352</v>
      </c>
      <c r="C7415" s="248">
        <v>149.2593579678547</v>
      </c>
    </row>
    <row r="7416" spans="2:3" x14ac:dyDescent="0.75">
      <c r="B7416" s="249">
        <v>7353</v>
      </c>
      <c r="C7416" s="248">
        <v>90.191104437556007</v>
      </c>
    </row>
    <row r="7417" spans="2:3" x14ac:dyDescent="0.75">
      <c r="B7417" s="249">
        <v>7354</v>
      </c>
      <c r="C7417" s="248">
        <v>92.372960775263778</v>
      </c>
    </row>
    <row r="7418" spans="2:3" x14ac:dyDescent="0.75">
      <c r="B7418" s="249">
        <v>7355</v>
      </c>
      <c r="C7418" s="248">
        <v>163.35645974829703</v>
      </c>
    </row>
    <row r="7419" spans="2:3" x14ac:dyDescent="0.75">
      <c r="B7419" s="249">
        <v>7356</v>
      </c>
      <c r="C7419" s="248">
        <v>132.03723482230083</v>
      </c>
    </row>
    <row r="7420" spans="2:3" x14ac:dyDescent="0.75">
      <c r="B7420" s="249">
        <v>7357</v>
      </c>
      <c r="C7420" s="248">
        <v>136.12263429657747</v>
      </c>
    </row>
    <row r="7421" spans="2:3" x14ac:dyDescent="0.75">
      <c r="B7421" s="249">
        <v>7358</v>
      </c>
      <c r="C7421" s="248">
        <v>113.91279163985145</v>
      </c>
    </row>
    <row r="7422" spans="2:3" x14ac:dyDescent="0.75">
      <c r="B7422" s="249">
        <v>7359</v>
      </c>
      <c r="C7422" s="248">
        <v>110.38616028763583</v>
      </c>
    </row>
    <row r="7423" spans="2:3" x14ac:dyDescent="0.75">
      <c r="B7423" s="249">
        <v>7360</v>
      </c>
      <c r="C7423" s="248">
        <v>93.730351115930745</v>
      </c>
    </row>
    <row r="7424" spans="2:3" x14ac:dyDescent="0.75">
      <c r="B7424" s="249">
        <v>7361</v>
      </c>
      <c r="C7424" s="248">
        <v>131.56026065982837</v>
      </c>
    </row>
    <row r="7425" spans="2:3" x14ac:dyDescent="0.75">
      <c r="B7425" s="249">
        <v>7362</v>
      </c>
      <c r="C7425" s="248">
        <v>88.927655518497886</v>
      </c>
    </row>
    <row r="7426" spans="2:3" x14ac:dyDescent="0.75">
      <c r="B7426" s="249">
        <v>7363</v>
      </c>
      <c r="C7426" s="248">
        <v>94.841128513908842</v>
      </c>
    </row>
    <row r="7427" spans="2:3" x14ac:dyDescent="0.75">
      <c r="B7427" s="249">
        <v>7364</v>
      </c>
      <c r="C7427" s="248">
        <v>125.33908081424647</v>
      </c>
    </row>
    <row r="7428" spans="2:3" x14ac:dyDescent="0.75">
      <c r="B7428" s="249">
        <v>7365</v>
      </c>
      <c r="C7428" s="248">
        <v>105.52338930132942</v>
      </c>
    </row>
    <row r="7429" spans="2:3" x14ac:dyDescent="0.75">
      <c r="B7429" s="249">
        <v>7366</v>
      </c>
      <c r="C7429" s="248">
        <v>103.23684806946088</v>
      </c>
    </row>
    <row r="7430" spans="2:3" x14ac:dyDescent="0.75">
      <c r="B7430" s="249">
        <v>7367</v>
      </c>
      <c r="C7430" s="248">
        <v>126.17992347878769</v>
      </c>
    </row>
    <row r="7431" spans="2:3" x14ac:dyDescent="0.75">
      <c r="B7431" s="249">
        <v>7368</v>
      </c>
      <c r="C7431" s="248">
        <v>76.266350356197663</v>
      </c>
    </row>
    <row r="7432" spans="2:3" x14ac:dyDescent="0.75">
      <c r="B7432" s="249">
        <v>7369</v>
      </c>
      <c r="C7432" s="248">
        <v>112.59481479477708</v>
      </c>
    </row>
    <row r="7433" spans="2:3" x14ac:dyDescent="0.75">
      <c r="B7433" s="249">
        <v>7370</v>
      </c>
      <c r="C7433" s="248">
        <v>120.32028902148754</v>
      </c>
    </row>
    <row r="7434" spans="2:3" x14ac:dyDescent="0.75">
      <c r="B7434" s="249">
        <v>7371</v>
      </c>
      <c r="C7434" s="248">
        <v>122.47874488731988</v>
      </c>
    </row>
    <row r="7435" spans="2:3" x14ac:dyDescent="0.75">
      <c r="B7435" s="249">
        <v>7372</v>
      </c>
      <c r="C7435" s="248">
        <v>108.48511951890227</v>
      </c>
    </row>
    <row r="7436" spans="2:3" x14ac:dyDescent="0.75">
      <c r="B7436" s="249">
        <v>7373</v>
      </c>
      <c r="C7436" s="248">
        <v>91.887440451066482</v>
      </c>
    </row>
    <row r="7437" spans="2:3" x14ac:dyDescent="0.75">
      <c r="B7437" s="249">
        <v>7374</v>
      </c>
      <c r="C7437" s="248">
        <v>141.76954157730509</v>
      </c>
    </row>
    <row r="7438" spans="2:3" x14ac:dyDescent="0.75">
      <c r="B7438" s="249">
        <v>7375</v>
      </c>
      <c r="C7438" s="248">
        <v>89.589275402064914</v>
      </c>
    </row>
    <row r="7439" spans="2:3" x14ac:dyDescent="0.75">
      <c r="B7439" s="249">
        <v>7376</v>
      </c>
      <c r="C7439" s="248">
        <v>133.45317337210543</v>
      </c>
    </row>
    <row r="7440" spans="2:3" x14ac:dyDescent="0.75">
      <c r="B7440" s="249">
        <v>7377</v>
      </c>
      <c r="C7440" s="248">
        <v>134.93948936727173</v>
      </c>
    </row>
    <row r="7441" spans="2:3" x14ac:dyDescent="0.75">
      <c r="B7441" s="249">
        <v>7378</v>
      </c>
      <c r="C7441" s="248">
        <v>142.48127282988574</v>
      </c>
    </row>
    <row r="7442" spans="2:3" x14ac:dyDescent="0.75">
      <c r="B7442" s="249">
        <v>7379</v>
      </c>
      <c r="C7442" s="248">
        <v>146.10487111633955</v>
      </c>
    </row>
    <row r="7443" spans="2:3" x14ac:dyDescent="0.75">
      <c r="B7443" s="249">
        <v>7380</v>
      </c>
      <c r="C7443" s="248">
        <v>114.70739455113207</v>
      </c>
    </row>
    <row r="7444" spans="2:3" x14ac:dyDescent="0.75">
      <c r="B7444" s="249">
        <v>7381</v>
      </c>
      <c r="C7444" s="248">
        <v>130.44081088181062</v>
      </c>
    </row>
    <row r="7445" spans="2:3" x14ac:dyDescent="0.75">
      <c r="B7445" s="249">
        <v>7382</v>
      </c>
      <c r="C7445" s="248">
        <v>147.44697076705853</v>
      </c>
    </row>
    <row r="7446" spans="2:3" x14ac:dyDescent="0.75">
      <c r="B7446" s="249">
        <v>7383</v>
      </c>
      <c r="C7446" s="248">
        <v>133.9321666790928</v>
      </c>
    </row>
    <row r="7447" spans="2:3" x14ac:dyDescent="0.75">
      <c r="B7447" s="249">
        <v>7384</v>
      </c>
      <c r="C7447" s="248">
        <v>105.49427765133287</v>
      </c>
    </row>
    <row r="7448" spans="2:3" x14ac:dyDescent="0.75">
      <c r="B7448" s="249">
        <v>7385</v>
      </c>
      <c r="C7448" s="248">
        <v>129.95938499741408</v>
      </c>
    </row>
    <row r="7449" spans="2:3" x14ac:dyDescent="0.75">
      <c r="B7449" s="249">
        <v>7386</v>
      </c>
      <c r="C7449" s="248">
        <v>111.46374656147876</v>
      </c>
    </row>
    <row r="7450" spans="2:3" x14ac:dyDescent="0.75">
      <c r="B7450" s="249">
        <v>7387</v>
      </c>
      <c r="C7450" s="248">
        <v>120.12185544570627</v>
      </c>
    </row>
    <row r="7451" spans="2:3" x14ac:dyDescent="0.75">
      <c r="B7451" s="249">
        <v>7388</v>
      </c>
      <c r="C7451" s="248">
        <v>122.9368833012141</v>
      </c>
    </row>
    <row r="7452" spans="2:3" x14ac:dyDescent="0.75">
      <c r="B7452" s="249">
        <v>7389</v>
      </c>
      <c r="C7452" s="248">
        <v>115.33855801843791</v>
      </c>
    </row>
    <row r="7453" spans="2:3" x14ac:dyDescent="0.75">
      <c r="B7453" s="249">
        <v>7390</v>
      </c>
      <c r="C7453" s="248">
        <v>85.831563932949848</v>
      </c>
    </row>
    <row r="7454" spans="2:3" x14ac:dyDescent="0.75">
      <c r="B7454" s="249">
        <v>7391</v>
      </c>
      <c r="C7454" s="248">
        <v>107.20036648413058</v>
      </c>
    </row>
    <row r="7455" spans="2:3" x14ac:dyDescent="0.75">
      <c r="B7455" s="249">
        <v>7392</v>
      </c>
      <c r="C7455" s="248">
        <v>131.60043963340817</v>
      </c>
    </row>
    <row r="7456" spans="2:3" x14ac:dyDescent="0.75">
      <c r="B7456" s="249">
        <v>7393</v>
      </c>
      <c r="C7456" s="248">
        <v>123.59553123963991</v>
      </c>
    </row>
    <row r="7457" spans="2:3" x14ac:dyDescent="0.75">
      <c r="B7457" s="249">
        <v>7394</v>
      </c>
      <c r="C7457" s="248">
        <v>135.17106431547617</v>
      </c>
    </row>
    <row r="7458" spans="2:3" x14ac:dyDescent="0.75">
      <c r="B7458" s="249">
        <v>7395</v>
      </c>
      <c r="C7458" s="248">
        <v>111.52454208545785</v>
      </c>
    </row>
    <row r="7459" spans="2:3" x14ac:dyDescent="0.75">
      <c r="B7459" s="249">
        <v>7396</v>
      </c>
      <c r="C7459" s="248">
        <v>124.53482445356312</v>
      </c>
    </row>
    <row r="7460" spans="2:3" x14ac:dyDescent="0.75">
      <c r="B7460" s="249">
        <v>7397</v>
      </c>
      <c r="C7460" s="248">
        <v>82.439497697733515</v>
      </c>
    </row>
    <row r="7461" spans="2:3" x14ac:dyDescent="0.75">
      <c r="B7461" s="249">
        <v>7398</v>
      </c>
      <c r="C7461" s="248">
        <v>101.34864984033823</v>
      </c>
    </row>
    <row r="7462" spans="2:3" x14ac:dyDescent="0.75">
      <c r="B7462" s="249">
        <v>7399</v>
      </c>
      <c r="C7462" s="248">
        <v>118.13021126233613</v>
      </c>
    </row>
    <row r="7463" spans="2:3" x14ac:dyDescent="0.75">
      <c r="B7463" s="249">
        <v>7400</v>
      </c>
      <c r="C7463" s="248">
        <v>111.84572679261244</v>
      </c>
    </row>
    <row r="7464" spans="2:3" x14ac:dyDescent="0.75">
      <c r="B7464" s="249">
        <v>7401</v>
      </c>
      <c r="C7464" s="248">
        <v>131.12650742525912</v>
      </c>
    </row>
    <row r="7465" spans="2:3" x14ac:dyDescent="0.75">
      <c r="B7465" s="249">
        <v>7402</v>
      </c>
      <c r="C7465" s="248">
        <v>137.83500220293462</v>
      </c>
    </row>
    <row r="7466" spans="2:3" x14ac:dyDescent="0.75">
      <c r="B7466" s="249">
        <v>7403</v>
      </c>
      <c r="C7466" s="248">
        <v>104.83858171805031</v>
      </c>
    </row>
    <row r="7467" spans="2:3" x14ac:dyDescent="0.75">
      <c r="B7467" s="249">
        <v>7404</v>
      </c>
      <c r="C7467" s="248">
        <v>179.0392155642013</v>
      </c>
    </row>
    <row r="7468" spans="2:3" x14ac:dyDescent="0.75">
      <c r="B7468" s="249">
        <v>7405</v>
      </c>
      <c r="C7468" s="248">
        <v>138.95894345954369</v>
      </c>
    </row>
    <row r="7469" spans="2:3" x14ac:dyDescent="0.75">
      <c r="B7469" s="249">
        <v>7406</v>
      </c>
      <c r="C7469" s="248">
        <v>143.77533190163118</v>
      </c>
    </row>
    <row r="7470" spans="2:3" x14ac:dyDescent="0.75">
      <c r="B7470" s="249">
        <v>7407</v>
      </c>
      <c r="C7470" s="248">
        <v>95.524119773807541</v>
      </c>
    </row>
    <row r="7471" spans="2:3" x14ac:dyDescent="0.75">
      <c r="B7471" s="249">
        <v>7408</v>
      </c>
      <c r="C7471" s="248">
        <v>108.77198981760866</v>
      </c>
    </row>
    <row r="7472" spans="2:3" x14ac:dyDescent="0.75">
      <c r="B7472" s="249">
        <v>7409</v>
      </c>
      <c r="C7472" s="248">
        <v>109.71570039577568</v>
      </c>
    </row>
    <row r="7473" spans="2:3" x14ac:dyDescent="0.75">
      <c r="B7473" s="249">
        <v>7410</v>
      </c>
      <c r="C7473" s="248">
        <v>76.957072129303171</v>
      </c>
    </row>
    <row r="7474" spans="2:3" x14ac:dyDescent="0.75">
      <c r="B7474" s="249">
        <v>7411</v>
      </c>
      <c r="C7474" s="248">
        <v>149.77628951149995</v>
      </c>
    </row>
    <row r="7475" spans="2:3" x14ac:dyDescent="0.75">
      <c r="B7475" s="249">
        <v>7412</v>
      </c>
      <c r="C7475" s="248">
        <v>130.5022586249234</v>
      </c>
    </row>
    <row r="7476" spans="2:3" x14ac:dyDescent="0.75">
      <c r="B7476" s="249">
        <v>7413</v>
      </c>
      <c r="C7476" s="248">
        <v>144.62462531664119</v>
      </c>
    </row>
    <row r="7477" spans="2:3" x14ac:dyDescent="0.75">
      <c r="B7477" s="249">
        <v>7414</v>
      </c>
      <c r="C7477" s="248">
        <v>132.90676159924087</v>
      </c>
    </row>
    <row r="7478" spans="2:3" x14ac:dyDescent="0.75">
      <c r="B7478" s="249">
        <v>7415</v>
      </c>
      <c r="C7478" s="248">
        <v>120.81165158366689</v>
      </c>
    </row>
    <row r="7479" spans="2:3" x14ac:dyDescent="0.75">
      <c r="B7479" s="249">
        <v>7416</v>
      </c>
      <c r="C7479" s="248">
        <v>145.66249686789658</v>
      </c>
    </row>
    <row r="7480" spans="2:3" x14ac:dyDescent="0.75">
      <c r="B7480" s="249">
        <v>7417</v>
      </c>
      <c r="C7480" s="248">
        <v>135.57483667909798</v>
      </c>
    </row>
    <row r="7481" spans="2:3" x14ac:dyDescent="0.75">
      <c r="B7481" s="249">
        <v>7418</v>
      </c>
      <c r="C7481" s="248">
        <v>108.87366879119196</v>
      </c>
    </row>
    <row r="7482" spans="2:3" x14ac:dyDescent="0.75">
      <c r="B7482" s="249">
        <v>7419</v>
      </c>
      <c r="C7482" s="248">
        <v>129.60679156582293</v>
      </c>
    </row>
    <row r="7483" spans="2:3" x14ac:dyDescent="0.75">
      <c r="B7483" s="249">
        <v>7420</v>
      </c>
      <c r="C7483" s="248">
        <v>115.52051743120371</v>
      </c>
    </row>
    <row r="7484" spans="2:3" x14ac:dyDescent="0.75">
      <c r="B7484" s="249">
        <v>7421</v>
      </c>
      <c r="C7484" s="248">
        <v>106.61302935180225</v>
      </c>
    </row>
    <row r="7485" spans="2:3" x14ac:dyDescent="0.75">
      <c r="B7485" s="249">
        <v>7422</v>
      </c>
      <c r="C7485" s="248">
        <v>124.70300046793349</v>
      </c>
    </row>
    <row r="7486" spans="2:3" x14ac:dyDescent="0.75">
      <c r="B7486" s="249">
        <v>7423</v>
      </c>
      <c r="C7486" s="248">
        <v>76.956244054964145</v>
      </c>
    </row>
    <row r="7487" spans="2:3" x14ac:dyDescent="0.75">
      <c r="B7487" s="249">
        <v>7424</v>
      </c>
      <c r="C7487" s="248">
        <v>114.41917921808756</v>
      </c>
    </row>
    <row r="7488" spans="2:3" x14ac:dyDescent="0.75">
      <c r="B7488" s="249">
        <v>7425</v>
      </c>
      <c r="C7488" s="248">
        <v>154.1146193889179</v>
      </c>
    </row>
    <row r="7489" spans="2:3" x14ac:dyDescent="0.75">
      <c r="B7489" s="249">
        <v>7426</v>
      </c>
      <c r="C7489" s="248">
        <v>164.90196156819269</v>
      </c>
    </row>
    <row r="7490" spans="2:3" x14ac:dyDescent="0.75">
      <c r="B7490" s="249">
        <v>7427</v>
      </c>
      <c r="C7490" s="248">
        <v>148.06670527716776</v>
      </c>
    </row>
    <row r="7491" spans="2:3" x14ac:dyDescent="0.75">
      <c r="B7491" s="249">
        <v>7428</v>
      </c>
      <c r="C7491" s="248">
        <v>154.97951570550802</v>
      </c>
    </row>
    <row r="7492" spans="2:3" x14ac:dyDescent="0.75">
      <c r="B7492" s="249">
        <v>7429</v>
      </c>
      <c r="C7492" s="248">
        <v>69.678187488337855</v>
      </c>
    </row>
    <row r="7493" spans="2:3" x14ac:dyDescent="0.75">
      <c r="B7493" s="249">
        <v>7430</v>
      </c>
      <c r="C7493" s="248">
        <v>142.93720483302894</v>
      </c>
    </row>
    <row r="7494" spans="2:3" x14ac:dyDescent="0.75">
      <c r="B7494" s="249">
        <v>7431</v>
      </c>
      <c r="C7494" s="248">
        <v>158.00944567548694</v>
      </c>
    </row>
    <row r="7495" spans="2:3" x14ac:dyDescent="0.75">
      <c r="B7495" s="249">
        <v>7432</v>
      </c>
      <c r="C7495" s="248">
        <v>71.908879548173928</v>
      </c>
    </row>
    <row r="7496" spans="2:3" x14ac:dyDescent="0.75">
      <c r="B7496" s="249">
        <v>7433</v>
      </c>
      <c r="C7496" s="248">
        <v>124.33413553918643</v>
      </c>
    </row>
    <row r="7497" spans="2:3" x14ac:dyDescent="0.75">
      <c r="B7497" s="249">
        <v>7434</v>
      </c>
      <c r="C7497" s="248">
        <v>111.87929402774363</v>
      </c>
    </row>
    <row r="7498" spans="2:3" x14ac:dyDescent="0.75">
      <c r="B7498" s="249">
        <v>7435</v>
      </c>
      <c r="C7498" s="248">
        <v>96.660852271455681</v>
      </c>
    </row>
    <row r="7499" spans="2:3" x14ac:dyDescent="0.75">
      <c r="B7499" s="249">
        <v>7436</v>
      </c>
      <c r="C7499" s="248">
        <v>84.627718542478476</v>
      </c>
    </row>
    <row r="7500" spans="2:3" x14ac:dyDescent="0.75">
      <c r="B7500" s="249">
        <v>7437</v>
      </c>
      <c r="C7500" s="248">
        <v>79.621909749983104</v>
      </c>
    </row>
    <row r="7501" spans="2:3" x14ac:dyDescent="0.75">
      <c r="B7501" s="249">
        <v>7438</v>
      </c>
      <c r="C7501" s="248">
        <v>57.445700766143489</v>
      </c>
    </row>
    <row r="7502" spans="2:3" x14ac:dyDescent="0.75">
      <c r="B7502" s="249">
        <v>7439</v>
      </c>
      <c r="C7502" s="248">
        <v>94.486634351888512</v>
      </c>
    </row>
    <row r="7503" spans="2:3" x14ac:dyDescent="0.75">
      <c r="B7503" s="249">
        <v>7440</v>
      </c>
      <c r="C7503" s="248">
        <v>97.150862832974497</v>
      </c>
    </row>
    <row r="7504" spans="2:3" x14ac:dyDescent="0.75">
      <c r="B7504" s="249">
        <v>7441</v>
      </c>
      <c r="C7504" s="248">
        <v>142.03330848134226</v>
      </c>
    </row>
    <row r="7505" spans="2:3" x14ac:dyDescent="0.75">
      <c r="B7505" s="249">
        <v>7442</v>
      </c>
      <c r="C7505" s="248">
        <v>96.076937469162246</v>
      </c>
    </row>
    <row r="7506" spans="2:3" x14ac:dyDescent="0.75">
      <c r="B7506" s="249">
        <v>7443</v>
      </c>
      <c r="C7506" s="248">
        <v>110.70419902654916</v>
      </c>
    </row>
    <row r="7507" spans="2:3" x14ac:dyDescent="0.75">
      <c r="B7507" s="249">
        <v>7444</v>
      </c>
      <c r="C7507" s="248">
        <v>151.66144142225022</v>
      </c>
    </row>
    <row r="7508" spans="2:3" x14ac:dyDescent="0.75">
      <c r="B7508" s="249">
        <v>7445</v>
      </c>
      <c r="C7508" s="248">
        <v>157.48486935894246</v>
      </c>
    </row>
    <row r="7509" spans="2:3" x14ac:dyDescent="0.75">
      <c r="B7509" s="249">
        <v>7446</v>
      </c>
      <c r="C7509" s="248">
        <v>111.32180252817949</v>
      </c>
    </row>
    <row r="7510" spans="2:3" x14ac:dyDescent="0.75">
      <c r="B7510" s="249">
        <v>7447</v>
      </c>
      <c r="C7510" s="248">
        <v>103.2328256351154</v>
      </c>
    </row>
    <row r="7511" spans="2:3" x14ac:dyDescent="0.75">
      <c r="B7511" s="249">
        <v>7448</v>
      </c>
      <c r="C7511" s="248">
        <v>90.856628732543555</v>
      </c>
    </row>
    <row r="7512" spans="2:3" x14ac:dyDescent="0.75">
      <c r="B7512" s="249">
        <v>7449</v>
      </c>
      <c r="C7512" s="248">
        <v>117.39696302119965</v>
      </c>
    </row>
    <row r="7513" spans="2:3" x14ac:dyDescent="0.75">
      <c r="B7513" s="249">
        <v>7450</v>
      </c>
      <c r="C7513" s="248">
        <v>141.90971560023144</v>
      </c>
    </row>
    <row r="7514" spans="2:3" x14ac:dyDescent="0.75">
      <c r="B7514" s="249">
        <v>7451</v>
      </c>
      <c r="C7514" s="248">
        <v>99.87806582317944</v>
      </c>
    </row>
    <row r="7515" spans="2:3" x14ac:dyDescent="0.75">
      <c r="B7515" s="249">
        <v>7452</v>
      </c>
      <c r="C7515" s="248">
        <v>123.19829662201083</v>
      </c>
    </row>
    <row r="7516" spans="2:3" x14ac:dyDescent="0.75">
      <c r="B7516" s="249">
        <v>7453</v>
      </c>
      <c r="C7516" s="248">
        <v>78.351191337028084</v>
      </c>
    </row>
    <row r="7517" spans="2:3" x14ac:dyDescent="0.75">
      <c r="B7517" s="249">
        <v>7454</v>
      </c>
      <c r="C7517" s="248">
        <v>86.920435896055295</v>
      </c>
    </row>
    <row r="7518" spans="2:3" x14ac:dyDescent="0.75">
      <c r="B7518" s="249">
        <v>7455</v>
      </c>
      <c r="C7518" s="248">
        <v>115.92665640784398</v>
      </c>
    </row>
    <row r="7519" spans="2:3" x14ac:dyDescent="0.75">
      <c r="B7519" s="249">
        <v>7456</v>
      </c>
      <c r="C7519" s="248">
        <v>115.0975153640113</v>
      </c>
    </row>
    <row r="7520" spans="2:3" x14ac:dyDescent="0.75">
      <c r="B7520" s="249">
        <v>7457</v>
      </c>
      <c r="C7520" s="248">
        <v>103.01111488099889</v>
      </c>
    </row>
    <row r="7521" spans="2:3" x14ac:dyDescent="0.75">
      <c r="B7521" s="249">
        <v>7458</v>
      </c>
      <c r="C7521" s="248">
        <v>120.66703465613104</v>
      </c>
    </row>
    <row r="7522" spans="2:3" x14ac:dyDescent="0.75">
      <c r="B7522" s="249">
        <v>7459</v>
      </c>
      <c r="C7522" s="248">
        <v>39.651130044849793</v>
      </c>
    </row>
    <row r="7523" spans="2:3" x14ac:dyDescent="0.75">
      <c r="B7523" s="249">
        <v>7460</v>
      </c>
      <c r="C7523" s="248">
        <v>112.64722407503045</v>
      </c>
    </row>
    <row r="7524" spans="2:3" x14ac:dyDescent="0.75">
      <c r="B7524" s="249">
        <v>7461</v>
      </c>
      <c r="C7524" s="248">
        <v>91.372616071596696</v>
      </c>
    </row>
    <row r="7525" spans="2:3" x14ac:dyDescent="0.75">
      <c r="B7525" s="249">
        <v>7462</v>
      </c>
      <c r="C7525" s="248">
        <v>136.11491318188197</v>
      </c>
    </row>
    <row r="7526" spans="2:3" x14ac:dyDescent="0.75">
      <c r="B7526" s="249">
        <v>7463</v>
      </c>
      <c r="C7526" s="248">
        <v>156.86300573351343</v>
      </c>
    </row>
    <row r="7527" spans="2:3" x14ac:dyDescent="0.75">
      <c r="B7527" s="249">
        <v>7464</v>
      </c>
      <c r="C7527" s="248">
        <v>105.0002200688602</v>
      </c>
    </row>
    <row r="7528" spans="2:3" x14ac:dyDescent="0.75">
      <c r="B7528" s="249">
        <v>7465</v>
      </c>
      <c r="C7528" s="248">
        <v>127.60544068420209</v>
      </c>
    </row>
    <row r="7529" spans="2:3" x14ac:dyDescent="0.75">
      <c r="B7529" s="249">
        <v>7466</v>
      </c>
      <c r="C7529" s="248">
        <v>118.05940331264887</v>
      </c>
    </row>
    <row r="7530" spans="2:3" x14ac:dyDescent="0.75">
      <c r="B7530" s="249">
        <v>7467</v>
      </c>
      <c r="C7530" s="248">
        <v>141.7699805188563</v>
      </c>
    </row>
    <row r="7531" spans="2:3" x14ac:dyDescent="0.75">
      <c r="B7531" s="249">
        <v>7468</v>
      </c>
      <c r="C7531" s="248">
        <v>110.42561928478416</v>
      </c>
    </row>
    <row r="7532" spans="2:3" x14ac:dyDescent="0.75">
      <c r="B7532" s="249">
        <v>7469</v>
      </c>
      <c r="C7532" s="248">
        <v>50.9365419679513</v>
      </c>
    </row>
    <row r="7533" spans="2:3" x14ac:dyDescent="0.75">
      <c r="B7533" s="249">
        <v>7470</v>
      </c>
      <c r="C7533" s="248">
        <v>141.53101657787377</v>
      </c>
    </row>
    <row r="7534" spans="2:3" x14ac:dyDescent="0.75">
      <c r="B7534" s="249">
        <v>7471</v>
      </c>
      <c r="C7534" s="248">
        <v>114.02787230525242</v>
      </c>
    </row>
    <row r="7535" spans="2:3" x14ac:dyDescent="0.75">
      <c r="B7535" s="249">
        <v>7472</v>
      </c>
      <c r="C7535" s="248">
        <v>80.735093772829003</v>
      </c>
    </row>
    <row r="7536" spans="2:3" x14ac:dyDescent="0.75">
      <c r="B7536" s="249">
        <v>7473</v>
      </c>
      <c r="C7536" s="248">
        <v>96.992916990941481</v>
      </c>
    </row>
    <row r="7537" spans="2:3" x14ac:dyDescent="0.75">
      <c r="B7537" s="249">
        <v>7474</v>
      </c>
      <c r="C7537" s="248">
        <v>160.78981590549867</v>
      </c>
    </row>
    <row r="7538" spans="2:3" x14ac:dyDescent="0.75">
      <c r="B7538" s="249">
        <v>7475</v>
      </c>
      <c r="C7538" s="248">
        <v>138.99497029575636</v>
      </c>
    </row>
    <row r="7539" spans="2:3" x14ac:dyDescent="0.75">
      <c r="B7539" s="249">
        <v>7476</v>
      </c>
      <c r="C7539" s="248">
        <v>123.34031426714235</v>
      </c>
    </row>
    <row r="7540" spans="2:3" x14ac:dyDescent="0.75">
      <c r="B7540" s="249">
        <v>7477</v>
      </c>
      <c r="C7540" s="248">
        <v>132.35100344056502</v>
      </c>
    </row>
    <row r="7541" spans="2:3" x14ac:dyDescent="0.75">
      <c r="B7541" s="249">
        <v>7478</v>
      </c>
      <c r="C7541" s="248">
        <v>112.04621572518876</v>
      </c>
    </row>
    <row r="7542" spans="2:3" x14ac:dyDescent="0.75">
      <c r="B7542" s="249">
        <v>7479</v>
      </c>
      <c r="C7542" s="248">
        <v>115.16219461335443</v>
      </c>
    </row>
    <row r="7543" spans="2:3" x14ac:dyDescent="0.75">
      <c r="B7543" s="249">
        <v>7480</v>
      </c>
      <c r="C7543" s="248">
        <v>121.18551379027365</v>
      </c>
    </row>
    <row r="7544" spans="2:3" x14ac:dyDescent="0.75">
      <c r="B7544" s="249">
        <v>7481</v>
      </c>
      <c r="C7544" s="248">
        <v>118.12830914974663</v>
      </c>
    </row>
    <row r="7545" spans="2:3" x14ac:dyDescent="0.75">
      <c r="B7545" s="249">
        <v>7482</v>
      </c>
      <c r="C7545" s="248">
        <v>116.12859291329501</v>
      </c>
    </row>
    <row r="7546" spans="2:3" x14ac:dyDescent="0.75">
      <c r="B7546" s="249">
        <v>7483</v>
      </c>
      <c r="C7546" s="248">
        <v>159.6981137532681</v>
      </c>
    </row>
    <row r="7547" spans="2:3" x14ac:dyDescent="0.75">
      <c r="B7547" s="249">
        <v>7484</v>
      </c>
      <c r="C7547" s="248">
        <v>92.588221133336702</v>
      </c>
    </row>
    <row r="7548" spans="2:3" x14ac:dyDescent="0.75">
      <c r="B7548" s="249">
        <v>7485</v>
      </c>
      <c r="C7548" s="248">
        <v>95.709613348174585</v>
      </c>
    </row>
    <row r="7549" spans="2:3" x14ac:dyDescent="0.75">
      <c r="B7549" s="249">
        <v>7486</v>
      </c>
      <c r="C7549" s="248">
        <v>108.07280988877426</v>
      </c>
    </row>
    <row r="7550" spans="2:3" x14ac:dyDescent="0.75">
      <c r="B7550" s="249">
        <v>7487</v>
      </c>
      <c r="C7550" s="248">
        <v>120.73228155573861</v>
      </c>
    </row>
    <row r="7551" spans="2:3" x14ac:dyDescent="0.75">
      <c r="B7551" s="249">
        <v>7488</v>
      </c>
      <c r="C7551" s="248">
        <v>114.22988801848513</v>
      </c>
    </row>
    <row r="7552" spans="2:3" x14ac:dyDescent="0.75">
      <c r="B7552" s="249">
        <v>7489</v>
      </c>
      <c r="C7552" s="248">
        <v>144.15500879009738</v>
      </c>
    </row>
    <row r="7553" spans="2:3" x14ac:dyDescent="0.75">
      <c r="B7553" s="249">
        <v>7490</v>
      </c>
      <c r="C7553" s="248">
        <v>115.42574017767848</v>
      </c>
    </row>
    <row r="7554" spans="2:3" x14ac:dyDescent="0.75">
      <c r="B7554" s="249">
        <v>7491</v>
      </c>
      <c r="C7554" s="248">
        <v>135.42272030947561</v>
      </c>
    </row>
    <row r="7555" spans="2:3" x14ac:dyDescent="0.75">
      <c r="B7555" s="249">
        <v>7492</v>
      </c>
      <c r="C7555" s="248">
        <v>99.595350668258561</v>
      </c>
    </row>
    <row r="7556" spans="2:3" x14ac:dyDescent="0.75">
      <c r="B7556" s="249">
        <v>7493</v>
      </c>
      <c r="C7556" s="248">
        <v>150.39185019340354</v>
      </c>
    </row>
    <row r="7557" spans="2:3" x14ac:dyDescent="0.75">
      <c r="B7557" s="249">
        <v>7494</v>
      </c>
      <c r="C7557" s="248">
        <v>108.79629489399193</v>
      </c>
    </row>
    <row r="7558" spans="2:3" x14ac:dyDescent="0.75">
      <c r="B7558" s="249">
        <v>7495</v>
      </c>
      <c r="C7558" s="248">
        <v>90.473834821709218</v>
      </c>
    </row>
    <row r="7559" spans="2:3" x14ac:dyDescent="0.75">
      <c r="B7559" s="249">
        <v>7496</v>
      </c>
      <c r="C7559" s="248">
        <v>119.13270178643836</v>
      </c>
    </row>
    <row r="7560" spans="2:3" x14ac:dyDescent="0.75">
      <c r="B7560" s="249">
        <v>7497</v>
      </c>
      <c r="C7560" s="248">
        <v>144.45777641597536</v>
      </c>
    </row>
    <row r="7561" spans="2:3" x14ac:dyDescent="0.75">
      <c r="B7561" s="249">
        <v>7498</v>
      </c>
      <c r="C7561" s="248">
        <v>117.75864471342901</v>
      </c>
    </row>
    <row r="7562" spans="2:3" x14ac:dyDescent="0.75">
      <c r="B7562" s="249">
        <v>7499</v>
      </c>
      <c r="C7562" s="248">
        <v>171.21864028423136</v>
      </c>
    </row>
    <row r="7563" spans="2:3" x14ac:dyDescent="0.75">
      <c r="B7563" s="249">
        <v>7500</v>
      </c>
      <c r="C7563" s="248">
        <v>103.11813044162842</v>
      </c>
    </row>
    <row r="7564" spans="2:3" x14ac:dyDescent="0.75">
      <c r="B7564" s="249">
        <v>7501</v>
      </c>
      <c r="C7564" s="248">
        <v>81.197772057892038</v>
      </c>
    </row>
    <row r="7565" spans="2:3" x14ac:dyDescent="0.75">
      <c r="B7565" s="249">
        <v>7502</v>
      </c>
      <c r="C7565" s="248">
        <v>125.09565500518053</v>
      </c>
    </row>
    <row r="7566" spans="2:3" x14ac:dyDescent="0.75">
      <c r="B7566" s="249">
        <v>7503</v>
      </c>
      <c r="C7566" s="248">
        <v>123.65372988734656</v>
      </c>
    </row>
    <row r="7567" spans="2:3" x14ac:dyDescent="0.75">
      <c r="B7567" s="249">
        <v>7504</v>
      </c>
      <c r="C7567" s="248">
        <v>114.24246330225893</v>
      </c>
    </row>
    <row r="7568" spans="2:3" x14ac:dyDescent="0.75">
      <c r="B7568" s="249">
        <v>7505</v>
      </c>
      <c r="C7568" s="248">
        <v>108.3506420969069</v>
      </c>
    </row>
    <row r="7569" spans="2:3" x14ac:dyDescent="0.75">
      <c r="B7569" s="249">
        <v>7506</v>
      </c>
      <c r="C7569" s="248">
        <v>155.26156196348745</v>
      </c>
    </row>
    <row r="7570" spans="2:3" x14ac:dyDescent="0.75">
      <c r="B7570" s="249">
        <v>7507</v>
      </c>
      <c r="C7570" s="248">
        <v>136.73744435722628</v>
      </c>
    </row>
    <row r="7571" spans="2:3" x14ac:dyDescent="0.75">
      <c r="B7571" s="249">
        <v>7508</v>
      </c>
      <c r="C7571" s="248">
        <v>103.09179425625886</v>
      </c>
    </row>
    <row r="7572" spans="2:3" x14ac:dyDescent="0.75">
      <c r="B7572" s="249">
        <v>7509</v>
      </c>
      <c r="C7572" s="248">
        <v>99.229221636496348</v>
      </c>
    </row>
    <row r="7573" spans="2:3" x14ac:dyDescent="0.75">
      <c r="B7573" s="249">
        <v>7510</v>
      </c>
      <c r="C7573" s="248">
        <v>131.35144118058429</v>
      </c>
    </row>
    <row r="7574" spans="2:3" x14ac:dyDescent="0.75">
      <c r="B7574" s="249">
        <v>7511</v>
      </c>
      <c r="C7574" s="248">
        <v>67.057234151880309</v>
      </c>
    </row>
    <row r="7575" spans="2:3" x14ac:dyDescent="0.75">
      <c r="B7575" s="249">
        <v>7512</v>
      </c>
      <c r="C7575" s="248">
        <v>94.887598764085737</v>
      </c>
    </row>
    <row r="7576" spans="2:3" x14ac:dyDescent="0.75">
      <c r="B7576" s="249">
        <v>7513</v>
      </c>
      <c r="C7576" s="248">
        <v>105.80043862743074</v>
      </c>
    </row>
    <row r="7577" spans="2:3" x14ac:dyDescent="0.75">
      <c r="B7577" s="249">
        <v>7514</v>
      </c>
      <c r="C7577" s="248">
        <v>130.67809467392098</v>
      </c>
    </row>
    <row r="7578" spans="2:3" x14ac:dyDescent="0.75">
      <c r="B7578" s="249">
        <v>7515</v>
      </c>
      <c r="C7578" s="248">
        <v>121.35484061088233</v>
      </c>
    </row>
    <row r="7579" spans="2:3" x14ac:dyDescent="0.75">
      <c r="B7579" s="249">
        <v>7516</v>
      </c>
      <c r="C7579" s="248">
        <v>121.03799050424939</v>
      </c>
    </row>
    <row r="7580" spans="2:3" x14ac:dyDescent="0.75">
      <c r="B7580" s="249">
        <v>7517</v>
      </c>
      <c r="C7580" s="248">
        <v>112.88153574777627</v>
      </c>
    </row>
    <row r="7581" spans="2:3" x14ac:dyDescent="0.75">
      <c r="B7581" s="249">
        <v>7518</v>
      </c>
      <c r="C7581" s="248">
        <v>111.40296310211178</v>
      </c>
    </row>
    <row r="7582" spans="2:3" x14ac:dyDescent="0.75">
      <c r="B7582" s="249">
        <v>7519</v>
      </c>
      <c r="C7582" s="248">
        <v>111.16693879335024</v>
      </c>
    </row>
    <row r="7583" spans="2:3" x14ac:dyDescent="0.75">
      <c r="B7583" s="249">
        <v>7520</v>
      </c>
      <c r="C7583" s="248">
        <v>75.568220467313751</v>
      </c>
    </row>
    <row r="7584" spans="2:3" x14ac:dyDescent="0.75">
      <c r="B7584" s="249">
        <v>7521</v>
      </c>
      <c r="C7584" s="248">
        <v>91.444150013510324</v>
      </c>
    </row>
    <row r="7585" spans="2:3" x14ac:dyDescent="0.75">
      <c r="B7585" s="249">
        <v>7522</v>
      </c>
      <c r="C7585" s="248">
        <v>139.09765428593812</v>
      </c>
    </row>
    <row r="7586" spans="2:3" x14ac:dyDescent="0.75">
      <c r="B7586" s="249">
        <v>7523</v>
      </c>
      <c r="C7586" s="248">
        <v>140.53493551190363</v>
      </c>
    </row>
    <row r="7587" spans="2:3" x14ac:dyDescent="0.75">
      <c r="B7587" s="249">
        <v>7524</v>
      </c>
      <c r="C7587" s="248">
        <v>169.99031016881446</v>
      </c>
    </row>
    <row r="7588" spans="2:3" x14ac:dyDescent="0.75">
      <c r="B7588" s="249">
        <v>7525</v>
      </c>
      <c r="C7588" s="248">
        <v>96.266752643214289</v>
      </c>
    </row>
    <row r="7589" spans="2:3" x14ac:dyDescent="0.75">
      <c r="B7589" s="249">
        <v>7526</v>
      </c>
      <c r="C7589" s="248">
        <v>130.11814634593347</v>
      </c>
    </row>
    <row r="7590" spans="2:3" x14ac:dyDescent="0.75">
      <c r="B7590" s="249">
        <v>7527</v>
      </c>
      <c r="C7590" s="248">
        <v>100.94678468398791</v>
      </c>
    </row>
    <row r="7591" spans="2:3" x14ac:dyDescent="0.75">
      <c r="B7591" s="249">
        <v>7528</v>
      </c>
      <c r="C7591" s="248">
        <v>153.26480367610145</v>
      </c>
    </row>
    <row r="7592" spans="2:3" x14ac:dyDescent="0.75">
      <c r="B7592" s="249">
        <v>7529</v>
      </c>
      <c r="C7592" s="248">
        <v>122.34912623629222</v>
      </c>
    </row>
    <row r="7593" spans="2:3" x14ac:dyDescent="0.75">
      <c r="B7593" s="249">
        <v>7530</v>
      </c>
      <c r="C7593" s="248">
        <v>157.90731248747949</v>
      </c>
    </row>
    <row r="7594" spans="2:3" x14ac:dyDescent="0.75">
      <c r="B7594" s="249">
        <v>7531</v>
      </c>
      <c r="C7594" s="248">
        <v>66.472105918710866</v>
      </c>
    </row>
    <row r="7595" spans="2:3" x14ac:dyDescent="0.75">
      <c r="B7595" s="249">
        <v>7532</v>
      </c>
      <c r="C7595" s="248">
        <v>151.16143691766246</v>
      </c>
    </row>
    <row r="7596" spans="2:3" x14ac:dyDescent="0.75">
      <c r="B7596" s="249">
        <v>7533</v>
      </c>
      <c r="C7596" s="248">
        <v>114.92197572999139</v>
      </c>
    </row>
    <row r="7597" spans="2:3" x14ac:dyDescent="0.75">
      <c r="B7597" s="249">
        <v>7534</v>
      </c>
      <c r="C7597" s="248">
        <v>117.19293297984279</v>
      </c>
    </row>
    <row r="7598" spans="2:3" x14ac:dyDescent="0.75">
      <c r="B7598" s="249">
        <v>7535</v>
      </c>
      <c r="C7598" s="248">
        <v>109.61447550929162</v>
      </c>
    </row>
    <row r="7599" spans="2:3" x14ac:dyDescent="0.75">
      <c r="B7599" s="249">
        <v>7536</v>
      </c>
      <c r="C7599" s="248">
        <v>126.48297625050434</v>
      </c>
    </row>
    <row r="7600" spans="2:3" x14ac:dyDescent="0.75">
      <c r="B7600" s="249">
        <v>7537</v>
      </c>
      <c r="C7600" s="248">
        <v>107.17514520433296</v>
      </c>
    </row>
    <row r="7601" spans="2:3" x14ac:dyDescent="0.75">
      <c r="B7601" s="249">
        <v>7538</v>
      </c>
      <c r="C7601" s="248">
        <v>152.35498915090881</v>
      </c>
    </row>
    <row r="7602" spans="2:3" x14ac:dyDescent="0.75">
      <c r="B7602" s="249">
        <v>7539</v>
      </c>
      <c r="C7602" s="248">
        <v>149.96225820687889</v>
      </c>
    </row>
    <row r="7603" spans="2:3" x14ac:dyDescent="0.75">
      <c r="B7603" s="249">
        <v>7540</v>
      </c>
      <c r="C7603" s="248">
        <v>81.029058578521358</v>
      </c>
    </row>
    <row r="7604" spans="2:3" x14ac:dyDescent="0.75">
      <c r="B7604" s="249">
        <v>7541</v>
      </c>
      <c r="C7604" s="248">
        <v>119.21437751757881</v>
      </c>
    </row>
    <row r="7605" spans="2:3" x14ac:dyDescent="0.75">
      <c r="B7605" s="249">
        <v>7542</v>
      </c>
      <c r="C7605" s="248">
        <v>92.168405899079943</v>
      </c>
    </row>
    <row r="7606" spans="2:3" x14ac:dyDescent="0.75">
      <c r="B7606" s="249">
        <v>7543</v>
      </c>
      <c r="C7606" s="248">
        <v>121.82468472219442</v>
      </c>
    </row>
    <row r="7607" spans="2:3" x14ac:dyDescent="0.75">
      <c r="B7607" s="249">
        <v>7544</v>
      </c>
      <c r="C7607" s="248">
        <v>117.27609127523061</v>
      </c>
    </row>
    <row r="7608" spans="2:3" x14ac:dyDescent="0.75">
      <c r="B7608" s="249">
        <v>7545</v>
      </c>
      <c r="C7608" s="248">
        <v>158.43601521788327</v>
      </c>
    </row>
    <row r="7609" spans="2:3" x14ac:dyDescent="0.75">
      <c r="B7609" s="249">
        <v>7546</v>
      </c>
      <c r="C7609" s="248">
        <v>106.36897651163918</v>
      </c>
    </row>
    <row r="7610" spans="2:3" x14ac:dyDescent="0.75">
      <c r="B7610" s="249">
        <v>7547</v>
      </c>
      <c r="C7610" s="248">
        <v>124.99158022843977</v>
      </c>
    </row>
    <row r="7611" spans="2:3" x14ac:dyDescent="0.75">
      <c r="B7611" s="249">
        <v>7548</v>
      </c>
      <c r="C7611" s="248">
        <v>89.745261852360642</v>
      </c>
    </row>
    <row r="7612" spans="2:3" x14ac:dyDescent="0.75">
      <c r="B7612" s="249">
        <v>7549</v>
      </c>
      <c r="C7612" s="248">
        <v>125.22226800180719</v>
      </c>
    </row>
    <row r="7613" spans="2:3" x14ac:dyDescent="0.75">
      <c r="B7613" s="249">
        <v>7550</v>
      </c>
      <c r="C7613" s="248">
        <v>128.90678354593169</v>
      </c>
    </row>
    <row r="7614" spans="2:3" x14ac:dyDescent="0.75">
      <c r="B7614" s="249">
        <v>7551</v>
      </c>
      <c r="C7614" s="248">
        <v>101.91993091304479</v>
      </c>
    </row>
    <row r="7615" spans="2:3" x14ac:dyDescent="0.75">
      <c r="B7615" s="249">
        <v>7552</v>
      </c>
      <c r="C7615" s="248">
        <v>55.466054953157041</v>
      </c>
    </row>
    <row r="7616" spans="2:3" x14ac:dyDescent="0.75">
      <c r="B7616" s="249">
        <v>7553</v>
      </c>
      <c r="C7616" s="248">
        <v>114.17163050537518</v>
      </c>
    </row>
    <row r="7617" spans="2:3" x14ac:dyDescent="0.75">
      <c r="B7617" s="249">
        <v>7554</v>
      </c>
      <c r="C7617" s="248">
        <v>53.199045958559878</v>
      </c>
    </row>
    <row r="7618" spans="2:3" x14ac:dyDescent="0.75">
      <c r="B7618" s="249">
        <v>7555</v>
      </c>
      <c r="C7618" s="248">
        <v>102.90893550013703</v>
      </c>
    </row>
    <row r="7619" spans="2:3" x14ac:dyDescent="0.75">
      <c r="B7619" s="249">
        <v>7556</v>
      </c>
      <c r="C7619" s="248">
        <v>60.34860723777863</v>
      </c>
    </row>
    <row r="7620" spans="2:3" x14ac:dyDescent="0.75">
      <c r="B7620" s="249">
        <v>7557</v>
      </c>
      <c r="C7620" s="248">
        <v>151.3355660080187</v>
      </c>
    </row>
    <row r="7621" spans="2:3" x14ac:dyDescent="0.75">
      <c r="B7621" s="249">
        <v>7558</v>
      </c>
      <c r="C7621" s="248">
        <v>129.67645695055498</v>
      </c>
    </row>
    <row r="7622" spans="2:3" x14ac:dyDescent="0.75">
      <c r="B7622" s="249">
        <v>7559</v>
      </c>
      <c r="C7622" s="248">
        <v>132.33565594731942</v>
      </c>
    </row>
    <row r="7623" spans="2:3" x14ac:dyDescent="0.75">
      <c r="B7623" s="249">
        <v>7560</v>
      </c>
      <c r="C7623" s="248">
        <v>71.201858534134175</v>
      </c>
    </row>
    <row r="7624" spans="2:3" x14ac:dyDescent="0.75">
      <c r="B7624" s="249">
        <v>7561</v>
      </c>
      <c r="C7624" s="248">
        <v>72.615616339202177</v>
      </c>
    </row>
    <row r="7625" spans="2:3" x14ac:dyDescent="0.75">
      <c r="B7625" s="249">
        <v>7562</v>
      </c>
      <c r="C7625" s="248">
        <v>50.558558796467381</v>
      </c>
    </row>
    <row r="7626" spans="2:3" x14ac:dyDescent="0.75">
      <c r="B7626" s="249">
        <v>7563</v>
      </c>
      <c r="C7626" s="248">
        <v>141.59052754501354</v>
      </c>
    </row>
    <row r="7627" spans="2:3" x14ac:dyDescent="0.75">
      <c r="B7627" s="249">
        <v>7564</v>
      </c>
      <c r="C7627" s="248">
        <v>111.6767715162849</v>
      </c>
    </row>
    <row r="7628" spans="2:3" x14ac:dyDescent="0.75">
      <c r="B7628" s="249">
        <v>7565</v>
      </c>
      <c r="C7628" s="248">
        <v>116.58909335644168</v>
      </c>
    </row>
    <row r="7629" spans="2:3" x14ac:dyDescent="0.75">
      <c r="B7629" s="249">
        <v>7566</v>
      </c>
      <c r="C7629" s="248">
        <v>128.63602976792487</v>
      </c>
    </row>
    <row r="7630" spans="2:3" x14ac:dyDescent="0.75">
      <c r="B7630" s="249">
        <v>7567</v>
      </c>
      <c r="C7630" s="248">
        <v>125.0175839929632</v>
      </c>
    </row>
    <row r="7631" spans="2:3" x14ac:dyDescent="0.75">
      <c r="B7631" s="249">
        <v>7568</v>
      </c>
      <c r="C7631" s="248">
        <v>119.97641958263931</v>
      </c>
    </row>
    <row r="7632" spans="2:3" x14ac:dyDescent="0.75">
      <c r="B7632" s="249">
        <v>7569</v>
      </c>
      <c r="C7632" s="248">
        <v>131.34088536556456</v>
      </c>
    </row>
    <row r="7633" spans="2:3" x14ac:dyDescent="0.75">
      <c r="B7633" s="249">
        <v>7570</v>
      </c>
      <c r="C7633" s="248">
        <v>118.45895139818273</v>
      </c>
    </row>
    <row r="7634" spans="2:3" x14ac:dyDescent="0.75">
      <c r="B7634" s="249">
        <v>7571</v>
      </c>
      <c r="C7634" s="248">
        <v>122.33718552473903</v>
      </c>
    </row>
    <row r="7635" spans="2:3" x14ac:dyDescent="0.75">
      <c r="B7635" s="249">
        <v>7572</v>
      </c>
      <c r="C7635" s="248">
        <v>134.98587549377189</v>
      </c>
    </row>
    <row r="7636" spans="2:3" x14ac:dyDescent="0.75">
      <c r="B7636" s="249">
        <v>7573</v>
      </c>
      <c r="C7636" s="248">
        <v>128.51040523354192</v>
      </c>
    </row>
    <row r="7637" spans="2:3" x14ac:dyDescent="0.75">
      <c r="B7637" s="249">
        <v>7574</v>
      </c>
      <c r="C7637" s="248">
        <v>111.82393161676561</v>
      </c>
    </row>
    <row r="7638" spans="2:3" x14ac:dyDescent="0.75">
      <c r="B7638" s="249">
        <v>7575</v>
      </c>
      <c r="C7638" s="248">
        <v>121.38447510846103</v>
      </c>
    </row>
    <row r="7639" spans="2:3" x14ac:dyDescent="0.75">
      <c r="B7639" s="249">
        <v>7576</v>
      </c>
      <c r="C7639" s="248">
        <v>106.79548109632657</v>
      </c>
    </row>
    <row r="7640" spans="2:3" x14ac:dyDescent="0.75">
      <c r="B7640" s="249">
        <v>7577</v>
      </c>
      <c r="C7640" s="248">
        <v>141.92118074341894</v>
      </c>
    </row>
    <row r="7641" spans="2:3" x14ac:dyDescent="0.75">
      <c r="B7641" s="249">
        <v>7578</v>
      </c>
      <c r="C7641" s="248">
        <v>69.625938623147405</v>
      </c>
    </row>
    <row r="7642" spans="2:3" x14ac:dyDescent="0.75">
      <c r="B7642" s="249">
        <v>7579</v>
      </c>
      <c r="C7642" s="248">
        <v>116.55903937129096</v>
      </c>
    </row>
    <row r="7643" spans="2:3" x14ac:dyDescent="0.75">
      <c r="B7643" s="249">
        <v>7580</v>
      </c>
      <c r="C7643" s="248">
        <v>94.558358750219824</v>
      </c>
    </row>
    <row r="7644" spans="2:3" x14ac:dyDescent="0.75">
      <c r="B7644" s="249">
        <v>7581</v>
      </c>
      <c r="C7644" s="248">
        <v>156.17592447225451</v>
      </c>
    </row>
    <row r="7645" spans="2:3" x14ac:dyDescent="0.75">
      <c r="B7645" s="249">
        <v>7582</v>
      </c>
      <c r="C7645" s="248">
        <v>154.62243133738042</v>
      </c>
    </row>
    <row r="7646" spans="2:3" x14ac:dyDescent="0.75">
      <c r="B7646" s="249">
        <v>7583</v>
      </c>
      <c r="C7646" s="248">
        <v>117.48634083132474</v>
      </c>
    </row>
    <row r="7647" spans="2:3" x14ac:dyDescent="0.75">
      <c r="B7647" s="249">
        <v>7584</v>
      </c>
      <c r="C7647" s="248">
        <v>85.82715432317805</v>
      </c>
    </row>
    <row r="7648" spans="2:3" x14ac:dyDescent="0.75">
      <c r="B7648" s="249">
        <v>7585</v>
      </c>
      <c r="C7648" s="248">
        <v>109.250336977864</v>
      </c>
    </row>
    <row r="7649" spans="2:3" x14ac:dyDescent="0.75">
      <c r="B7649" s="249">
        <v>7586</v>
      </c>
      <c r="C7649" s="248">
        <v>109.30318328980766</v>
      </c>
    </row>
    <row r="7650" spans="2:3" x14ac:dyDescent="0.75">
      <c r="B7650" s="249">
        <v>7587</v>
      </c>
      <c r="C7650" s="248">
        <v>134.43790700337644</v>
      </c>
    </row>
    <row r="7651" spans="2:3" x14ac:dyDescent="0.75">
      <c r="B7651" s="249">
        <v>7588</v>
      </c>
      <c r="C7651" s="248">
        <v>152.70839575198411</v>
      </c>
    </row>
    <row r="7652" spans="2:3" x14ac:dyDescent="0.75">
      <c r="B7652" s="249">
        <v>7589</v>
      </c>
      <c r="C7652" s="248">
        <v>121.9664946854793</v>
      </c>
    </row>
    <row r="7653" spans="2:3" x14ac:dyDescent="0.75">
      <c r="B7653" s="249">
        <v>7590</v>
      </c>
      <c r="C7653" s="248">
        <v>142.04714521867666</v>
      </c>
    </row>
    <row r="7654" spans="2:3" x14ac:dyDescent="0.75">
      <c r="B7654" s="249">
        <v>7591</v>
      </c>
      <c r="C7654" s="248">
        <v>118.61435973807963</v>
      </c>
    </row>
    <row r="7655" spans="2:3" x14ac:dyDescent="0.75">
      <c r="B7655" s="249">
        <v>7592</v>
      </c>
      <c r="C7655" s="248">
        <v>99.983931404654356</v>
      </c>
    </row>
    <row r="7656" spans="2:3" x14ac:dyDescent="0.75">
      <c r="B7656" s="249">
        <v>7593</v>
      </c>
      <c r="C7656" s="248">
        <v>112.35999763485025</v>
      </c>
    </row>
    <row r="7657" spans="2:3" x14ac:dyDescent="0.75">
      <c r="B7657" s="249">
        <v>7594</v>
      </c>
      <c r="C7657" s="248">
        <v>102.82984772746143</v>
      </c>
    </row>
    <row r="7658" spans="2:3" x14ac:dyDescent="0.75">
      <c r="B7658" s="249">
        <v>7595</v>
      </c>
      <c r="C7658" s="248">
        <v>103.9586614820706</v>
      </c>
    </row>
    <row r="7659" spans="2:3" x14ac:dyDescent="0.75">
      <c r="B7659" s="249">
        <v>7596</v>
      </c>
      <c r="C7659" s="248">
        <v>119.27800146896816</v>
      </c>
    </row>
    <row r="7660" spans="2:3" x14ac:dyDescent="0.75">
      <c r="B7660" s="249">
        <v>7597</v>
      </c>
      <c r="C7660" s="248">
        <v>101.3534857220483</v>
      </c>
    </row>
    <row r="7661" spans="2:3" x14ac:dyDescent="0.75">
      <c r="B7661" s="249">
        <v>7598</v>
      </c>
      <c r="C7661" s="248">
        <v>127.52434710145914</v>
      </c>
    </row>
    <row r="7662" spans="2:3" x14ac:dyDescent="0.75">
      <c r="B7662" s="249">
        <v>7599</v>
      </c>
      <c r="C7662" s="248">
        <v>76.524097903024398</v>
      </c>
    </row>
    <row r="7663" spans="2:3" x14ac:dyDescent="0.75">
      <c r="B7663" s="249">
        <v>7600</v>
      </c>
      <c r="C7663" s="248">
        <v>128.22500854668479</v>
      </c>
    </row>
    <row r="7664" spans="2:3" x14ac:dyDescent="0.75">
      <c r="B7664" s="249">
        <v>7601</v>
      </c>
      <c r="C7664" s="248">
        <v>104.74501713860593</v>
      </c>
    </row>
    <row r="7665" spans="2:3" x14ac:dyDescent="0.75">
      <c r="B7665" s="249">
        <v>7602</v>
      </c>
      <c r="C7665" s="248">
        <v>82.792858506958368</v>
      </c>
    </row>
    <row r="7666" spans="2:3" x14ac:dyDescent="0.75">
      <c r="B7666" s="249">
        <v>7603</v>
      </c>
      <c r="C7666" s="248">
        <v>100.42555198152463</v>
      </c>
    </row>
    <row r="7667" spans="2:3" x14ac:dyDescent="0.75">
      <c r="B7667" s="249">
        <v>7604</v>
      </c>
      <c r="C7667" s="248">
        <v>93.845080879661737</v>
      </c>
    </row>
    <row r="7668" spans="2:3" x14ac:dyDescent="0.75">
      <c r="B7668" s="249">
        <v>7605</v>
      </c>
      <c r="C7668" s="248">
        <v>82.332101136849928</v>
      </c>
    </row>
    <row r="7669" spans="2:3" x14ac:dyDescent="0.75">
      <c r="B7669" s="249">
        <v>7606</v>
      </c>
      <c r="C7669" s="248">
        <v>102.21468791916816</v>
      </c>
    </row>
    <row r="7670" spans="2:3" x14ac:dyDescent="0.75">
      <c r="B7670" s="249">
        <v>7607</v>
      </c>
      <c r="C7670" s="248">
        <v>150.95329596765436</v>
      </c>
    </row>
    <row r="7671" spans="2:3" x14ac:dyDescent="0.75">
      <c r="B7671" s="249">
        <v>7608</v>
      </c>
      <c r="C7671" s="248">
        <v>177.19631894991301</v>
      </c>
    </row>
    <row r="7672" spans="2:3" x14ac:dyDescent="0.75">
      <c r="B7672" s="249">
        <v>7609</v>
      </c>
      <c r="C7672" s="248">
        <v>129.556308576427</v>
      </c>
    </row>
    <row r="7673" spans="2:3" x14ac:dyDescent="0.75">
      <c r="B7673" s="249">
        <v>7610</v>
      </c>
      <c r="C7673" s="248">
        <v>105.30751919828563</v>
      </c>
    </row>
    <row r="7674" spans="2:3" x14ac:dyDescent="0.75">
      <c r="B7674" s="249">
        <v>7611</v>
      </c>
      <c r="C7674" s="248">
        <v>116.83741177627395</v>
      </c>
    </row>
    <row r="7675" spans="2:3" x14ac:dyDescent="0.75">
      <c r="B7675" s="249">
        <v>7612</v>
      </c>
      <c r="C7675" s="248">
        <v>116.27209950510884</v>
      </c>
    </row>
    <row r="7676" spans="2:3" x14ac:dyDescent="0.75">
      <c r="B7676" s="249">
        <v>7613</v>
      </c>
      <c r="C7676" s="248">
        <v>72.589944123078666</v>
      </c>
    </row>
    <row r="7677" spans="2:3" x14ac:dyDescent="0.75">
      <c r="B7677" s="249">
        <v>7614</v>
      </c>
      <c r="C7677" s="248">
        <v>137.90095221132208</v>
      </c>
    </row>
    <row r="7678" spans="2:3" x14ac:dyDescent="0.75">
      <c r="B7678" s="249">
        <v>7615</v>
      </c>
      <c r="C7678" s="248">
        <v>115.48807237163558</v>
      </c>
    </row>
    <row r="7679" spans="2:3" x14ac:dyDescent="0.75">
      <c r="B7679" s="249">
        <v>7616</v>
      </c>
      <c r="C7679" s="248">
        <v>155.52097448278087</v>
      </c>
    </row>
    <row r="7680" spans="2:3" x14ac:dyDescent="0.75">
      <c r="B7680" s="249">
        <v>7617</v>
      </c>
      <c r="C7680" s="248">
        <v>163.54740474219713</v>
      </c>
    </row>
    <row r="7681" spans="2:3" x14ac:dyDescent="0.75">
      <c r="B7681" s="249">
        <v>7618</v>
      </c>
      <c r="C7681" s="248">
        <v>131.34534575363566</v>
      </c>
    </row>
    <row r="7682" spans="2:3" x14ac:dyDescent="0.75">
      <c r="B7682" s="249">
        <v>7619</v>
      </c>
      <c r="C7682" s="248">
        <v>99.670665423934707</v>
      </c>
    </row>
    <row r="7683" spans="2:3" x14ac:dyDescent="0.75">
      <c r="B7683" s="249">
        <v>7620</v>
      </c>
      <c r="C7683" s="248">
        <v>129.69565397355123</v>
      </c>
    </row>
    <row r="7684" spans="2:3" x14ac:dyDescent="0.75">
      <c r="B7684" s="249">
        <v>7621</v>
      </c>
      <c r="C7684" s="248">
        <v>107.21427878202262</v>
      </c>
    </row>
    <row r="7685" spans="2:3" x14ac:dyDescent="0.75">
      <c r="B7685" s="249">
        <v>7622</v>
      </c>
      <c r="C7685" s="248">
        <v>168.25546896171457</v>
      </c>
    </row>
    <row r="7686" spans="2:3" x14ac:dyDescent="0.75">
      <c r="B7686" s="249">
        <v>7623</v>
      </c>
      <c r="C7686" s="248">
        <v>118.27878515750294</v>
      </c>
    </row>
    <row r="7687" spans="2:3" x14ac:dyDescent="0.75">
      <c r="B7687" s="249">
        <v>7624</v>
      </c>
      <c r="C7687" s="248">
        <v>105.06425074756491</v>
      </c>
    </row>
    <row r="7688" spans="2:3" x14ac:dyDescent="0.75">
      <c r="B7688" s="249">
        <v>7625</v>
      </c>
      <c r="C7688" s="248">
        <v>75.073986384940582</v>
      </c>
    </row>
    <row r="7689" spans="2:3" x14ac:dyDescent="0.75">
      <c r="B7689" s="249">
        <v>7626</v>
      </c>
      <c r="C7689" s="248">
        <v>122.02722571859174</v>
      </c>
    </row>
    <row r="7690" spans="2:3" x14ac:dyDescent="0.75">
      <c r="B7690" s="249">
        <v>7627</v>
      </c>
      <c r="C7690" s="248">
        <v>103.77688303502863</v>
      </c>
    </row>
    <row r="7691" spans="2:3" x14ac:dyDescent="0.75">
      <c r="B7691" s="249">
        <v>7628</v>
      </c>
      <c r="C7691" s="248">
        <v>128.54311910785282</v>
      </c>
    </row>
    <row r="7692" spans="2:3" x14ac:dyDescent="0.75">
      <c r="B7692" s="249">
        <v>7629</v>
      </c>
      <c r="C7692" s="248">
        <v>116.45616763048402</v>
      </c>
    </row>
    <row r="7693" spans="2:3" x14ac:dyDescent="0.75">
      <c r="B7693" s="249">
        <v>7630</v>
      </c>
      <c r="C7693" s="248">
        <v>140.42837791829822</v>
      </c>
    </row>
    <row r="7694" spans="2:3" x14ac:dyDescent="0.75">
      <c r="B7694" s="249">
        <v>7631</v>
      </c>
      <c r="C7694" s="248">
        <v>128.12492503776042</v>
      </c>
    </row>
    <row r="7695" spans="2:3" x14ac:dyDescent="0.75">
      <c r="B7695" s="249">
        <v>7632</v>
      </c>
      <c r="C7695" s="248">
        <v>137.66309482423861</v>
      </c>
    </row>
    <row r="7696" spans="2:3" x14ac:dyDescent="0.75">
      <c r="B7696" s="249">
        <v>7633</v>
      </c>
      <c r="C7696" s="248">
        <v>161.70797608820342</v>
      </c>
    </row>
    <row r="7697" spans="2:3" x14ac:dyDescent="0.75">
      <c r="B7697" s="249">
        <v>7634</v>
      </c>
      <c r="C7697" s="248">
        <v>113.13182381113968</v>
      </c>
    </row>
    <row r="7698" spans="2:3" x14ac:dyDescent="0.75">
      <c r="B7698" s="249">
        <v>7635</v>
      </c>
      <c r="C7698" s="248">
        <v>131.95523810648677</v>
      </c>
    </row>
    <row r="7699" spans="2:3" x14ac:dyDescent="0.75">
      <c r="B7699" s="249">
        <v>7636</v>
      </c>
      <c r="C7699" s="248">
        <v>113.69837439191724</v>
      </c>
    </row>
    <row r="7700" spans="2:3" x14ac:dyDescent="0.75">
      <c r="B7700" s="249">
        <v>7637</v>
      </c>
      <c r="C7700" s="248">
        <v>154.64241210123873</v>
      </c>
    </row>
    <row r="7701" spans="2:3" x14ac:dyDescent="0.75">
      <c r="B7701" s="249">
        <v>7638</v>
      </c>
      <c r="C7701" s="248">
        <v>117.15858905297178</v>
      </c>
    </row>
    <row r="7702" spans="2:3" x14ac:dyDescent="0.75">
      <c r="B7702" s="249">
        <v>7639</v>
      </c>
      <c r="C7702" s="248">
        <v>150.83801778236165</v>
      </c>
    </row>
    <row r="7703" spans="2:3" x14ac:dyDescent="0.75">
      <c r="B7703" s="249">
        <v>7640</v>
      </c>
      <c r="C7703" s="248">
        <v>79.086915453255557</v>
      </c>
    </row>
    <row r="7704" spans="2:3" x14ac:dyDescent="0.75">
      <c r="B7704" s="249">
        <v>7641</v>
      </c>
      <c r="C7704" s="248">
        <v>132.58002995232312</v>
      </c>
    </row>
    <row r="7705" spans="2:3" x14ac:dyDescent="0.75">
      <c r="B7705" s="249">
        <v>7642</v>
      </c>
      <c r="C7705" s="248">
        <v>146.0126751908146</v>
      </c>
    </row>
    <row r="7706" spans="2:3" x14ac:dyDescent="0.75">
      <c r="B7706" s="249">
        <v>7643</v>
      </c>
      <c r="C7706" s="248">
        <v>93.303734806630615</v>
      </c>
    </row>
    <row r="7707" spans="2:3" x14ac:dyDescent="0.75">
      <c r="B7707" s="249">
        <v>7644</v>
      </c>
      <c r="C7707" s="248">
        <v>108.8849665552391</v>
      </c>
    </row>
    <row r="7708" spans="2:3" x14ac:dyDescent="0.75">
      <c r="B7708" s="249">
        <v>7645</v>
      </c>
      <c r="C7708" s="248">
        <v>136.62979242240903</v>
      </c>
    </row>
    <row r="7709" spans="2:3" x14ac:dyDescent="0.75">
      <c r="B7709" s="249">
        <v>7646</v>
      </c>
      <c r="C7709" s="248">
        <v>110.07849870821047</v>
      </c>
    </row>
    <row r="7710" spans="2:3" x14ac:dyDescent="0.75">
      <c r="B7710" s="249">
        <v>7647</v>
      </c>
      <c r="C7710" s="248">
        <v>119.05429001619932</v>
      </c>
    </row>
    <row r="7711" spans="2:3" x14ac:dyDescent="0.75">
      <c r="B7711" s="249">
        <v>7648</v>
      </c>
      <c r="C7711" s="248">
        <v>142.41415798326472</v>
      </c>
    </row>
    <row r="7712" spans="2:3" x14ac:dyDescent="0.75">
      <c r="B7712" s="249">
        <v>7649</v>
      </c>
      <c r="C7712" s="248">
        <v>167.2695187006594</v>
      </c>
    </row>
    <row r="7713" spans="2:3" x14ac:dyDescent="0.75">
      <c r="B7713" s="249">
        <v>7650</v>
      </c>
      <c r="C7713" s="248">
        <v>120.27501685257793</v>
      </c>
    </row>
    <row r="7714" spans="2:3" x14ac:dyDescent="0.75">
      <c r="B7714" s="249">
        <v>7651</v>
      </c>
      <c r="C7714" s="248">
        <v>126.4472610390057</v>
      </c>
    </row>
    <row r="7715" spans="2:3" x14ac:dyDescent="0.75">
      <c r="B7715" s="249">
        <v>7652</v>
      </c>
      <c r="C7715" s="248">
        <v>78.35603880648749</v>
      </c>
    </row>
    <row r="7716" spans="2:3" x14ac:dyDescent="0.75">
      <c r="B7716" s="249">
        <v>7653</v>
      </c>
      <c r="C7716" s="248">
        <v>81.188440322329626</v>
      </c>
    </row>
    <row r="7717" spans="2:3" x14ac:dyDescent="0.75">
      <c r="B7717" s="249">
        <v>7654</v>
      </c>
      <c r="C7717" s="248">
        <v>135.51193771613185</v>
      </c>
    </row>
    <row r="7718" spans="2:3" x14ac:dyDescent="0.75">
      <c r="B7718" s="249">
        <v>7655</v>
      </c>
      <c r="C7718" s="248">
        <v>90.774212623911922</v>
      </c>
    </row>
    <row r="7719" spans="2:3" x14ac:dyDescent="0.75">
      <c r="B7719" s="249">
        <v>7656</v>
      </c>
      <c r="C7719" s="248">
        <v>126.35809178885789</v>
      </c>
    </row>
    <row r="7720" spans="2:3" x14ac:dyDescent="0.75">
      <c r="B7720" s="249">
        <v>7657</v>
      </c>
      <c r="C7720" s="248">
        <v>141.94185481947014</v>
      </c>
    </row>
    <row r="7721" spans="2:3" x14ac:dyDescent="0.75">
      <c r="B7721" s="249">
        <v>7658</v>
      </c>
      <c r="C7721" s="248">
        <v>114.29376400287265</v>
      </c>
    </row>
    <row r="7722" spans="2:3" x14ac:dyDescent="0.75">
      <c r="B7722" s="249">
        <v>7659</v>
      </c>
      <c r="C7722" s="248">
        <v>79.179631081480792</v>
      </c>
    </row>
    <row r="7723" spans="2:3" x14ac:dyDescent="0.75">
      <c r="B7723" s="249">
        <v>7660</v>
      </c>
      <c r="C7723" s="248">
        <v>98.936215878955636</v>
      </c>
    </row>
    <row r="7724" spans="2:3" x14ac:dyDescent="0.75">
      <c r="B7724" s="249">
        <v>7661</v>
      </c>
      <c r="C7724" s="248">
        <v>143.19626198177809</v>
      </c>
    </row>
    <row r="7725" spans="2:3" x14ac:dyDescent="0.75">
      <c r="B7725" s="249">
        <v>7662</v>
      </c>
      <c r="C7725" s="248">
        <v>62.877829445065494</v>
      </c>
    </row>
    <row r="7726" spans="2:3" x14ac:dyDescent="0.75">
      <c r="B7726" s="249">
        <v>7663</v>
      </c>
      <c r="C7726" s="248">
        <v>93.915848263560321</v>
      </c>
    </row>
    <row r="7727" spans="2:3" x14ac:dyDescent="0.75">
      <c r="B7727" s="249">
        <v>7664</v>
      </c>
      <c r="C7727" s="248">
        <v>67.940239123421605</v>
      </c>
    </row>
    <row r="7728" spans="2:3" x14ac:dyDescent="0.75">
      <c r="B7728" s="249">
        <v>7665</v>
      </c>
      <c r="C7728" s="248">
        <v>98.301501971530925</v>
      </c>
    </row>
    <row r="7729" spans="2:3" x14ac:dyDescent="0.75">
      <c r="B7729" s="249">
        <v>7666</v>
      </c>
      <c r="C7729" s="248">
        <v>140.37953292352137</v>
      </c>
    </row>
    <row r="7730" spans="2:3" x14ac:dyDescent="0.75">
      <c r="B7730" s="249">
        <v>7667</v>
      </c>
      <c r="C7730" s="248">
        <v>109.85493629771072</v>
      </c>
    </row>
    <row r="7731" spans="2:3" x14ac:dyDescent="0.75">
      <c r="B7731" s="249">
        <v>7668</v>
      </c>
      <c r="C7731" s="248">
        <v>148.56063312426835</v>
      </c>
    </row>
    <row r="7732" spans="2:3" x14ac:dyDescent="0.75">
      <c r="B7732" s="249">
        <v>7669</v>
      </c>
      <c r="C7732" s="248">
        <v>92.974517923177487</v>
      </c>
    </row>
    <row r="7733" spans="2:3" x14ac:dyDescent="0.75">
      <c r="B7733" s="249">
        <v>7670</v>
      </c>
      <c r="C7733" s="248">
        <v>134.38436869085365</v>
      </c>
    </row>
    <row r="7734" spans="2:3" x14ac:dyDescent="0.75">
      <c r="B7734" s="249">
        <v>7671</v>
      </c>
      <c r="C7734" s="248">
        <v>140.20236681203525</v>
      </c>
    </row>
    <row r="7735" spans="2:3" x14ac:dyDescent="0.75">
      <c r="B7735" s="249">
        <v>7672</v>
      </c>
      <c r="C7735" s="248">
        <v>101.99543247719451</v>
      </c>
    </row>
    <row r="7736" spans="2:3" x14ac:dyDescent="0.75">
      <c r="B7736" s="249">
        <v>7673</v>
      </c>
      <c r="C7736" s="248">
        <v>115.91158277383984</v>
      </c>
    </row>
    <row r="7737" spans="2:3" x14ac:dyDescent="0.75">
      <c r="B7737" s="249">
        <v>7674</v>
      </c>
      <c r="C7737" s="248">
        <v>102.84349922526238</v>
      </c>
    </row>
    <row r="7738" spans="2:3" x14ac:dyDescent="0.75">
      <c r="B7738" s="249">
        <v>7675</v>
      </c>
      <c r="C7738" s="248">
        <v>76.528724049979473</v>
      </c>
    </row>
    <row r="7739" spans="2:3" x14ac:dyDescent="0.75">
      <c r="B7739" s="249">
        <v>7676</v>
      </c>
      <c r="C7739" s="248">
        <v>109.1206229070301</v>
      </c>
    </row>
    <row r="7740" spans="2:3" x14ac:dyDescent="0.75">
      <c r="B7740" s="249">
        <v>7677</v>
      </c>
      <c r="C7740" s="248">
        <v>103.95299332471586</v>
      </c>
    </row>
    <row r="7741" spans="2:3" x14ac:dyDescent="0.75">
      <c r="B7741" s="249">
        <v>7678</v>
      </c>
      <c r="C7741" s="248">
        <v>119.24723078164972</v>
      </c>
    </row>
    <row r="7742" spans="2:3" x14ac:dyDescent="0.75">
      <c r="B7742" s="249">
        <v>7679</v>
      </c>
      <c r="C7742" s="248">
        <v>127.01208357412888</v>
      </c>
    </row>
    <row r="7743" spans="2:3" x14ac:dyDescent="0.75">
      <c r="B7743" s="249">
        <v>7680</v>
      </c>
      <c r="C7743" s="248">
        <v>155.61177868332959</v>
      </c>
    </row>
    <row r="7744" spans="2:3" x14ac:dyDescent="0.75">
      <c r="B7744" s="249">
        <v>7681</v>
      </c>
      <c r="C7744" s="248">
        <v>138.20670607410926</v>
      </c>
    </row>
    <row r="7745" spans="2:3" x14ac:dyDescent="0.75">
      <c r="B7745" s="249">
        <v>7682</v>
      </c>
      <c r="C7745" s="248">
        <v>103.35670741321448</v>
      </c>
    </row>
    <row r="7746" spans="2:3" x14ac:dyDescent="0.75">
      <c r="B7746" s="249">
        <v>7683</v>
      </c>
      <c r="C7746" s="248">
        <v>133.40440056477942</v>
      </c>
    </row>
    <row r="7747" spans="2:3" x14ac:dyDescent="0.75">
      <c r="B7747" s="249">
        <v>7684</v>
      </c>
      <c r="C7747" s="248">
        <v>129.57654655658339</v>
      </c>
    </row>
    <row r="7748" spans="2:3" x14ac:dyDescent="0.75">
      <c r="B7748" s="249">
        <v>7685</v>
      </c>
      <c r="C7748" s="248">
        <v>110.55941074521397</v>
      </c>
    </row>
    <row r="7749" spans="2:3" x14ac:dyDescent="0.75">
      <c r="B7749" s="249">
        <v>7686</v>
      </c>
      <c r="C7749" s="248">
        <v>102.95787470866497</v>
      </c>
    </row>
    <row r="7750" spans="2:3" x14ac:dyDescent="0.75">
      <c r="B7750" s="249">
        <v>7687</v>
      </c>
      <c r="C7750" s="248">
        <v>100.06674725535413</v>
      </c>
    </row>
    <row r="7751" spans="2:3" x14ac:dyDescent="0.75">
      <c r="B7751" s="249">
        <v>7688</v>
      </c>
      <c r="C7751" s="248">
        <v>128.05374649830409</v>
      </c>
    </row>
    <row r="7752" spans="2:3" x14ac:dyDescent="0.75">
      <c r="B7752" s="249">
        <v>7689</v>
      </c>
      <c r="C7752" s="248">
        <v>100.74857255842875</v>
      </c>
    </row>
    <row r="7753" spans="2:3" x14ac:dyDescent="0.75">
      <c r="B7753" s="249">
        <v>7690</v>
      </c>
      <c r="C7753" s="248">
        <v>83.498086637297476</v>
      </c>
    </row>
    <row r="7754" spans="2:3" x14ac:dyDescent="0.75">
      <c r="B7754" s="249">
        <v>7691</v>
      </c>
      <c r="C7754" s="248">
        <v>118.5559968949714</v>
      </c>
    </row>
    <row r="7755" spans="2:3" x14ac:dyDescent="0.75">
      <c r="B7755" s="249">
        <v>7692</v>
      </c>
      <c r="C7755" s="248">
        <v>99.751460758757332</v>
      </c>
    </row>
    <row r="7756" spans="2:3" x14ac:dyDescent="0.75">
      <c r="B7756" s="249">
        <v>7693</v>
      </c>
      <c r="C7756" s="248">
        <v>84.624425782190684</v>
      </c>
    </row>
    <row r="7757" spans="2:3" x14ac:dyDescent="0.75">
      <c r="B7757" s="249">
        <v>7694</v>
      </c>
      <c r="C7757" s="248">
        <v>122.29708932098625</v>
      </c>
    </row>
    <row r="7758" spans="2:3" x14ac:dyDescent="0.75">
      <c r="B7758" s="249">
        <v>7695</v>
      </c>
      <c r="C7758" s="248">
        <v>140.23999990348329</v>
      </c>
    </row>
    <row r="7759" spans="2:3" x14ac:dyDescent="0.75">
      <c r="B7759" s="249">
        <v>7696</v>
      </c>
      <c r="C7759" s="248">
        <v>125.41657417939265</v>
      </c>
    </row>
    <row r="7760" spans="2:3" x14ac:dyDescent="0.75">
      <c r="B7760" s="249">
        <v>7697</v>
      </c>
      <c r="C7760" s="248">
        <v>117.80711465893927</v>
      </c>
    </row>
    <row r="7761" spans="2:3" x14ac:dyDescent="0.75">
      <c r="B7761" s="249">
        <v>7698</v>
      </c>
      <c r="C7761" s="248">
        <v>136.91191736203228</v>
      </c>
    </row>
    <row r="7762" spans="2:3" x14ac:dyDescent="0.75">
      <c r="B7762" s="249">
        <v>7699</v>
      </c>
      <c r="C7762" s="248">
        <v>135.37515960311543</v>
      </c>
    </row>
    <row r="7763" spans="2:3" x14ac:dyDescent="0.75">
      <c r="B7763" s="249">
        <v>7700</v>
      </c>
      <c r="C7763" s="248">
        <v>107.07631332868041</v>
      </c>
    </row>
    <row r="7764" spans="2:3" x14ac:dyDescent="0.75">
      <c r="B7764" s="249">
        <v>7701</v>
      </c>
      <c r="C7764" s="248">
        <v>107.21324962033655</v>
      </c>
    </row>
    <row r="7765" spans="2:3" x14ac:dyDescent="0.75">
      <c r="B7765" s="249">
        <v>7702</v>
      </c>
      <c r="C7765" s="248">
        <v>128.17992678744221</v>
      </c>
    </row>
    <row r="7766" spans="2:3" x14ac:dyDescent="0.75">
      <c r="B7766" s="249">
        <v>7703</v>
      </c>
      <c r="C7766" s="248">
        <v>79.013409155901257</v>
      </c>
    </row>
    <row r="7767" spans="2:3" x14ac:dyDescent="0.75">
      <c r="B7767" s="249">
        <v>7704</v>
      </c>
      <c r="C7767" s="248">
        <v>130.66086241671374</v>
      </c>
    </row>
    <row r="7768" spans="2:3" x14ac:dyDescent="0.75">
      <c r="B7768" s="249">
        <v>7705</v>
      </c>
      <c r="C7768" s="248">
        <v>184.83162708881588</v>
      </c>
    </row>
    <row r="7769" spans="2:3" x14ac:dyDescent="0.75">
      <c r="B7769" s="249">
        <v>7706</v>
      </c>
      <c r="C7769" s="248">
        <v>157.91192786720086</v>
      </c>
    </row>
    <row r="7770" spans="2:3" x14ac:dyDescent="0.75">
      <c r="B7770" s="249">
        <v>7707</v>
      </c>
      <c r="C7770" s="248">
        <v>95.894224416027313</v>
      </c>
    </row>
    <row r="7771" spans="2:3" x14ac:dyDescent="0.75">
      <c r="B7771" s="249">
        <v>7708</v>
      </c>
      <c r="C7771" s="248">
        <v>146.85178232476031</v>
      </c>
    </row>
    <row r="7772" spans="2:3" x14ac:dyDescent="0.75">
      <c r="B7772" s="249">
        <v>7709</v>
      </c>
      <c r="C7772" s="248">
        <v>140.37559578925186</v>
      </c>
    </row>
    <row r="7773" spans="2:3" x14ac:dyDescent="0.75">
      <c r="B7773" s="249">
        <v>7710</v>
      </c>
      <c r="C7773" s="248">
        <v>99.722462187277955</v>
      </c>
    </row>
    <row r="7774" spans="2:3" x14ac:dyDescent="0.75">
      <c r="B7774" s="249">
        <v>7711</v>
      </c>
      <c r="C7774" s="248">
        <v>108.11192790237044</v>
      </c>
    </row>
    <row r="7775" spans="2:3" x14ac:dyDescent="0.75">
      <c r="B7775" s="249">
        <v>7712</v>
      </c>
      <c r="C7775" s="248">
        <v>95.56484733047931</v>
      </c>
    </row>
    <row r="7776" spans="2:3" x14ac:dyDescent="0.75">
      <c r="B7776" s="249">
        <v>7713</v>
      </c>
      <c r="C7776" s="248">
        <v>112.95585776495324</v>
      </c>
    </row>
    <row r="7777" spans="2:3" x14ac:dyDescent="0.75">
      <c r="B7777" s="249">
        <v>7714</v>
      </c>
      <c r="C7777" s="248">
        <v>114.85608859494043</v>
      </c>
    </row>
    <row r="7778" spans="2:3" x14ac:dyDescent="0.75">
      <c r="B7778" s="249">
        <v>7715</v>
      </c>
      <c r="C7778" s="248">
        <v>97.943471959655213</v>
      </c>
    </row>
    <row r="7779" spans="2:3" x14ac:dyDescent="0.75">
      <c r="B7779" s="249">
        <v>7716</v>
      </c>
      <c r="C7779" s="248">
        <v>104.82532671159426</v>
      </c>
    </row>
    <row r="7780" spans="2:3" x14ac:dyDescent="0.75">
      <c r="B7780" s="249">
        <v>7717</v>
      </c>
      <c r="C7780" s="248">
        <v>117.3154379614233</v>
      </c>
    </row>
    <row r="7781" spans="2:3" x14ac:dyDescent="0.75">
      <c r="B7781" s="249">
        <v>7718</v>
      </c>
      <c r="C7781" s="248">
        <v>119.90555710681393</v>
      </c>
    </row>
    <row r="7782" spans="2:3" x14ac:dyDescent="0.75">
      <c r="B7782" s="249">
        <v>7719</v>
      </c>
      <c r="C7782" s="248">
        <v>144.21894186539083</v>
      </c>
    </row>
    <row r="7783" spans="2:3" x14ac:dyDescent="0.75">
      <c r="B7783" s="249">
        <v>7720</v>
      </c>
      <c r="C7783" s="248">
        <v>114.91437705059288</v>
      </c>
    </row>
    <row r="7784" spans="2:3" x14ac:dyDescent="0.75">
      <c r="B7784" s="249">
        <v>7721</v>
      </c>
      <c r="C7784" s="248">
        <v>106.50649544737411</v>
      </c>
    </row>
    <row r="7785" spans="2:3" x14ac:dyDescent="0.75">
      <c r="B7785" s="249">
        <v>7722</v>
      </c>
      <c r="C7785" s="248">
        <v>159.45400622171775</v>
      </c>
    </row>
    <row r="7786" spans="2:3" x14ac:dyDescent="0.75">
      <c r="B7786" s="249">
        <v>7723</v>
      </c>
      <c r="C7786" s="248">
        <v>119.87582347251191</v>
      </c>
    </row>
    <row r="7787" spans="2:3" x14ac:dyDescent="0.75">
      <c r="B7787" s="249">
        <v>7724</v>
      </c>
      <c r="C7787" s="248">
        <v>132.35640666132738</v>
      </c>
    </row>
    <row r="7788" spans="2:3" x14ac:dyDescent="0.75">
      <c r="B7788" s="249">
        <v>7725</v>
      </c>
      <c r="C7788" s="248">
        <v>103.3103102866357</v>
      </c>
    </row>
    <row r="7789" spans="2:3" x14ac:dyDescent="0.75">
      <c r="B7789" s="249">
        <v>7726</v>
      </c>
      <c r="C7789" s="248">
        <v>129.61165918136822</v>
      </c>
    </row>
    <row r="7790" spans="2:3" x14ac:dyDescent="0.75">
      <c r="B7790" s="249">
        <v>7727</v>
      </c>
      <c r="C7790" s="248">
        <v>106.14316480254332</v>
      </c>
    </row>
    <row r="7791" spans="2:3" x14ac:dyDescent="0.75">
      <c r="B7791" s="249">
        <v>7728</v>
      </c>
      <c r="C7791" s="248">
        <v>127.73944060151814</v>
      </c>
    </row>
    <row r="7792" spans="2:3" x14ac:dyDescent="0.75">
      <c r="B7792" s="249">
        <v>7729</v>
      </c>
      <c r="C7792" s="248">
        <v>195.66750519112435</v>
      </c>
    </row>
    <row r="7793" spans="2:3" x14ac:dyDescent="0.75">
      <c r="B7793" s="249">
        <v>7730</v>
      </c>
      <c r="C7793" s="248">
        <v>172.40021255101124</v>
      </c>
    </row>
    <row r="7794" spans="2:3" x14ac:dyDescent="0.75">
      <c r="B7794" s="249">
        <v>7731</v>
      </c>
      <c r="C7794" s="248">
        <v>89.866796716327343</v>
      </c>
    </row>
    <row r="7795" spans="2:3" x14ac:dyDescent="0.75">
      <c r="B7795" s="249">
        <v>7732</v>
      </c>
      <c r="C7795" s="248">
        <v>174.00810542951271</v>
      </c>
    </row>
    <row r="7796" spans="2:3" x14ac:dyDescent="0.75">
      <c r="B7796" s="249">
        <v>7733</v>
      </c>
      <c r="C7796" s="248">
        <v>109.71492555587933</v>
      </c>
    </row>
    <row r="7797" spans="2:3" x14ac:dyDescent="0.75">
      <c r="B7797" s="249">
        <v>7734</v>
      </c>
      <c r="C7797" s="248">
        <v>112.65458329265957</v>
      </c>
    </row>
    <row r="7798" spans="2:3" x14ac:dyDescent="0.75">
      <c r="B7798" s="249">
        <v>7735</v>
      </c>
      <c r="C7798" s="248">
        <v>115.04203167492537</v>
      </c>
    </row>
    <row r="7799" spans="2:3" x14ac:dyDescent="0.75">
      <c r="B7799" s="249">
        <v>7736</v>
      </c>
      <c r="C7799" s="248">
        <v>131.94627954966083</v>
      </c>
    </row>
    <row r="7800" spans="2:3" x14ac:dyDescent="0.75">
      <c r="B7800" s="249">
        <v>7737</v>
      </c>
      <c r="C7800" s="248">
        <v>125.30364075944158</v>
      </c>
    </row>
    <row r="7801" spans="2:3" x14ac:dyDescent="0.75">
      <c r="B7801" s="249">
        <v>7738</v>
      </c>
      <c r="C7801" s="248">
        <v>117.85952551136961</v>
      </c>
    </row>
    <row r="7802" spans="2:3" x14ac:dyDescent="0.75">
      <c r="B7802" s="249">
        <v>7739</v>
      </c>
      <c r="C7802" s="248">
        <v>102.74213465688098</v>
      </c>
    </row>
    <row r="7803" spans="2:3" x14ac:dyDescent="0.75">
      <c r="B7803" s="249">
        <v>7740</v>
      </c>
      <c r="C7803" s="248">
        <v>143.72368391814888</v>
      </c>
    </row>
    <row r="7804" spans="2:3" x14ac:dyDescent="0.75">
      <c r="B7804" s="249">
        <v>7741</v>
      </c>
      <c r="C7804" s="248">
        <v>152.05162137609602</v>
      </c>
    </row>
    <row r="7805" spans="2:3" x14ac:dyDescent="0.75">
      <c r="B7805" s="249">
        <v>7742</v>
      </c>
      <c r="C7805" s="248">
        <v>119.53741996887858</v>
      </c>
    </row>
    <row r="7806" spans="2:3" x14ac:dyDescent="0.75">
      <c r="B7806" s="249">
        <v>7743</v>
      </c>
      <c r="C7806" s="248">
        <v>97.640130660735494</v>
      </c>
    </row>
    <row r="7807" spans="2:3" x14ac:dyDescent="0.75">
      <c r="B7807" s="249">
        <v>7744</v>
      </c>
      <c r="C7807" s="248">
        <v>120.94841649066473</v>
      </c>
    </row>
    <row r="7808" spans="2:3" x14ac:dyDescent="0.75">
      <c r="B7808" s="249">
        <v>7745</v>
      </c>
      <c r="C7808" s="248">
        <v>162.83082763660326</v>
      </c>
    </row>
    <row r="7809" spans="2:3" x14ac:dyDescent="0.75">
      <c r="B7809" s="249">
        <v>7746</v>
      </c>
      <c r="C7809" s="248">
        <v>119.11903773079392</v>
      </c>
    </row>
    <row r="7810" spans="2:3" x14ac:dyDescent="0.75">
      <c r="B7810" s="249">
        <v>7747</v>
      </c>
      <c r="C7810" s="248">
        <v>144.86571245582735</v>
      </c>
    </row>
    <row r="7811" spans="2:3" x14ac:dyDescent="0.75">
      <c r="B7811" s="249">
        <v>7748</v>
      </c>
      <c r="C7811" s="248">
        <v>132.96818094753277</v>
      </c>
    </row>
    <row r="7812" spans="2:3" x14ac:dyDescent="0.75">
      <c r="B7812" s="249">
        <v>7749</v>
      </c>
      <c r="C7812" s="248">
        <v>85.832029248252411</v>
      </c>
    </row>
    <row r="7813" spans="2:3" x14ac:dyDescent="0.75">
      <c r="B7813" s="249">
        <v>7750</v>
      </c>
      <c r="C7813" s="248">
        <v>83.118766872443786</v>
      </c>
    </row>
    <row r="7814" spans="2:3" x14ac:dyDescent="0.75">
      <c r="B7814" s="249">
        <v>7751</v>
      </c>
      <c r="C7814" s="248">
        <v>110.5374484560203</v>
      </c>
    </row>
    <row r="7815" spans="2:3" x14ac:dyDescent="0.75">
      <c r="B7815" s="249">
        <v>7752</v>
      </c>
      <c r="C7815" s="248">
        <v>144.35050163492366</v>
      </c>
    </row>
    <row r="7816" spans="2:3" x14ac:dyDescent="0.75">
      <c r="B7816" s="249">
        <v>7753</v>
      </c>
      <c r="C7816" s="248">
        <v>108.7996781614542</v>
      </c>
    </row>
    <row r="7817" spans="2:3" x14ac:dyDescent="0.75">
      <c r="B7817" s="249">
        <v>7754</v>
      </c>
      <c r="C7817" s="248">
        <v>107.54454363753644</v>
      </c>
    </row>
    <row r="7818" spans="2:3" x14ac:dyDescent="0.75">
      <c r="B7818" s="249">
        <v>7755</v>
      </c>
      <c r="C7818" s="248">
        <v>110.45557162436889</v>
      </c>
    </row>
    <row r="7819" spans="2:3" x14ac:dyDescent="0.75">
      <c r="B7819" s="249">
        <v>7756</v>
      </c>
      <c r="C7819" s="248">
        <v>127.07360310275581</v>
      </c>
    </row>
    <row r="7820" spans="2:3" x14ac:dyDescent="0.75">
      <c r="B7820" s="249">
        <v>7757</v>
      </c>
      <c r="C7820" s="248">
        <v>83.540179708165766</v>
      </c>
    </row>
    <row r="7821" spans="2:3" x14ac:dyDescent="0.75">
      <c r="B7821" s="249">
        <v>7758</v>
      </c>
      <c r="C7821" s="248">
        <v>135.11722233670858</v>
      </c>
    </row>
    <row r="7822" spans="2:3" x14ac:dyDescent="0.75">
      <c r="B7822" s="249">
        <v>7759</v>
      </c>
      <c r="C7822" s="248">
        <v>128.98635344218451</v>
      </c>
    </row>
    <row r="7823" spans="2:3" x14ac:dyDescent="0.75">
      <c r="B7823" s="249">
        <v>7760</v>
      </c>
      <c r="C7823" s="248">
        <v>131.17436110989365</v>
      </c>
    </row>
    <row r="7824" spans="2:3" x14ac:dyDescent="0.75">
      <c r="B7824" s="249">
        <v>7761</v>
      </c>
      <c r="C7824" s="248">
        <v>124.33428382553964</v>
      </c>
    </row>
    <row r="7825" spans="2:3" x14ac:dyDescent="0.75">
      <c r="B7825" s="249">
        <v>7762</v>
      </c>
      <c r="C7825" s="248">
        <v>109.3327049918085</v>
      </c>
    </row>
    <row r="7826" spans="2:3" x14ac:dyDescent="0.75">
      <c r="B7826" s="249">
        <v>7763</v>
      </c>
      <c r="C7826" s="248">
        <v>127.12508481459359</v>
      </c>
    </row>
    <row r="7827" spans="2:3" x14ac:dyDescent="0.75">
      <c r="B7827" s="249">
        <v>7764</v>
      </c>
      <c r="C7827" s="248">
        <v>136.32685440849127</v>
      </c>
    </row>
    <row r="7828" spans="2:3" x14ac:dyDescent="0.75">
      <c r="B7828" s="249">
        <v>7765</v>
      </c>
      <c r="C7828" s="248">
        <v>122.9473901124111</v>
      </c>
    </row>
    <row r="7829" spans="2:3" x14ac:dyDescent="0.75">
      <c r="B7829" s="249">
        <v>7766</v>
      </c>
      <c r="C7829" s="248">
        <v>102.07414305717795</v>
      </c>
    </row>
    <row r="7830" spans="2:3" x14ac:dyDescent="0.75">
      <c r="B7830" s="249">
        <v>7767</v>
      </c>
      <c r="C7830" s="248">
        <v>108.14096759602378</v>
      </c>
    </row>
    <row r="7831" spans="2:3" x14ac:dyDescent="0.75">
      <c r="B7831" s="249">
        <v>7768</v>
      </c>
      <c r="C7831" s="248">
        <v>107.6022200467838</v>
      </c>
    </row>
    <row r="7832" spans="2:3" x14ac:dyDescent="0.75">
      <c r="B7832" s="249">
        <v>7769</v>
      </c>
      <c r="C7832" s="248">
        <v>99.161525213673855</v>
      </c>
    </row>
    <row r="7833" spans="2:3" x14ac:dyDescent="0.75">
      <c r="B7833" s="249">
        <v>7770</v>
      </c>
      <c r="C7833" s="248">
        <v>145.19323855686656</v>
      </c>
    </row>
    <row r="7834" spans="2:3" x14ac:dyDescent="0.75">
      <c r="B7834" s="249">
        <v>7771</v>
      </c>
      <c r="C7834" s="248">
        <v>115.14171385087511</v>
      </c>
    </row>
    <row r="7835" spans="2:3" x14ac:dyDescent="0.75">
      <c r="B7835" s="249">
        <v>7772</v>
      </c>
      <c r="C7835" s="248">
        <v>118.4896300113631</v>
      </c>
    </row>
    <row r="7836" spans="2:3" x14ac:dyDescent="0.75">
      <c r="B7836" s="249">
        <v>7773</v>
      </c>
      <c r="C7836" s="248">
        <v>137.86014126963522</v>
      </c>
    </row>
    <row r="7837" spans="2:3" x14ac:dyDescent="0.75">
      <c r="B7837" s="249">
        <v>7774</v>
      </c>
      <c r="C7837" s="248">
        <v>71.952522519033352</v>
      </c>
    </row>
    <row r="7838" spans="2:3" x14ac:dyDescent="0.75">
      <c r="B7838" s="249">
        <v>7775</v>
      </c>
      <c r="C7838" s="248">
        <v>82.878208886319555</v>
      </c>
    </row>
    <row r="7839" spans="2:3" x14ac:dyDescent="0.75">
      <c r="B7839" s="249">
        <v>7776</v>
      </c>
      <c r="C7839" s="248">
        <v>100.67533330232956</v>
      </c>
    </row>
    <row r="7840" spans="2:3" x14ac:dyDescent="0.75">
      <c r="B7840" s="249">
        <v>7777</v>
      </c>
      <c r="C7840" s="248">
        <v>91.96934913392414</v>
      </c>
    </row>
    <row r="7841" spans="2:3" x14ac:dyDescent="0.75">
      <c r="B7841" s="249">
        <v>7778</v>
      </c>
      <c r="C7841" s="248">
        <v>90.457894208463358</v>
      </c>
    </row>
    <row r="7842" spans="2:3" x14ac:dyDescent="0.75">
      <c r="B7842" s="249">
        <v>7779</v>
      </c>
      <c r="C7842" s="248">
        <v>91.537273061551886</v>
      </c>
    </row>
    <row r="7843" spans="2:3" x14ac:dyDescent="0.75">
      <c r="B7843" s="249">
        <v>7780</v>
      </c>
      <c r="C7843" s="248">
        <v>86.258206076927806</v>
      </c>
    </row>
    <row r="7844" spans="2:3" x14ac:dyDescent="0.75">
      <c r="B7844" s="249">
        <v>7781</v>
      </c>
      <c r="C7844" s="248">
        <v>121.16574352404609</v>
      </c>
    </row>
    <row r="7845" spans="2:3" x14ac:dyDescent="0.75">
      <c r="B7845" s="249">
        <v>7782</v>
      </c>
      <c r="C7845" s="248">
        <v>126.14215902155301</v>
      </c>
    </row>
    <row r="7846" spans="2:3" x14ac:dyDescent="0.75">
      <c r="B7846" s="249">
        <v>7783</v>
      </c>
      <c r="C7846" s="248">
        <v>131.56755301396691</v>
      </c>
    </row>
    <row r="7847" spans="2:3" x14ac:dyDescent="0.75">
      <c r="B7847" s="249">
        <v>7784</v>
      </c>
      <c r="C7847" s="248">
        <v>120.60823895279442</v>
      </c>
    </row>
    <row r="7848" spans="2:3" x14ac:dyDescent="0.75">
      <c r="B7848" s="249">
        <v>7785</v>
      </c>
      <c r="C7848" s="248">
        <v>104.85145876049967</v>
      </c>
    </row>
    <row r="7849" spans="2:3" x14ac:dyDescent="0.75">
      <c r="B7849" s="249">
        <v>7786</v>
      </c>
      <c r="C7849" s="248">
        <v>96.408372545698612</v>
      </c>
    </row>
    <row r="7850" spans="2:3" x14ac:dyDescent="0.75">
      <c r="B7850" s="249">
        <v>7787</v>
      </c>
      <c r="C7850" s="248">
        <v>87.015566126052036</v>
      </c>
    </row>
    <row r="7851" spans="2:3" x14ac:dyDescent="0.75">
      <c r="B7851" s="249">
        <v>7788</v>
      </c>
      <c r="C7851" s="248">
        <v>120.49488148371613</v>
      </c>
    </row>
    <row r="7852" spans="2:3" x14ac:dyDescent="0.75">
      <c r="B7852" s="249">
        <v>7789</v>
      </c>
      <c r="C7852" s="248">
        <v>122.08481250652495</v>
      </c>
    </row>
    <row r="7853" spans="2:3" x14ac:dyDescent="0.75">
      <c r="B7853" s="249">
        <v>7790</v>
      </c>
      <c r="C7853" s="248">
        <v>112.72375133580057</v>
      </c>
    </row>
    <row r="7854" spans="2:3" x14ac:dyDescent="0.75">
      <c r="B7854" s="249">
        <v>7791</v>
      </c>
      <c r="C7854" s="248">
        <v>101.58865071091746</v>
      </c>
    </row>
    <row r="7855" spans="2:3" x14ac:dyDescent="0.75">
      <c r="B7855" s="249">
        <v>7792</v>
      </c>
      <c r="C7855" s="248">
        <v>146.15999799395217</v>
      </c>
    </row>
    <row r="7856" spans="2:3" x14ac:dyDescent="0.75">
      <c r="B7856" s="249">
        <v>7793</v>
      </c>
      <c r="C7856" s="248">
        <v>90.528434711381607</v>
      </c>
    </row>
    <row r="7857" spans="2:3" x14ac:dyDescent="0.75">
      <c r="B7857" s="249">
        <v>7794</v>
      </c>
      <c r="C7857" s="248">
        <v>99.436746482165148</v>
      </c>
    </row>
    <row r="7858" spans="2:3" x14ac:dyDescent="0.75">
      <c r="B7858" s="249">
        <v>7795</v>
      </c>
      <c r="C7858" s="248">
        <v>136.08898471369287</v>
      </c>
    </row>
    <row r="7859" spans="2:3" x14ac:dyDescent="0.75">
      <c r="B7859" s="249">
        <v>7796</v>
      </c>
      <c r="C7859" s="248">
        <v>88.57663159275144</v>
      </c>
    </row>
    <row r="7860" spans="2:3" x14ac:dyDescent="0.75">
      <c r="B7860" s="249">
        <v>7797</v>
      </c>
      <c r="C7860" s="248">
        <v>123.25897229856315</v>
      </c>
    </row>
    <row r="7861" spans="2:3" x14ac:dyDescent="0.75">
      <c r="B7861" s="249">
        <v>7798</v>
      </c>
      <c r="C7861" s="248">
        <v>133.6233314801143</v>
      </c>
    </row>
    <row r="7862" spans="2:3" x14ac:dyDescent="0.75">
      <c r="B7862" s="249">
        <v>7799</v>
      </c>
      <c r="C7862" s="248">
        <v>104.01620551126604</v>
      </c>
    </row>
    <row r="7863" spans="2:3" x14ac:dyDescent="0.75">
      <c r="B7863" s="249">
        <v>7800</v>
      </c>
      <c r="C7863" s="248">
        <v>108.5326749889748</v>
      </c>
    </row>
    <row r="7864" spans="2:3" x14ac:dyDescent="0.75">
      <c r="B7864" s="249">
        <v>7801</v>
      </c>
      <c r="C7864" s="248">
        <v>121.84830359132026</v>
      </c>
    </row>
    <row r="7865" spans="2:3" x14ac:dyDescent="0.75">
      <c r="B7865" s="249">
        <v>7802</v>
      </c>
      <c r="C7865" s="248">
        <v>96.034972123491286</v>
      </c>
    </row>
    <row r="7866" spans="2:3" x14ac:dyDescent="0.75">
      <c r="B7866" s="249">
        <v>7803</v>
      </c>
      <c r="C7866" s="248">
        <v>124.4140260476245</v>
      </c>
    </row>
    <row r="7867" spans="2:3" x14ac:dyDescent="0.75">
      <c r="B7867" s="249">
        <v>7804</v>
      </c>
      <c r="C7867" s="248">
        <v>152.01951660104692</v>
      </c>
    </row>
    <row r="7868" spans="2:3" x14ac:dyDescent="0.75">
      <c r="B7868" s="249">
        <v>7805</v>
      </c>
      <c r="C7868" s="248">
        <v>112.1480292571582</v>
      </c>
    </row>
    <row r="7869" spans="2:3" x14ac:dyDescent="0.75">
      <c r="B7869" s="249">
        <v>7806</v>
      </c>
      <c r="C7869" s="248">
        <v>167.75913525502244</v>
      </c>
    </row>
    <row r="7870" spans="2:3" x14ac:dyDescent="0.75">
      <c r="B7870" s="249">
        <v>7807</v>
      </c>
      <c r="C7870" s="248">
        <v>119.20039876810222</v>
      </c>
    </row>
    <row r="7871" spans="2:3" x14ac:dyDescent="0.75">
      <c r="B7871" s="249">
        <v>7808</v>
      </c>
      <c r="C7871" s="248">
        <v>125.44693389201896</v>
      </c>
    </row>
    <row r="7872" spans="2:3" x14ac:dyDescent="0.75">
      <c r="B7872" s="249">
        <v>7809</v>
      </c>
      <c r="C7872" s="248">
        <v>118.13929533258504</v>
      </c>
    </row>
    <row r="7873" spans="2:3" x14ac:dyDescent="0.75">
      <c r="B7873" s="249">
        <v>7810</v>
      </c>
      <c r="C7873" s="248">
        <v>157.73886680897408</v>
      </c>
    </row>
    <row r="7874" spans="2:3" x14ac:dyDescent="0.75">
      <c r="B7874" s="249">
        <v>7811</v>
      </c>
      <c r="C7874" s="248">
        <v>112.96038490503136</v>
      </c>
    </row>
    <row r="7875" spans="2:3" x14ac:dyDescent="0.75">
      <c r="B7875" s="249">
        <v>7812</v>
      </c>
      <c r="C7875" s="248">
        <v>93.685769198015777</v>
      </c>
    </row>
    <row r="7876" spans="2:3" x14ac:dyDescent="0.75">
      <c r="B7876" s="249">
        <v>7813</v>
      </c>
      <c r="C7876" s="248">
        <v>120.96809397724532</v>
      </c>
    </row>
    <row r="7877" spans="2:3" x14ac:dyDescent="0.75">
      <c r="B7877" s="249">
        <v>7814</v>
      </c>
      <c r="C7877" s="248">
        <v>121.79402440798854</v>
      </c>
    </row>
    <row r="7878" spans="2:3" x14ac:dyDescent="0.75">
      <c r="B7878" s="249">
        <v>7815</v>
      </c>
      <c r="C7878" s="248">
        <v>119.18049133373314</v>
      </c>
    </row>
    <row r="7879" spans="2:3" x14ac:dyDescent="0.75">
      <c r="B7879" s="249">
        <v>7816</v>
      </c>
      <c r="C7879" s="248">
        <v>134.66252816191809</v>
      </c>
    </row>
    <row r="7880" spans="2:3" x14ac:dyDescent="0.75">
      <c r="B7880" s="249">
        <v>7817</v>
      </c>
      <c r="C7880" s="248">
        <v>93.462641671319872</v>
      </c>
    </row>
    <row r="7881" spans="2:3" x14ac:dyDescent="0.75">
      <c r="B7881" s="249">
        <v>7818</v>
      </c>
      <c r="C7881" s="248">
        <v>119.82635611237721</v>
      </c>
    </row>
    <row r="7882" spans="2:3" x14ac:dyDescent="0.75">
      <c r="B7882" s="249">
        <v>7819</v>
      </c>
      <c r="C7882" s="248">
        <v>148.93548687931084</v>
      </c>
    </row>
    <row r="7883" spans="2:3" x14ac:dyDescent="0.75">
      <c r="B7883" s="249">
        <v>7820</v>
      </c>
      <c r="C7883" s="248">
        <v>157.88146698925476</v>
      </c>
    </row>
    <row r="7884" spans="2:3" x14ac:dyDescent="0.75">
      <c r="B7884" s="249">
        <v>7821</v>
      </c>
      <c r="C7884" s="248">
        <v>155.10458298437413</v>
      </c>
    </row>
    <row r="7885" spans="2:3" x14ac:dyDescent="0.75">
      <c r="B7885" s="249">
        <v>7822</v>
      </c>
      <c r="C7885" s="248">
        <v>124.20473930525343</v>
      </c>
    </row>
    <row r="7886" spans="2:3" x14ac:dyDescent="0.75">
      <c r="B7886" s="249">
        <v>7823</v>
      </c>
      <c r="C7886" s="248">
        <v>146.64531137781034</v>
      </c>
    </row>
    <row r="7887" spans="2:3" x14ac:dyDescent="0.75">
      <c r="B7887" s="249">
        <v>7824</v>
      </c>
      <c r="C7887" s="248">
        <v>111.06410959971497</v>
      </c>
    </row>
    <row r="7888" spans="2:3" x14ac:dyDescent="0.75">
      <c r="B7888" s="249">
        <v>7825</v>
      </c>
      <c r="C7888" s="248">
        <v>82.379242664058708</v>
      </c>
    </row>
    <row r="7889" spans="2:3" x14ac:dyDescent="0.75">
      <c r="B7889" s="249">
        <v>7826</v>
      </c>
      <c r="C7889" s="248">
        <v>129.56080929812049</v>
      </c>
    </row>
    <row r="7890" spans="2:3" x14ac:dyDescent="0.75">
      <c r="B7890" s="249">
        <v>7827</v>
      </c>
      <c r="C7890" s="248">
        <v>102.69099042083036</v>
      </c>
    </row>
    <row r="7891" spans="2:3" x14ac:dyDescent="0.75">
      <c r="B7891" s="249">
        <v>7828</v>
      </c>
      <c r="C7891" s="248">
        <v>150.41482397736178</v>
      </c>
    </row>
    <row r="7892" spans="2:3" x14ac:dyDescent="0.75">
      <c r="B7892" s="249">
        <v>7829</v>
      </c>
      <c r="C7892" s="248">
        <v>117.79910051276836</v>
      </c>
    </row>
    <row r="7893" spans="2:3" x14ac:dyDescent="0.75">
      <c r="B7893" s="249">
        <v>7830</v>
      </c>
      <c r="C7893" s="248">
        <v>127.70768287507731</v>
      </c>
    </row>
    <row r="7894" spans="2:3" x14ac:dyDescent="0.75">
      <c r="B7894" s="249">
        <v>7831</v>
      </c>
      <c r="C7894" s="248">
        <v>137.11248938857628</v>
      </c>
    </row>
    <row r="7895" spans="2:3" x14ac:dyDescent="0.75">
      <c r="B7895" s="249">
        <v>7832</v>
      </c>
      <c r="C7895" s="248">
        <v>104.79693075244961</v>
      </c>
    </row>
    <row r="7896" spans="2:3" x14ac:dyDescent="0.75">
      <c r="B7896" s="249">
        <v>7833</v>
      </c>
      <c r="C7896" s="248">
        <v>122.76362434914689</v>
      </c>
    </row>
    <row r="7897" spans="2:3" x14ac:dyDescent="0.75">
      <c r="B7897" s="249">
        <v>7834</v>
      </c>
      <c r="C7897" s="248">
        <v>152.96444962984589</v>
      </c>
    </row>
    <row r="7898" spans="2:3" x14ac:dyDescent="0.75">
      <c r="B7898" s="249">
        <v>7835</v>
      </c>
      <c r="C7898" s="248">
        <v>98.24906833515962</v>
      </c>
    </row>
    <row r="7899" spans="2:3" x14ac:dyDescent="0.75">
      <c r="B7899" s="249">
        <v>7836</v>
      </c>
      <c r="C7899" s="248">
        <v>122.18292927577539</v>
      </c>
    </row>
    <row r="7900" spans="2:3" x14ac:dyDescent="0.75">
      <c r="B7900" s="249">
        <v>7837</v>
      </c>
      <c r="C7900" s="248">
        <v>146.98386635318673</v>
      </c>
    </row>
    <row r="7901" spans="2:3" x14ac:dyDescent="0.75">
      <c r="B7901" s="249">
        <v>7838</v>
      </c>
      <c r="C7901" s="248">
        <v>87.074769764123857</v>
      </c>
    </row>
    <row r="7902" spans="2:3" x14ac:dyDescent="0.75">
      <c r="B7902" s="249">
        <v>7839</v>
      </c>
      <c r="C7902" s="248">
        <v>135.92038037399365</v>
      </c>
    </row>
    <row r="7903" spans="2:3" x14ac:dyDescent="0.75">
      <c r="B7903" s="249">
        <v>7840</v>
      </c>
      <c r="C7903" s="248">
        <v>95.599669219408554</v>
      </c>
    </row>
    <row r="7904" spans="2:3" x14ac:dyDescent="0.75">
      <c r="B7904" s="249">
        <v>7841</v>
      </c>
      <c r="C7904" s="248">
        <v>105.58663560771453</v>
      </c>
    </row>
    <row r="7905" spans="2:3" x14ac:dyDescent="0.75">
      <c r="B7905" s="249">
        <v>7842</v>
      </c>
      <c r="C7905" s="248">
        <v>129.29232321660635</v>
      </c>
    </row>
    <row r="7906" spans="2:3" x14ac:dyDescent="0.75">
      <c r="B7906" s="249">
        <v>7843</v>
      </c>
      <c r="C7906" s="248">
        <v>104.20491773120737</v>
      </c>
    </row>
    <row r="7907" spans="2:3" x14ac:dyDescent="0.75">
      <c r="B7907" s="249">
        <v>7844</v>
      </c>
      <c r="C7907" s="248">
        <v>90.518424014726392</v>
      </c>
    </row>
    <row r="7908" spans="2:3" x14ac:dyDescent="0.75">
      <c r="B7908" s="249">
        <v>7845</v>
      </c>
      <c r="C7908" s="248">
        <v>130.16175177369047</v>
      </c>
    </row>
    <row r="7909" spans="2:3" x14ac:dyDescent="0.75">
      <c r="B7909" s="249">
        <v>7846</v>
      </c>
      <c r="C7909" s="248">
        <v>84.622355079466558</v>
      </c>
    </row>
    <row r="7910" spans="2:3" x14ac:dyDescent="0.75">
      <c r="B7910" s="249">
        <v>7847</v>
      </c>
      <c r="C7910" s="248">
        <v>84.014879138468558</v>
      </c>
    </row>
    <row r="7911" spans="2:3" x14ac:dyDescent="0.75">
      <c r="B7911" s="249">
        <v>7848</v>
      </c>
      <c r="C7911" s="248">
        <v>121.22469587271522</v>
      </c>
    </row>
    <row r="7912" spans="2:3" x14ac:dyDescent="0.75">
      <c r="B7912" s="249">
        <v>7849</v>
      </c>
      <c r="C7912" s="248">
        <v>141.36553028413311</v>
      </c>
    </row>
    <row r="7913" spans="2:3" x14ac:dyDescent="0.75">
      <c r="B7913" s="249">
        <v>7850</v>
      </c>
      <c r="C7913" s="248">
        <v>111.61657458744919</v>
      </c>
    </row>
    <row r="7914" spans="2:3" x14ac:dyDescent="0.75">
      <c r="B7914" s="249">
        <v>7851</v>
      </c>
      <c r="C7914" s="248">
        <v>111.91457966654488</v>
      </c>
    </row>
    <row r="7915" spans="2:3" x14ac:dyDescent="0.75">
      <c r="B7915" s="249">
        <v>7852</v>
      </c>
      <c r="C7915" s="248">
        <v>86.142802742371273</v>
      </c>
    </row>
    <row r="7916" spans="2:3" x14ac:dyDescent="0.75">
      <c r="B7916" s="249">
        <v>7853</v>
      </c>
      <c r="C7916" s="248">
        <v>100.69152560579121</v>
      </c>
    </row>
    <row r="7917" spans="2:3" x14ac:dyDescent="0.75">
      <c r="B7917" s="249">
        <v>7854</v>
      </c>
      <c r="C7917" s="248">
        <v>141.00891649066176</v>
      </c>
    </row>
    <row r="7918" spans="2:3" x14ac:dyDescent="0.75">
      <c r="B7918" s="249">
        <v>7855</v>
      </c>
      <c r="C7918" s="248">
        <v>76.983573506395715</v>
      </c>
    </row>
    <row r="7919" spans="2:3" x14ac:dyDescent="0.75">
      <c r="B7919" s="249">
        <v>7856</v>
      </c>
      <c r="C7919" s="248">
        <v>155.31674867171569</v>
      </c>
    </row>
    <row r="7920" spans="2:3" x14ac:dyDescent="0.75">
      <c r="B7920" s="249">
        <v>7857</v>
      </c>
      <c r="C7920" s="248">
        <v>141.71784420975837</v>
      </c>
    </row>
    <row r="7921" spans="2:3" x14ac:dyDescent="0.75">
      <c r="B7921" s="249">
        <v>7858</v>
      </c>
      <c r="C7921" s="248">
        <v>158.96673338224275</v>
      </c>
    </row>
    <row r="7922" spans="2:3" x14ac:dyDescent="0.75">
      <c r="B7922" s="249">
        <v>7859</v>
      </c>
      <c r="C7922" s="248">
        <v>78.765438438953851</v>
      </c>
    </row>
    <row r="7923" spans="2:3" x14ac:dyDescent="0.75">
      <c r="B7923" s="249">
        <v>7860</v>
      </c>
      <c r="C7923" s="248">
        <v>163.79522791508032</v>
      </c>
    </row>
    <row r="7924" spans="2:3" x14ac:dyDescent="0.75">
      <c r="B7924" s="249">
        <v>7861</v>
      </c>
      <c r="C7924" s="248">
        <v>156.86288467525156</v>
      </c>
    </row>
    <row r="7925" spans="2:3" x14ac:dyDescent="0.75">
      <c r="B7925" s="249">
        <v>7862</v>
      </c>
      <c r="C7925" s="248">
        <v>97.965236937722892</v>
      </c>
    </row>
    <row r="7926" spans="2:3" x14ac:dyDescent="0.75">
      <c r="B7926" s="249">
        <v>7863</v>
      </c>
      <c r="C7926" s="248">
        <v>145.1437238886021</v>
      </c>
    </row>
    <row r="7927" spans="2:3" x14ac:dyDescent="0.75">
      <c r="B7927" s="249">
        <v>7864</v>
      </c>
      <c r="C7927" s="248">
        <v>101.60069549299106</v>
      </c>
    </row>
    <row r="7928" spans="2:3" x14ac:dyDescent="0.75">
      <c r="B7928" s="249">
        <v>7865</v>
      </c>
      <c r="C7928" s="248">
        <v>89.879807388636436</v>
      </c>
    </row>
    <row r="7929" spans="2:3" x14ac:dyDescent="0.75">
      <c r="B7929" s="249">
        <v>7866</v>
      </c>
      <c r="C7929" s="248">
        <v>120.04078291938788</v>
      </c>
    </row>
    <row r="7930" spans="2:3" x14ac:dyDescent="0.75">
      <c r="B7930" s="249">
        <v>7867</v>
      </c>
      <c r="C7930" s="248">
        <v>123.6048686283068</v>
      </c>
    </row>
    <row r="7931" spans="2:3" x14ac:dyDescent="0.75">
      <c r="B7931" s="249">
        <v>7868</v>
      </c>
      <c r="C7931" s="248">
        <v>65.105443159302681</v>
      </c>
    </row>
    <row r="7932" spans="2:3" x14ac:dyDescent="0.75">
      <c r="B7932" s="249">
        <v>7869</v>
      </c>
      <c r="C7932" s="248">
        <v>125.12288976959587</v>
      </c>
    </row>
    <row r="7933" spans="2:3" x14ac:dyDescent="0.75">
      <c r="B7933" s="249">
        <v>7870</v>
      </c>
      <c r="C7933" s="248">
        <v>119.72463780534461</v>
      </c>
    </row>
    <row r="7934" spans="2:3" x14ac:dyDescent="0.75">
      <c r="B7934" s="249">
        <v>7871</v>
      </c>
      <c r="C7934" s="248">
        <v>165.4612814896785</v>
      </c>
    </row>
    <row r="7935" spans="2:3" x14ac:dyDescent="0.75">
      <c r="B7935" s="249">
        <v>7872</v>
      </c>
      <c r="C7935" s="248">
        <v>136.96077806181137</v>
      </c>
    </row>
    <row r="7936" spans="2:3" x14ac:dyDescent="0.75">
      <c r="B7936" s="249">
        <v>7873</v>
      </c>
      <c r="C7936" s="248">
        <v>95.09271334473992</v>
      </c>
    </row>
    <row r="7937" spans="2:3" x14ac:dyDescent="0.75">
      <c r="B7937" s="249">
        <v>7874</v>
      </c>
      <c r="C7937" s="248">
        <v>130.86410409311443</v>
      </c>
    </row>
    <row r="7938" spans="2:3" x14ac:dyDescent="0.75">
      <c r="B7938" s="249">
        <v>7875</v>
      </c>
      <c r="C7938" s="248">
        <v>73.930648685430583</v>
      </c>
    </row>
    <row r="7939" spans="2:3" x14ac:dyDescent="0.75">
      <c r="B7939" s="249">
        <v>7876</v>
      </c>
      <c r="C7939" s="248">
        <v>151.96948285620027</v>
      </c>
    </row>
    <row r="7940" spans="2:3" x14ac:dyDescent="0.75">
      <c r="B7940" s="249">
        <v>7877</v>
      </c>
      <c r="C7940" s="248">
        <v>87.186229888638621</v>
      </c>
    </row>
    <row r="7941" spans="2:3" x14ac:dyDescent="0.75">
      <c r="B7941" s="249">
        <v>7878</v>
      </c>
      <c r="C7941" s="248">
        <v>132.31347569435061</v>
      </c>
    </row>
    <row r="7942" spans="2:3" x14ac:dyDescent="0.75">
      <c r="B7942" s="249">
        <v>7879</v>
      </c>
      <c r="C7942" s="248">
        <v>178.45981404626593</v>
      </c>
    </row>
    <row r="7943" spans="2:3" x14ac:dyDescent="0.75">
      <c r="B7943" s="249">
        <v>7880</v>
      </c>
      <c r="C7943" s="248">
        <v>122.39087086198202</v>
      </c>
    </row>
    <row r="7944" spans="2:3" x14ac:dyDescent="0.75">
      <c r="B7944" s="249">
        <v>7881</v>
      </c>
      <c r="C7944" s="248">
        <v>124.15707070434213</v>
      </c>
    </row>
    <row r="7945" spans="2:3" x14ac:dyDescent="0.75">
      <c r="B7945" s="249">
        <v>7882</v>
      </c>
      <c r="C7945" s="248">
        <v>130.79774344274409</v>
      </c>
    </row>
    <row r="7946" spans="2:3" x14ac:dyDescent="0.75">
      <c r="B7946" s="249">
        <v>7883</v>
      </c>
      <c r="C7946" s="248">
        <v>114.67102804193676</v>
      </c>
    </row>
    <row r="7947" spans="2:3" x14ac:dyDescent="0.75">
      <c r="B7947" s="249">
        <v>7884</v>
      </c>
      <c r="C7947" s="248">
        <v>74.17767835213823</v>
      </c>
    </row>
    <row r="7948" spans="2:3" x14ac:dyDescent="0.75">
      <c r="B7948" s="249">
        <v>7885</v>
      </c>
      <c r="C7948" s="248">
        <v>104.01180511079716</v>
      </c>
    </row>
    <row r="7949" spans="2:3" x14ac:dyDescent="0.75">
      <c r="B7949" s="249">
        <v>7886</v>
      </c>
      <c r="C7949" s="248">
        <v>101.93453001369397</v>
      </c>
    </row>
    <row r="7950" spans="2:3" x14ac:dyDescent="0.75">
      <c r="B7950" s="249">
        <v>7887</v>
      </c>
      <c r="C7950" s="248">
        <v>132.42920598495556</v>
      </c>
    </row>
    <row r="7951" spans="2:3" x14ac:dyDescent="0.75">
      <c r="B7951" s="249">
        <v>7888</v>
      </c>
      <c r="C7951" s="248">
        <v>88.621470293555461</v>
      </c>
    </row>
    <row r="7952" spans="2:3" x14ac:dyDescent="0.75">
      <c r="B7952" s="249">
        <v>7889</v>
      </c>
      <c r="C7952" s="248">
        <v>102.4875275813298</v>
      </c>
    </row>
    <row r="7953" spans="2:3" x14ac:dyDescent="0.75">
      <c r="B7953" s="249">
        <v>7890</v>
      </c>
      <c r="C7953" s="248">
        <v>116.47954457510882</v>
      </c>
    </row>
    <row r="7954" spans="2:3" x14ac:dyDescent="0.75">
      <c r="B7954" s="249">
        <v>7891</v>
      </c>
      <c r="C7954" s="248">
        <v>117.96045314092362</v>
      </c>
    </row>
    <row r="7955" spans="2:3" x14ac:dyDescent="0.75">
      <c r="B7955" s="249">
        <v>7892</v>
      </c>
      <c r="C7955" s="248">
        <v>124.38687514720741</v>
      </c>
    </row>
    <row r="7956" spans="2:3" x14ac:dyDescent="0.75">
      <c r="B7956" s="249">
        <v>7893</v>
      </c>
      <c r="C7956" s="248">
        <v>71.124291455036612</v>
      </c>
    </row>
    <row r="7957" spans="2:3" x14ac:dyDescent="0.75">
      <c r="B7957" s="249">
        <v>7894</v>
      </c>
      <c r="C7957" s="248">
        <v>121.93431206872167</v>
      </c>
    </row>
    <row r="7958" spans="2:3" x14ac:dyDescent="0.75">
      <c r="B7958" s="249">
        <v>7895</v>
      </c>
      <c r="C7958" s="248">
        <v>131.103490406779</v>
      </c>
    </row>
    <row r="7959" spans="2:3" x14ac:dyDescent="0.75">
      <c r="B7959" s="249">
        <v>7896</v>
      </c>
      <c r="C7959" s="248">
        <v>107.56179422175575</v>
      </c>
    </row>
    <row r="7960" spans="2:3" x14ac:dyDescent="0.75">
      <c r="B7960" s="249">
        <v>7897</v>
      </c>
      <c r="C7960" s="248">
        <v>142.448366087777</v>
      </c>
    </row>
    <row r="7961" spans="2:3" x14ac:dyDescent="0.75">
      <c r="B7961" s="249">
        <v>7898</v>
      </c>
      <c r="C7961" s="248">
        <v>73.258500329485997</v>
      </c>
    </row>
    <row r="7962" spans="2:3" x14ac:dyDescent="0.75">
      <c r="B7962" s="249">
        <v>7899</v>
      </c>
      <c r="C7962" s="248">
        <v>155.12595796899268</v>
      </c>
    </row>
    <row r="7963" spans="2:3" x14ac:dyDescent="0.75">
      <c r="B7963" s="249">
        <v>7900</v>
      </c>
      <c r="C7963" s="248">
        <v>77.368219256206089</v>
      </c>
    </row>
    <row r="7964" spans="2:3" x14ac:dyDescent="0.75">
      <c r="B7964" s="249">
        <v>7901</v>
      </c>
      <c r="C7964" s="248">
        <v>121.96830915719265</v>
      </c>
    </row>
    <row r="7965" spans="2:3" x14ac:dyDescent="0.75">
      <c r="B7965" s="249">
        <v>7902</v>
      </c>
      <c r="C7965" s="248">
        <v>166.84734190738754</v>
      </c>
    </row>
    <row r="7966" spans="2:3" x14ac:dyDescent="0.75">
      <c r="B7966" s="249">
        <v>7903</v>
      </c>
      <c r="C7966" s="248">
        <v>162.12789060459036</v>
      </c>
    </row>
    <row r="7967" spans="2:3" x14ac:dyDescent="0.75">
      <c r="B7967" s="249">
        <v>7904</v>
      </c>
      <c r="C7967" s="248">
        <v>115.21034907831226</v>
      </c>
    </row>
    <row r="7968" spans="2:3" x14ac:dyDescent="0.75">
      <c r="B7968" s="249">
        <v>7905</v>
      </c>
      <c r="C7968" s="248">
        <v>131.09971803234654</v>
      </c>
    </row>
    <row r="7969" spans="2:3" x14ac:dyDescent="0.75">
      <c r="B7969" s="249">
        <v>7906</v>
      </c>
      <c r="C7969" s="248">
        <v>139.91686751353785</v>
      </c>
    </row>
    <row r="7970" spans="2:3" x14ac:dyDescent="0.75">
      <c r="B7970" s="249">
        <v>7907</v>
      </c>
      <c r="C7970" s="248">
        <v>74.413039820136305</v>
      </c>
    </row>
    <row r="7971" spans="2:3" x14ac:dyDescent="0.75">
      <c r="B7971" s="249">
        <v>7908</v>
      </c>
      <c r="C7971" s="248">
        <v>69.488196073191233</v>
      </c>
    </row>
    <row r="7972" spans="2:3" x14ac:dyDescent="0.75">
      <c r="B7972" s="249">
        <v>7909</v>
      </c>
      <c r="C7972" s="248">
        <v>122.864061174792</v>
      </c>
    </row>
    <row r="7973" spans="2:3" x14ac:dyDescent="0.75">
      <c r="B7973" s="249">
        <v>7910</v>
      </c>
      <c r="C7973" s="248">
        <v>154.7928743937463</v>
      </c>
    </row>
    <row r="7974" spans="2:3" x14ac:dyDescent="0.75">
      <c r="B7974" s="249">
        <v>7911</v>
      </c>
      <c r="C7974" s="248">
        <v>117.95537979677032</v>
      </c>
    </row>
    <row r="7975" spans="2:3" x14ac:dyDescent="0.75">
      <c r="B7975" s="249">
        <v>7912</v>
      </c>
      <c r="C7975" s="248">
        <v>167.73806616941027</v>
      </c>
    </row>
    <row r="7976" spans="2:3" x14ac:dyDescent="0.75">
      <c r="B7976" s="249">
        <v>7913</v>
      </c>
      <c r="C7976" s="248">
        <v>94.039601502472607</v>
      </c>
    </row>
    <row r="7977" spans="2:3" x14ac:dyDescent="0.75">
      <c r="B7977" s="249">
        <v>7914</v>
      </c>
      <c r="C7977" s="248">
        <v>105.82431413532865</v>
      </c>
    </row>
    <row r="7978" spans="2:3" x14ac:dyDescent="0.75">
      <c r="B7978" s="249">
        <v>7915</v>
      </c>
      <c r="C7978" s="248">
        <v>162.61949849197345</v>
      </c>
    </row>
    <row r="7979" spans="2:3" x14ac:dyDescent="0.75">
      <c r="B7979" s="249">
        <v>7916</v>
      </c>
      <c r="C7979" s="248">
        <v>157.39487509440465</v>
      </c>
    </row>
    <row r="7980" spans="2:3" x14ac:dyDescent="0.75">
      <c r="B7980" s="249">
        <v>7917</v>
      </c>
      <c r="C7980" s="248">
        <v>131.67224803787917</v>
      </c>
    </row>
    <row r="7981" spans="2:3" x14ac:dyDescent="0.75">
      <c r="B7981" s="249">
        <v>7918</v>
      </c>
      <c r="C7981" s="248">
        <v>105.79752515311607</v>
      </c>
    </row>
    <row r="7982" spans="2:3" x14ac:dyDescent="0.75">
      <c r="B7982" s="249">
        <v>7919</v>
      </c>
      <c r="C7982" s="248">
        <v>146.14653685855268</v>
      </c>
    </row>
    <row r="7983" spans="2:3" x14ac:dyDescent="0.75">
      <c r="B7983" s="249">
        <v>7920</v>
      </c>
      <c r="C7983" s="248">
        <v>94.493758308500119</v>
      </c>
    </row>
    <row r="7984" spans="2:3" x14ac:dyDescent="0.75">
      <c r="B7984" s="249">
        <v>7921</v>
      </c>
      <c r="C7984" s="248">
        <v>86.997882244437932</v>
      </c>
    </row>
    <row r="7985" spans="2:3" x14ac:dyDescent="0.75">
      <c r="B7985" s="249">
        <v>7922</v>
      </c>
      <c r="C7985" s="248">
        <v>143.39425319539728</v>
      </c>
    </row>
    <row r="7986" spans="2:3" x14ac:dyDescent="0.75">
      <c r="B7986" s="249">
        <v>7923</v>
      </c>
      <c r="C7986" s="248">
        <v>148.30524601493576</v>
      </c>
    </row>
    <row r="7987" spans="2:3" x14ac:dyDescent="0.75">
      <c r="B7987" s="249">
        <v>7924</v>
      </c>
      <c r="C7987" s="248">
        <v>122.05973151696813</v>
      </c>
    </row>
    <row r="7988" spans="2:3" x14ac:dyDescent="0.75">
      <c r="B7988" s="249">
        <v>7925</v>
      </c>
      <c r="C7988" s="248">
        <v>110.23868120366875</v>
      </c>
    </row>
    <row r="7989" spans="2:3" x14ac:dyDescent="0.75">
      <c r="B7989" s="249">
        <v>7926</v>
      </c>
      <c r="C7989" s="248">
        <v>150.13797596202363</v>
      </c>
    </row>
    <row r="7990" spans="2:3" x14ac:dyDescent="0.75">
      <c r="B7990" s="249">
        <v>7927</v>
      </c>
      <c r="C7990" s="248">
        <v>134.95870921182978</v>
      </c>
    </row>
    <row r="7991" spans="2:3" x14ac:dyDescent="0.75">
      <c r="B7991" s="249">
        <v>7928</v>
      </c>
      <c r="C7991" s="248">
        <v>86.19072173110257</v>
      </c>
    </row>
    <row r="7992" spans="2:3" x14ac:dyDescent="0.75">
      <c r="B7992" s="249">
        <v>7929</v>
      </c>
      <c r="C7992" s="248">
        <v>104.09178940837641</v>
      </c>
    </row>
    <row r="7993" spans="2:3" x14ac:dyDescent="0.75">
      <c r="B7993" s="249">
        <v>7930</v>
      </c>
      <c r="C7993" s="248">
        <v>85.745101950790684</v>
      </c>
    </row>
    <row r="7994" spans="2:3" x14ac:dyDescent="0.75">
      <c r="B7994" s="249">
        <v>7931</v>
      </c>
      <c r="C7994" s="248">
        <v>143.23943868707528</v>
      </c>
    </row>
    <row r="7995" spans="2:3" x14ac:dyDescent="0.75">
      <c r="B7995" s="249">
        <v>7932</v>
      </c>
      <c r="C7995" s="248">
        <v>132.34198691972614</v>
      </c>
    </row>
    <row r="7996" spans="2:3" x14ac:dyDescent="0.75">
      <c r="B7996" s="249">
        <v>7933</v>
      </c>
      <c r="C7996" s="248">
        <v>161.78843865221614</v>
      </c>
    </row>
    <row r="7997" spans="2:3" x14ac:dyDescent="0.75">
      <c r="B7997" s="249">
        <v>7934</v>
      </c>
      <c r="C7997" s="248">
        <v>119.47863598064838</v>
      </c>
    </row>
    <row r="7998" spans="2:3" x14ac:dyDescent="0.75">
      <c r="B7998" s="249">
        <v>7935</v>
      </c>
      <c r="C7998" s="248">
        <v>87.844436376046232</v>
      </c>
    </row>
    <row r="7999" spans="2:3" x14ac:dyDescent="0.75">
      <c r="B7999" s="249">
        <v>7936</v>
      </c>
      <c r="C7999" s="248">
        <v>112.64337620342371</v>
      </c>
    </row>
    <row r="8000" spans="2:3" x14ac:dyDescent="0.75">
      <c r="B8000" s="249">
        <v>7937</v>
      </c>
      <c r="C8000" s="248">
        <v>79.311428853588083</v>
      </c>
    </row>
    <row r="8001" spans="2:3" x14ac:dyDescent="0.75">
      <c r="B8001" s="249">
        <v>7938</v>
      </c>
      <c r="C8001" s="248">
        <v>114.47692737012545</v>
      </c>
    </row>
    <row r="8002" spans="2:3" x14ac:dyDescent="0.75">
      <c r="B8002" s="249">
        <v>7939</v>
      </c>
      <c r="C8002" s="248">
        <v>140.04008257345637</v>
      </c>
    </row>
    <row r="8003" spans="2:3" x14ac:dyDescent="0.75">
      <c r="B8003" s="249">
        <v>7940</v>
      </c>
      <c r="C8003" s="248">
        <v>127.14633910890819</v>
      </c>
    </row>
    <row r="8004" spans="2:3" x14ac:dyDescent="0.75">
      <c r="B8004" s="249">
        <v>7941</v>
      </c>
      <c r="C8004" s="248">
        <v>98.080010567774977</v>
      </c>
    </row>
    <row r="8005" spans="2:3" x14ac:dyDescent="0.75">
      <c r="B8005" s="249">
        <v>7942</v>
      </c>
      <c r="C8005" s="248">
        <v>85.1588251917902</v>
      </c>
    </row>
    <row r="8006" spans="2:3" x14ac:dyDescent="0.75">
      <c r="B8006" s="249">
        <v>7943</v>
      </c>
      <c r="C8006" s="248">
        <v>100.24861499562523</v>
      </c>
    </row>
    <row r="8007" spans="2:3" x14ac:dyDescent="0.75">
      <c r="B8007" s="249">
        <v>7944</v>
      </c>
      <c r="C8007" s="248">
        <v>117.12457857247887</v>
      </c>
    </row>
    <row r="8008" spans="2:3" x14ac:dyDescent="0.75">
      <c r="B8008" s="249">
        <v>7945</v>
      </c>
      <c r="C8008" s="248">
        <v>100.2697700073123</v>
      </c>
    </row>
    <row r="8009" spans="2:3" x14ac:dyDescent="0.75">
      <c r="B8009" s="249">
        <v>7946</v>
      </c>
      <c r="C8009" s="248">
        <v>106.921716950118</v>
      </c>
    </row>
    <row r="8010" spans="2:3" x14ac:dyDescent="0.75">
      <c r="B8010" s="249">
        <v>7947</v>
      </c>
      <c r="C8010" s="248">
        <v>92.427234698452978</v>
      </c>
    </row>
    <row r="8011" spans="2:3" x14ac:dyDescent="0.75">
      <c r="B8011" s="249">
        <v>7948</v>
      </c>
      <c r="C8011" s="248">
        <v>115.47442159966964</v>
      </c>
    </row>
    <row r="8012" spans="2:3" x14ac:dyDescent="0.75">
      <c r="B8012" s="249">
        <v>7949</v>
      </c>
      <c r="C8012" s="248">
        <v>97.085441862264958</v>
      </c>
    </row>
    <row r="8013" spans="2:3" x14ac:dyDescent="0.75">
      <c r="B8013" s="249">
        <v>7950</v>
      </c>
      <c r="C8013" s="248">
        <v>167.24280413537343</v>
      </c>
    </row>
    <row r="8014" spans="2:3" x14ac:dyDescent="0.75">
      <c r="B8014" s="249">
        <v>7951</v>
      </c>
      <c r="C8014" s="248">
        <v>136.39975728179991</v>
      </c>
    </row>
    <row r="8015" spans="2:3" x14ac:dyDescent="0.75">
      <c r="B8015" s="249">
        <v>7952</v>
      </c>
      <c r="C8015" s="248">
        <v>132.41384707635441</v>
      </c>
    </row>
    <row r="8016" spans="2:3" x14ac:dyDescent="0.75">
      <c r="B8016" s="249">
        <v>7953</v>
      </c>
      <c r="C8016" s="248">
        <v>99.966806724622941</v>
      </c>
    </row>
    <row r="8017" spans="2:3" x14ac:dyDescent="0.75">
      <c r="B8017" s="249">
        <v>7954</v>
      </c>
      <c r="C8017" s="248">
        <v>136.00068226653741</v>
      </c>
    </row>
    <row r="8018" spans="2:3" x14ac:dyDescent="0.75">
      <c r="B8018" s="249">
        <v>7955</v>
      </c>
      <c r="C8018" s="248">
        <v>94.404048180109598</v>
      </c>
    </row>
    <row r="8019" spans="2:3" x14ac:dyDescent="0.75">
      <c r="B8019" s="249">
        <v>7956</v>
      </c>
      <c r="C8019" s="248">
        <v>44.52381978587114</v>
      </c>
    </row>
    <row r="8020" spans="2:3" x14ac:dyDescent="0.75">
      <c r="B8020" s="249">
        <v>7957</v>
      </c>
      <c r="C8020" s="248">
        <v>93.744615336984168</v>
      </c>
    </row>
    <row r="8021" spans="2:3" x14ac:dyDescent="0.75">
      <c r="B8021" s="249">
        <v>7958</v>
      </c>
      <c r="C8021" s="248">
        <v>96.755701185666567</v>
      </c>
    </row>
    <row r="8022" spans="2:3" x14ac:dyDescent="0.75">
      <c r="B8022" s="249">
        <v>7959</v>
      </c>
      <c r="C8022" s="248">
        <v>128.29892208201335</v>
      </c>
    </row>
    <row r="8023" spans="2:3" x14ac:dyDescent="0.75">
      <c r="B8023" s="249">
        <v>7960</v>
      </c>
      <c r="C8023" s="248">
        <v>130.63805855560773</v>
      </c>
    </row>
    <row r="8024" spans="2:3" x14ac:dyDescent="0.75">
      <c r="B8024" s="249">
        <v>7961</v>
      </c>
      <c r="C8024" s="248">
        <v>127.65962491880484</v>
      </c>
    </row>
    <row r="8025" spans="2:3" x14ac:dyDescent="0.75">
      <c r="B8025" s="249">
        <v>7962</v>
      </c>
      <c r="C8025" s="248">
        <v>92.137381844703086</v>
      </c>
    </row>
    <row r="8026" spans="2:3" x14ac:dyDescent="0.75">
      <c r="B8026" s="249">
        <v>7963</v>
      </c>
      <c r="C8026" s="248">
        <v>90.20321925177366</v>
      </c>
    </row>
    <row r="8027" spans="2:3" x14ac:dyDescent="0.75">
      <c r="B8027" s="249">
        <v>7964</v>
      </c>
      <c r="C8027" s="248">
        <v>105.82529779702516</v>
      </c>
    </row>
    <row r="8028" spans="2:3" x14ac:dyDescent="0.75">
      <c r="B8028" s="249">
        <v>7965</v>
      </c>
      <c r="C8028" s="248">
        <v>135.33558550927103</v>
      </c>
    </row>
    <row r="8029" spans="2:3" x14ac:dyDescent="0.75">
      <c r="B8029" s="249">
        <v>7966</v>
      </c>
      <c r="C8029" s="248">
        <v>136.90079282154622</v>
      </c>
    </row>
    <row r="8030" spans="2:3" x14ac:dyDescent="0.75">
      <c r="B8030" s="249">
        <v>7967</v>
      </c>
      <c r="C8030" s="248">
        <v>151.10399310409429</v>
      </c>
    </row>
    <row r="8031" spans="2:3" x14ac:dyDescent="0.75">
      <c r="B8031" s="249">
        <v>7968</v>
      </c>
      <c r="C8031" s="248">
        <v>110.83646465791264</v>
      </c>
    </row>
    <row r="8032" spans="2:3" x14ac:dyDescent="0.75">
      <c r="B8032" s="249">
        <v>7969</v>
      </c>
      <c r="C8032" s="248">
        <v>109.82436409023732</v>
      </c>
    </row>
    <row r="8033" spans="2:3" x14ac:dyDescent="0.75">
      <c r="B8033" s="249">
        <v>7970</v>
      </c>
      <c r="C8033" s="248">
        <v>123.95892671296419</v>
      </c>
    </row>
    <row r="8034" spans="2:3" x14ac:dyDescent="0.75">
      <c r="B8034" s="249">
        <v>7971</v>
      </c>
      <c r="C8034" s="248">
        <v>115.4955714815019</v>
      </c>
    </row>
    <row r="8035" spans="2:3" x14ac:dyDescent="0.75">
      <c r="B8035" s="249">
        <v>7972</v>
      </c>
      <c r="C8035" s="248">
        <v>122.08724271369012</v>
      </c>
    </row>
    <row r="8036" spans="2:3" x14ac:dyDescent="0.75">
      <c r="B8036" s="249">
        <v>7973</v>
      </c>
      <c r="C8036" s="248">
        <v>88.005710507472116</v>
      </c>
    </row>
    <row r="8037" spans="2:3" x14ac:dyDescent="0.75">
      <c r="B8037" s="249">
        <v>7974</v>
      </c>
      <c r="C8037" s="248">
        <v>103.14814056631303</v>
      </c>
    </row>
    <row r="8038" spans="2:3" x14ac:dyDescent="0.75">
      <c r="B8038" s="249">
        <v>7975</v>
      </c>
      <c r="C8038" s="248">
        <v>114.87199105185749</v>
      </c>
    </row>
    <row r="8039" spans="2:3" x14ac:dyDescent="0.75">
      <c r="B8039" s="249">
        <v>7976</v>
      </c>
      <c r="C8039" s="248">
        <v>169.46887313150197</v>
      </c>
    </row>
    <row r="8040" spans="2:3" x14ac:dyDescent="0.75">
      <c r="B8040" s="249">
        <v>7977</v>
      </c>
      <c r="C8040" s="248">
        <v>135.16348296018225</v>
      </c>
    </row>
    <row r="8041" spans="2:3" x14ac:dyDescent="0.75">
      <c r="B8041" s="249">
        <v>7978</v>
      </c>
      <c r="C8041" s="248">
        <v>123.56751926184741</v>
      </c>
    </row>
    <row r="8042" spans="2:3" x14ac:dyDescent="0.75">
      <c r="B8042" s="249">
        <v>7979</v>
      </c>
      <c r="C8042" s="248">
        <v>134.11998965886474</v>
      </c>
    </row>
    <row r="8043" spans="2:3" x14ac:dyDescent="0.75">
      <c r="B8043" s="249">
        <v>7980</v>
      </c>
      <c r="C8043" s="248">
        <v>129.71195753040399</v>
      </c>
    </row>
    <row r="8044" spans="2:3" x14ac:dyDescent="0.75">
      <c r="B8044" s="249">
        <v>7981</v>
      </c>
      <c r="C8044" s="248">
        <v>112.58044231905168</v>
      </c>
    </row>
    <row r="8045" spans="2:3" x14ac:dyDescent="0.75">
      <c r="B8045" s="249">
        <v>7982</v>
      </c>
      <c r="C8045" s="248">
        <v>100.29031504188163</v>
      </c>
    </row>
    <row r="8046" spans="2:3" x14ac:dyDescent="0.75">
      <c r="B8046" s="249">
        <v>7983</v>
      </c>
      <c r="C8046" s="248">
        <v>123.99749751935688</v>
      </c>
    </row>
    <row r="8047" spans="2:3" x14ac:dyDescent="0.75">
      <c r="B8047" s="249">
        <v>7984</v>
      </c>
      <c r="C8047" s="248">
        <v>133.86653055844747</v>
      </c>
    </row>
    <row r="8048" spans="2:3" x14ac:dyDescent="0.75">
      <c r="B8048" s="249">
        <v>7985</v>
      </c>
      <c r="C8048" s="248">
        <v>99.237676418203876</v>
      </c>
    </row>
    <row r="8049" spans="2:3" x14ac:dyDescent="0.75">
      <c r="B8049" s="249">
        <v>7986</v>
      </c>
      <c r="C8049" s="248">
        <v>163.39888078653851</v>
      </c>
    </row>
    <row r="8050" spans="2:3" x14ac:dyDescent="0.75">
      <c r="B8050" s="249">
        <v>7987</v>
      </c>
      <c r="C8050" s="248">
        <v>49.059692325049355</v>
      </c>
    </row>
    <row r="8051" spans="2:3" x14ac:dyDescent="0.75">
      <c r="B8051" s="249">
        <v>7988</v>
      </c>
      <c r="C8051" s="248">
        <v>144.30592883553049</v>
      </c>
    </row>
    <row r="8052" spans="2:3" x14ac:dyDescent="0.75">
      <c r="B8052" s="249">
        <v>7989</v>
      </c>
      <c r="C8052" s="248">
        <v>123.16512007456927</v>
      </c>
    </row>
    <row r="8053" spans="2:3" x14ac:dyDescent="0.75">
      <c r="B8053" s="249">
        <v>7990</v>
      </c>
      <c r="C8053" s="248">
        <v>144.73819696482599</v>
      </c>
    </row>
    <row r="8054" spans="2:3" x14ac:dyDescent="0.75">
      <c r="B8054" s="249">
        <v>7991</v>
      </c>
      <c r="C8054" s="248">
        <v>80.487516799310455</v>
      </c>
    </row>
    <row r="8055" spans="2:3" x14ac:dyDescent="0.75">
      <c r="B8055" s="249">
        <v>7992</v>
      </c>
      <c r="C8055" s="248">
        <v>149.07819921277397</v>
      </c>
    </row>
    <row r="8056" spans="2:3" x14ac:dyDescent="0.75">
      <c r="B8056" s="249">
        <v>7993</v>
      </c>
      <c r="C8056" s="248">
        <v>116.90821441937521</v>
      </c>
    </row>
    <row r="8057" spans="2:3" x14ac:dyDescent="0.75">
      <c r="B8057" s="249">
        <v>7994</v>
      </c>
      <c r="C8057" s="248">
        <v>139.19281772740786</v>
      </c>
    </row>
    <row r="8058" spans="2:3" x14ac:dyDescent="0.75">
      <c r="B8058" s="249">
        <v>7995</v>
      </c>
      <c r="C8058" s="248">
        <v>119.29429025780425</v>
      </c>
    </row>
    <row r="8059" spans="2:3" x14ac:dyDescent="0.75">
      <c r="B8059" s="249">
        <v>7996</v>
      </c>
      <c r="C8059" s="248">
        <v>119.78360019667319</v>
      </c>
    </row>
    <row r="8060" spans="2:3" x14ac:dyDescent="0.75">
      <c r="B8060" s="249">
        <v>7997</v>
      </c>
      <c r="C8060" s="248">
        <v>131.17421946137503</v>
      </c>
    </row>
    <row r="8061" spans="2:3" x14ac:dyDescent="0.75">
      <c r="B8061" s="249">
        <v>7998</v>
      </c>
      <c r="C8061" s="248">
        <v>162.85719157017235</v>
      </c>
    </row>
    <row r="8062" spans="2:3" x14ac:dyDescent="0.75">
      <c r="B8062" s="249">
        <v>7999</v>
      </c>
      <c r="C8062" s="248">
        <v>118.42951723385369</v>
      </c>
    </row>
    <row r="8063" spans="2:3" x14ac:dyDescent="0.75">
      <c r="B8063" s="249">
        <v>8000</v>
      </c>
      <c r="C8063" s="248">
        <v>118.26450578689435</v>
      </c>
    </row>
    <row r="8064" spans="2:3" x14ac:dyDescent="0.75">
      <c r="B8064" s="249">
        <v>8001</v>
      </c>
      <c r="C8064" s="248">
        <v>172.21308389958375</v>
      </c>
    </row>
    <row r="8065" spans="2:3" x14ac:dyDescent="0.75">
      <c r="B8065" s="249">
        <v>8002</v>
      </c>
      <c r="C8065" s="248">
        <v>121.81406219512485</v>
      </c>
    </row>
    <row r="8066" spans="2:3" x14ac:dyDescent="0.75">
      <c r="B8066" s="249">
        <v>8003</v>
      </c>
      <c r="C8066" s="248">
        <v>112.63978746729515</v>
      </c>
    </row>
    <row r="8067" spans="2:3" x14ac:dyDescent="0.75">
      <c r="B8067" s="249">
        <v>8004</v>
      </c>
      <c r="C8067" s="248">
        <v>111.9250168958343</v>
      </c>
    </row>
    <row r="8068" spans="2:3" x14ac:dyDescent="0.75">
      <c r="B8068" s="249">
        <v>8005</v>
      </c>
      <c r="C8068" s="248">
        <v>109.52436059177649</v>
      </c>
    </row>
    <row r="8069" spans="2:3" x14ac:dyDescent="0.75">
      <c r="B8069" s="249">
        <v>8006</v>
      </c>
      <c r="C8069" s="248">
        <v>114.07821747678807</v>
      </c>
    </row>
    <row r="8070" spans="2:3" x14ac:dyDescent="0.75">
      <c r="B8070" s="249">
        <v>8007</v>
      </c>
      <c r="C8070" s="248">
        <v>115.76552094856049</v>
      </c>
    </row>
    <row r="8071" spans="2:3" x14ac:dyDescent="0.75">
      <c r="B8071" s="249">
        <v>8008</v>
      </c>
      <c r="C8071" s="248">
        <v>103.99523494177681</v>
      </c>
    </row>
    <row r="8072" spans="2:3" x14ac:dyDescent="0.75">
      <c r="B8072" s="249">
        <v>8009</v>
      </c>
      <c r="C8072" s="248">
        <v>128.23199314838163</v>
      </c>
    </row>
    <row r="8073" spans="2:3" x14ac:dyDescent="0.75">
      <c r="B8073" s="249">
        <v>8010</v>
      </c>
      <c r="C8073" s="248">
        <v>98.409702670155951</v>
      </c>
    </row>
    <row r="8074" spans="2:3" x14ac:dyDescent="0.75">
      <c r="B8074" s="249">
        <v>8011</v>
      </c>
      <c r="C8074" s="248">
        <v>126.25874247237016</v>
      </c>
    </row>
    <row r="8075" spans="2:3" x14ac:dyDescent="0.75">
      <c r="B8075" s="249">
        <v>8012</v>
      </c>
      <c r="C8075" s="248">
        <v>90.747762610330881</v>
      </c>
    </row>
    <row r="8076" spans="2:3" x14ac:dyDescent="0.75">
      <c r="B8076" s="249">
        <v>8013</v>
      </c>
      <c r="C8076" s="248">
        <v>105.69269077223305</v>
      </c>
    </row>
    <row r="8077" spans="2:3" x14ac:dyDescent="0.75">
      <c r="B8077" s="249">
        <v>8014</v>
      </c>
      <c r="C8077" s="248">
        <v>131.85726783121768</v>
      </c>
    </row>
    <row r="8078" spans="2:3" x14ac:dyDescent="0.75">
      <c r="B8078" s="249">
        <v>8015</v>
      </c>
      <c r="C8078" s="248">
        <v>91.746124363012768</v>
      </c>
    </row>
    <row r="8079" spans="2:3" x14ac:dyDescent="0.75">
      <c r="B8079" s="249">
        <v>8016</v>
      </c>
      <c r="C8079" s="248">
        <v>99.322234566222505</v>
      </c>
    </row>
    <row r="8080" spans="2:3" x14ac:dyDescent="0.75">
      <c r="B8080" s="249">
        <v>8017</v>
      </c>
      <c r="C8080" s="248">
        <v>139.66346630555879</v>
      </c>
    </row>
    <row r="8081" spans="2:3" x14ac:dyDescent="0.75">
      <c r="B8081" s="249">
        <v>8018</v>
      </c>
      <c r="C8081" s="248">
        <v>109.65836120996755</v>
      </c>
    </row>
    <row r="8082" spans="2:3" x14ac:dyDescent="0.75">
      <c r="B8082" s="249">
        <v>8019</v>
      </c>
      <c r="C8082" s="248">
        <v>75.474086733997041</v>
      </c>
    </row>
    <row r="8083" spans="2:3" x14ac:dyDescent="0.75">
      <c r="B8083" s="249">
        <v>8020</v>
      </c>
      <c r="C8083" s="248">
        <v>121.16636373190525</v>
      </c>
    </row>
    <row r="8084" spans="2:3" x14ac:dyDescent="0.75">
      <c r="B8084" s="249">
        <v>8021</v>
      </c>
      <c r="C8084" s="248">
        <v>96.690879217976288</v>
      </c>
    </row>
    <row r="8085" spans="2:3" x14ac:dyDescent="0.75">
      <c r="B8085" s="249">
        <v>8022</v>
      </c>
      <c r="C8085" s="248">
        <v>118.23977725852086</v>
      </c>
    </row>
    <row r="8086" spans="2:3" x14ac:dyDescent="0.75">
      <c r="B8086" s="249">
        <v>8023</v>
      </c>
      <c r="C8086" s="248">
        <v>86.020136855139896</v>
      </c>
    </row>
    <row r="8087" spans="2:3" x14ac:dyDescent="0.75">
      <c r="B8087" s="249">
        <v>8024</v>
      </c>
      <c r="C8087" s="248">
        <v>127.63483651238903</v>
      </c>
    </row>
    <row r="8088" spans="2:3" x14ac:dyDescent="0.75">
      <c r="B8088" s="249">
        <v>8025</v>
      </c>
      <c r="C8088" s="248">
        <v>119.09687693851502</v>
      </c>
    </row>
    <row r="8089" spans="2:3" x14ac:dyDescent="0.75">
      <c r="B8089" s="249">
        <v>8026</v>
      </c>
      <c r="C8089" s="248">
        <v>122.01771271967077</v>
      </c>
    </row>
    <row r="8090" spans="2:3" x14ac:dyDescent="0.75">
      <c r="B8090" s="249">
        <v>8027</v>
      </c>
      <c r="C8090" s="248">
        <v>123.91767363786181</v>
      </c>
    </row>
    <row r="8091" spans="2:3" x14ac:dyDescent="0.75">
      <c r="B8091" s="249">
        <v>8028</v>
      </c>
      <c r="C8091" s="248">
        <v>116.17154564245202</v>
      </c>
    </row>
    <row r="8092" spans="2:3" x14ac:dyDescent="0.75">
      <c r="B8092" s="249">
        <v>8029</v>
      </c>
      <c r="C8092" s="248">
        <v>126.63087563690546</v>
      </c>
    </row>
    <row r="8093" spans="2:3" x14ac:dyDescent="0.75">
      <c r="B8093" s="249">
        <v>8030</v>
      </c>
      <c r="C8093" s="248">
        <v>108.4985442565939</v>
      </c>
    </row>
    <row r="8094" spans="2:3" x14ac:dyDescent="0.75">
      <c r="B8094" s="249">
        <v>8031</v>
      </c>
      <c r="C8094" s="248">
        <v>111.84735091239979</v>
      </c>
    </row>
    <row r="8095" spans="2:3" x14ac:dyDescent="0.75">
      <c r="B8095" s="249">
        <v>8032</v>
      </c>
      <c r="C8095" s="248">
        <v>132.70272099136056</v>
      </c>
    </row>
    <row r="8096" spans="2:3" x14ac:dyDescent="0.75">
      <c r="B8096" s="249">
        <v>8033</v>
      </c>
      <c r="C8096" s="248">
        <v>102.91852738281177</v>
      </c>
    </row>
    <row r="8097" spans="2:3" x14ac:dyDescent="0.75">
      <c r="B8097" s="249">
        <v>8034</v>
      </c>
      <c r="C8097" s="248">
        <v>129.48586472039656</v>
      </c>
    </row>
    <row r="8098" spans="2:3" x14ac:dyDescent="0.75">
      <c r="B8098" s="249">
        <v>8035</v>
      </c>
      <c r="C8098" s="248">
        <v>109.64223687250093</v>
      </c>
    </row>
    <row r="8099" spans="2:3" x14ac:dyDescent="0.75">
      <c r="B8099" s="249">
        <v>8036</v>
      </c>
      <c r="C8099" s="248">
        <v>127.72774556758756</v>
      </c>
    </row>
    <row r="8100" spans="2:3" x14ac:dyDescent="0.75">
      <c r="B8100" s="249">
        <v>8037</v>
      </c>
      <c r="C8100" s="248">
        <v>132.6578477787007</v>
      </c>
    </row>
    <row r="8101" spans="2:3" x14ac:dyDescent="0.75">
      <c r="B8101" s="249">
        <v>8038</v>
      </c>
      <c r="C8101" s="248">
        <v>142.91442879044206</v>
      </c>
    </row>
    <row r="8102" spans="2:3" x14ac:dyDescent="0.75">
      <c r="B8102" s="249">
        <v>8039</v>
      </c>
      <c r="C8102" s="248">
        <v>112.00223928585747</v>
      </c>
    </row>
    <row r="8103" spans="2:3" x14ac:dyDescent="0.75">
      <c r="B8103" s="249">
        <v>8040</v>
      </c>
      <c r="C8103" s="248">
        <v>133.00841952485791</v>
      </c>
    </row>
    <row r="8104" spans="2:3" x14ac:dyDescent="0.75">
      <c r="B8104" s="249">
        <v>8041</v>
      </c>
      <c r="C8104" s="248">
        <v>116.37730666253744</v>
      </c>
    </row>
    <row r="8105" spans="2:3" x14ac:dyDescent="0.75">
      <c r="B8105" s="249">
        <v>8042</v>
      </c>
      <c r="C8105" s="248">
        <v>162.6599621711554</v>
      </c>
    </row>
    <row r="8106" spans="2:3" x14ac:dyDescent="0.75">
      <c r="B8106" s="249">
        <v>8043</v>
      </c>
      <c r="C8106" s="248">
        <v>99.863230631891582</v>
      </c>
    </row>
    <row r="8107" spans="2:3" x14ac:dyDescent="0.75">
      <c r="B8107" s="249">
        <v>8044</v>
      </c>
      <c r="C8107" s="248">
        <v>127.00701136547964</v>
      </c>
    </row>
    <row r="8108" spans="2:3" x14ac:dyDescent="0.75">
      <c r="B8108" s="249">
        <v>8045</v>
      </c>
      <c r="C8108" s="248">
        <v>102.64221970406466</v>
      </c>
    </row>
    <row r="8109" spans="2:3" x14ac:dyDescent="0.75">
      <c r="B8109" s="249">
        <v>8046</v>
      </c>
      <c r="C8109" s="248">
        <v>125.65087921654069</v>
      </c>
    </row>
    <row r="8110" spans="2:3" x14ac:dyDescent="0.75">
      <c r="B8110" s="249">
        <v>8047</v>
      </c>
      <c r="C8110" s="248">
        <v>152.62285647222961</v>
      </c>
    </row>
    <row r="8111" spans="2:3" x14ac:dyDescent="0.75">
      <c r="B8111" s="249">
        <v>8048</v>
      </c>
      <c r="C8111" s="248">
        <v>125.87887900117281</v>
      </c>
    </row>
    <row r="8112" spans="2:3" x14ac:dyDescent="0.75">
      <c r="B8112" s="249">
        <v>8049</v>
      </c>
      <c r="C8112" s="248">
        <v>133.57458109127649</v>
      </c>
    </row>
    <row r="8113" spans="2:3" x14ac:dyDescent="0.75">
      <c r="B8113" s="249">
        <v>8050</v>
      </c>
      <c r="C8113" s="248">
        <v>105.83155954021038</v>
      </c>
    </row>
    <row r="8114" spans="2:3" x14ac:dyDescent="0.75">
      <c r="B8114" s="249">
        <v>8051</v>
      </c>
      <c r="C8114" s="248">
        <v>84.821647749595911</v>
      </c>
    </row>
    <row r="8115" spans="2:3" x14ac:dyDescent="0.75">
      <c r="B8115" s="249">
        <v>8052</v>
      </c>
      <c r="C8115" s="248">
        <v>123.07240300807221</v>
      </c>
    </row>
    <row r="8116" spans="2:3" x14ac:dyDescent="0.75">
      <c r="B8116" s="249">
        <v>8053</v>
      </c>
      <c r="C8116" s="248">
        <v>147.675811009076</v>
      </c>
    </row>
    <row r="8117" spans="2:3" x14ac:dyDescent="0.75">
      <c r="B8117" s="249">
        <v>8054</v>
      </c>
      <c r="C8117" s="248">
        <v>87.81424906845541</v>
      </c>
    </row>
    <row r="8118" spans="2:3" x14ac:dyDescent="0.75">
      <c r="B8118" s="249">
        <v>8055</v>
      </c>
      <c r="C8118" s="248">
        <v>115.97340049783983</v>
      </c>
    </row>
    <row r="8119" spans="2:3" x14ac:dyDescent="0.75">
      <c r="B8119" s="249">
        <v>8056</v>
      </c>
      <c r="C8119" s="248">
        <v>124.48319349270781</v>
      </c>
    </row>
    <row r="8120" spans="2:3" x14ac:dyDescent="0.75">
      <c r="B8120" s="249">
        <v>8057</v>
      </c>
      <c r="C8120" s="248">
        <v>126.76200605979705</v>
      </c>
    </row>
    <row r="8121" spans="2:3" x14ac:dyDescent="0.75">
      <c r="B8121" s="249">
        <v>8058</v>
      </c>
      <c r="C8121" s="248">
        <v>93.957799250976819</v>
      </c>
    </row>
    <row r="8122" spans="2:3" x14ac:dyDescent="0.75">
      <c r="B8122" s="249">
        <v>8059</v>
      </c>
      <c r="C8122" s="248">
        <v>102.59756367262685</v>
      </c>
    </row>
    <row r="8123" spans="2:3" x14ac:dyDescent="0.75">
      <c r="B8123" s="249">
        <v>8060</v>
      </c>
      <c r="C8123" s="248">
        <v>55.503394920982743</v>
      </c>
    </row>
    <row r="8124" spans="2:3" x14ac:dyDescent="0.75">
      <c r="B8124" s="249">
        <v>8061</v>
      </c>
      <c r="C8124" s="248">
        <v>99.683832432716528</v>
      </c>
    </row>
    <row r="8125" spans="2:3" x14ac:dyDescent="0.75">
      <c r="B8125" s="249">
        <v>8062</v>
      </c>
      <c r="C8125" s="248">
        <v>93.213721034868556</v>
      </c>
    </row>
    <row r="8126" spans="2:3" x14ac:dyDescent="0.75">
      <c r="B8126" s="249">
        <v>8063</v>
      </c>
      <c r="C8126" s="248">
        <v>115.3855201154897</v>
      </c>
    </row>
    <row r="8127" spans="2:3" x14ac:dyDescent="0.75">
      <c r="B8127" s="249">
        <v>8064</v>
      </c>
      <c r="C8127" s="248">
        <v>76.109985998989259</v>
      </c>
    </row>
    <row r="8128" spans="2:3" x14ac:dyDescent="0.75">
      <c r="B8128" s="249">
        <v>8065</v>
      </c>
      <c r="C8128" s="248">
        <v>136.83841043864263</v>
      </c>
    </row>
    <row r="8129" spans="2:3" x14ac:dyDescent="0.75">
      <c r="B8129" s="249">
        <v>8066</v>
      </c>
      <c r="C8129" s="248">
        <v>74.896499466488621</v>
      </c>
    </row>
    <row r="8130" spans="2:3" x14ac:dyDescent="0.75">
      <c r="B8130" s="249">
        <v>8067</v>
      </c>
      <c r="C8130" s="248">
        <v>139.66691074456529</v>
      </c>
    </row>
    <row r="8131" spans="2:3" x14ac:dyDescent="0.75">
      <c r="B8131" s="249">
        <v>8068</v>
      </c>
      <c r="C8131" s="248">
        <v>113.25162858071008</v>
      </c>
    </row>
    <row r="8132" spans="2:3" x14ac:dyDescent="0.75">
      <c r="B8132" s="249">
        <v>8069</v>
      </c>
      <c r="C8132" s="248">
        <v>109.14245691842946</v>
      </c>
    </row>
    <row r="8133" spans="2:3" x14ac:dyDescent="0.75">
      <c r="B8133" s="249">
        <v>8070</v>
      </c>
      <c r="C8133" s="248">
        <v>102.87421797970273</v>
      </c>
    </row>
    <row r="8134" spans="2:3" x14ac:dyDescent="0.75">
      <c r="B8134" s="249">
        <v>8071</v>
      </c>
      <c r="C8134" s="248">
        <v>146.37944898779412</v>
      </c>
    </row>
    <row r="8135" spans="2:3" x14ac:dyDescent="0.75">
      <c r="B8135" s="249">
        <v>8072</v>
      </c>
      <c r="C8135" s="248">
        <v>138.09213956172536</v>
      </c>
    </row>
    <row r="8136" spans="2:3" x14ac:dyDescent="0.75">
      <c r="B8136" s="249">
        <v>8073</v>
      </c>
      <c r="C8136" s="248">
        <v>144.18976225237802</v>
      </c>
    </row>
    <row r="8137" spans="2:3" x14ac:dyDescent="0.75">
      <c r="B8137" s="249">
        <v>8074</v>
      </c>
      <c r="C8137" s="248">
        <v>139.6936064308874</v>
      </c>
    </row>
    <row r="8138" spans="2:3" x14ac:dyDescent="0.75">
      <c r="B8138" s="249">
        <v>8075</v>
      </c>
      <c r="C8138" s="248">
        <v>99.773790616251858</v>
      </c>
    </row>
    <row r="8139" spans="2:3" x14ac:dyDescent="0.75">
      <c r="B8139" s="249">
        <v>8076</v>
      </c>
      <c r="C8139" s="248">
        <v>125.96673367249328</v>
      </c>
    </row>
    <row r="8140" spans="2:3" x14ac:dyDescent="0.75">
      <c r="B8140" s="249">
        <v>8077</v>
      </c>
      <c r="C8140" s="248">
        <v>97.262570394358349</v>
      </c>
    </row>
    <row r="8141" spans="2:3" x14ac:dyDescent="0.75">
      <c r="B8141" s="249">
        <v>8078</v>
      </c>
      <c r="C8141" s="248">
        <v>90.558663254546531</v>
      </c>
    </row>
    <row r="8142" spans="2:3" x14ac:dyDescent="0.75">
      <c r="B8142" s="249">
        <v>8079</v>
      </c>
      <c r="C8142" s="248">
        <v>124.54063196314415</v>
      </c>
    </row>
    <row r="8143" spans="2:3" x14ac:dyDescent="0.75">
      <c r="B8143" s="249">
        <v>8080</v>
      </c>
      <c r="C8143" s="248">
        <v>131.05825704744825</v>
      </c>
    </row>
    <row r="8144" spans="2:3" x14ac:dyDescent="0.75">
      <c r="B8144" s="249">
        <v>8081</v>
      </c>
      <c r="C8144" s="248">
        <v>113.9451706197828</v>
      </c>
    </row>
    <row r="8145" spans="2:3" x14ac:dyDescent="0.75">
      <c r="B8145" s="249">
        <v>8082</v>
      </c>
      <c r="C8145" s="248">
        <v>108.62707497232917</v>
      </c>
    </row>
    <row r="8146" spans="2:3" x14ac:dyDescent="0.75">
      <c r="B8146" s="249">
        <v>8083</v>
      </c>
      <c r="C8146" s="248">
        <v>121.04391820530954</v>
      </c>
    </row>
    <row r="8147" spans="2:3" x14ac:dyDescent="0.75">
      <c r="B8147" s="249">
        <v>8084</v>
      </c>
      <c r="C8147" s="248">
        <v>140.87637924131678</v>
      </c>
    </row>
    <row r="8148" spans="2:3" x14ac:dyDescent="0.75">
      <c r="B8148" s="249">
        <v>8085</v>
      </c>
      <c r="C8148" s="248">
        <v>97.900559704006056</v>
      </c>
    </row>
    <row r="8149" spans="2:3" x14ac:dyDescent="0.75">
      <c r="B8149" s="249">
        <v>8086</v>
      </c>
      <c r="C8149" s="248">
        <v>130.99309865823466</v>
      </c>
    </row>
    <row r="8150" spans="2:3" x14ac:dyDescent="0.75">
      <c r="B8150" s="249">
        <v>8087</v>
      </c>
      <c r="C8150" s="248">
        <v>98.464274793823847</v>
      </c>
    </row>
    <row r="8151" spans="2:3" x14ac:dyDescent="0.75">
      <c r="B8151" s="249">
        <v>8088</v>
      </c>
      <c r="C8151" s="248">
        <v>136.92151637291616</v>
      </c>
    </row>
    <row r="8152" spans="2:3" x14ac:dyDescent="0.75">
      <c r="B8152" s="249">
        <v>8089</v>
      </c>
      <c r="C8152" s="248">
        <v>88.640257132386338</v>
      </c>
    </row>
    <row r="8153" spans="2:3" x14ac:dyDescent="0.75">
      <c r="B8153" s="249">
        <v>8090</v>
      </c>
      <c r="C8153" s="248">
        <v>142.72669663013474</v>
      </c>
    </row>
    <row r="8154" spans="2:3" x14ac:dyDescent="0.75">
      <c r="B8154" s="249">
        <v>8091</v>
      </c>
      <c r="C8154" s="248">
        <v>118.65536778279674</v>
      </c>
    </row>
    <row r="8155" spans="2:3" x14ac:dyDescent="0.75">
      <c r="B8155" s="249">
        <v>8092</v>
      </c>
      <c r="C8155" s="248">
        <v>111.97293403331082</v>
      </c>
    </row>
    <row r="8156" spans="2:3" x14ac:dyDescent="0.75">
      <c r="B8156" s="249">
        <v>8093</v>
      </c>
      <c r="C8156" s="248">
        <v>160.12432032551803</v>
      </c>
    </row>
    <row r="8157" spans="2:3" x14ac:dyDescent="0.75">
      <c r="B8157" s="249">
        <v>8094</v>
      </c>
      <c r="C8157" s="248">
        <v>101.98917953508936</v>
      </c>
    </row>
    <row r="8158" spans="2:3" x14ac:dyDescent="0.75">
      <c r="B8158" s="249">
        <v>8095</v>
      </c>
      <c r="C8158" s="248">
        <v>129.37145943530493</v>
      </c>
    </row>
    <row r="8159" spans="2:3" x14ac:dyDescent="0.75">
      <c r="B8159" s="249">
        <v>8096</v>
      </c>
      <c r="C8159" s="248">
        <v>120.59709857006436</v>
      </c>
    </row>
    <row r="8160" spans="2:3" x14ac:dyDescent="0.75">
      <c r="B8160" s="249">
        <v>8097</v>
      </c>
      <c r="C8160" s="248">
        <v>129.44909003748958</v>
      </c>
    </row>
    <row r="8161" spans="2:3" x14ac:dyDescent="0.75">
      <c r="B8161" s="249">
        <v>8098</v>
      </c>
      <c r="C8161" s="248">
        <v>156.59335042429888</v>
      </c>
    </row>
    <row r="8162" spans="2:3" x14ac:dyDescent="0.75">
      <c r="B8162" s="249">
        <v>8099</v>
      </c>
      <c r="C8162" s="248">
        <v>94.279712218894332</v>
      </c>
    </row>
    <row r="8163" spans="2:3" x14ac:dyDescent="0.75">
      <c r="B8163" s="249">
        <v>8100</v>
      </c>
      <c r="C8163" s="248">
        <v>144.27925603521058</v>
      </c>
    </row>
    <row r="8164" spans="2:3" x14ac:dyDescent="0.75">
      <c r="B8164" s="249">
        <v>8101</v>
      </c>
      <c r="C8164" s="248">
        <v>134.64781962681764</v>
      </c>
    </row>
    <row r="8165" spans="2:3" x14ac:dyDescent="0.75">
      <c r="B8165" s="249">
        <v>8102</v>
      </c>
      <c r="C8165" s="248">
        <v>80.498266347036449</v>
      </c>
    </row>
    <row r="8166" spans="2:3" x14ac:dyDescent="0.75">
      <c r="B8166" s="249">
        <v>8103</v>
      </c>
      <c r="C8166" s="248">
        <v>119.99601115273265</v>
      </c>
    </row>
    <row r="8167" spans="2:3" x14ac:dyDescent="0.75">
      <c r="B8167" s="249">
        <v>8104</v>
      </c>
      <c r="C8167" s="248">
        <v>73.90615541776242</v>
      </c>
    </row>
    <row r="8168" spans="2:3" x14ac:dyDescent="0.75">
      <c r="B8168" s="249">
        <v>8105</v>
      </c>
      <c r="C8168" s="248">
        <v>116.0254442292409</v>
      </c>
    </row>
    <row r="8169" spans="2:3" x14ac:dyDescent="0.75">
      <c r="B8169" s="249">
        <v>8106</v>
      </c>
      <c r="C8169" s="248">
        <v>119.49953683888521</v>
      </c>
    </row>
    <row r="8170" spans="2:3" x14ac:dyDescent="0.75">
      <c r="B8170" s="249">
        <v>8107</v>
      </c>
      <c r="C8170" s="248">
        <v>122.27369941871162</v>
      </c>
    </row>
    <row r="8171" spans="2:3" x14ac:dyDescent="0.75">
      <c r="B8171" s="249">
        <v>8108</v>
      </c>
      <c r="C8171" s="248">
        <v>122.42370760141394</v>
      </c>
    </row>
    <row r="8172" spans="2:3" x14ac:dyDescent="0.75">
      <c r="B8172" s="249">
        <v>8109</v>
      </c>
      <c r="C8172" s="248">
        <v>135.85166840839963</v>
      </c>
    </row>
    <row r="8173" spans="2:3" x14ac:dyDescent="0.75">
      <c r="B8173" s="249">
        <v>8110</v>
      </c>
      <c r="C8173" s="248">
        <v>114.38701860487585</v>
      </c>
    </row>
    <row r="8174" spans="2:3" x14ac:dyDescent="0.75">
      <c r="B8174" s="249">
        <v>8111</v>
      </c>
      <c r="C8174" s="248">
        <v>107.03177767895041</v>
      </c>
    </row>
    <row r="8175" spans="2:3" x14ac:dyDescent="0.75">
      <c r="B8175" s="249">
        <v>8112</v>
      </c>
      <c r="C8175" s="248">
        <v>151.44903861706121</v>
      </c>
    </row>
    <row r="8176" spans="2:3" x14ac:dyDescent="0.75">
      <c r="B8176" s="249">
        <v>8113</v>
      </c>
      <c r="C8176" s="248">
        <v>93.042781508158498</v>
      </c>
    </row>
    <row r="8177" spans="2:3" x14ac:dyDescent="0.75">
      <c r="B8177" s="249">
        <v>8114</v>
      </c>
      <c r="C8177" s="248">
        <v>89.275821066213894</v>
      </c>
    </row>
    <row r="8178" spans="2:3" x14ac:dyDescent="0.75">
      <c r="B8178" s="249">
        <v>8115</v>
      </c>
      <c r="C8178" s="248">
        <v>97.549665892329386</v>
      </c>
    </row>
    <row r="8179" spans="2:3" x14ac:dyDescent="0.75">
      <c r="B8179" s="249">
        <v>8116</v>
      </c>
      <c r="C8179" s="248">
        <v>111.8363984097049</v>
      </c>
    </row>
    <row r="8180" spans="2:3" x14ac:dyDescent="0.75">
      <c r="B8180" s="249">
        <v>8117</v>
      </c>
      <c r="C8180" s="248">
        <v>154.66101232861476</v>
      </c>
    </row>
    <row r="8181" spans="2:3" x14ac:dyDescent="0.75">
      <c r="B8181" s="249">
        <v>8118</v>
      </c>
      <c r="C8181" s="248">
        <v>153.99364719111264</v>
      </c>
    </row>
    <row r="8182" spans="2:3" x14ac:dyDescent="0.75">
      <c r="B8182" s="249">
        <v>8119</v>
      </c>
      <c r="C8182" s="248">
        <v>107.69267205863386</v>
      </c>
    </row>
    <row r="8183" spans="2:3" x14ac:dyDescent="0.75">
      <c r="B8183" s="249">
        <v>8120</v>
      </c>
      <c r="C8183" s="248">
        <v>143.9236097532895</v>
      </c>
    </row>
    <row r="8184" spans="2:3" x14ac:dyDescent="0.75">
      <c r="B8184" s="249">
        <v>8121</v>
      </c>
      <c r="C8184" s="248">
        <v>114.37083001156093</v>
      </c>
    </row>
    <row r="8185" spans="2:3" x14ac:dyDescent="0.75">
      <c r="B8185" s="249">
        <v>8122</v>
      </c>
      <c r="C8185" s="248">
        <v>110.48092192855803</v>
      </c>
    </row>
    <row r="8186" spans="2:3" x14ac:dyDescent="0.75">
      <c r="B8186" s="249">
        <v>8123</v>
      </c>
      <c r="C8186" s="248">
        <v>99.860315804731613</v>
      </c>
    </row>
    <row r="8187" spans="2:3" x14ac:dyDescent="0.75">
      <c r="B8187" s="249">
        <v>8124</v>
      </c>
      <c r="C8187" s="248">
        <v>131.8337079117041</v>
      </c>
    </row>
    <row r="8188" spans="2:3" x14ac:dyDescent="0.75">
      <c r="B8188" s="249">
        <v>8125</v>
      </c>
      <c r="C8188" s="248">
        <v>142.63529389142869</v>
      </c>
    </row>
    <row r="8189" spans="2:3" x14ac:dyDescent="0.75">
      <c r="B8189" s="249">
        <v>8126</v>
      </c>
      <c r="C8189" s="248">
        <v>169.68030726990457</v>
      </c>
    </row>
    <row r="8190" spans="2:3" x14ac:dyDescent="0.75">
      <c r="B8190" s="249">
        <v>8127</v>
      </c>
      <c r="C8190" s="248">
        <v>103.27206090822639</v>
      </c>
    </row>
    <row r="8191" spans="2:3" x14ac:dyDescent="0.75">
      <c r="B8191" s="249">
        <v>8128</v>
      </c>
      <c r="C8191" s="248">
        <v>151.96270805335894</v>
      </c>
    </row>
    <row r="8192" spans="2:3" x14ac:dyDescent="0.75">
      <c r="B8192" s="249">
        <v>8129</v>
      </c>
      <c r="C8192" s="248">
        <v>123.20803564694651</v>
      </c>
    </row>
    <row r="8193" spans="2:3" x14ac:dyDescent="0.75">
      <c r="B8193" s="249">
        <v>8130</v>
      </c>
      <c r="C8193" s="248">
        <v>126.71383676835001</v>
      </c>
    </row>
    <row r="8194" spans="2:3" x14ac:dyDescent="0.75">
      <c r="B8194" s="249">
        <v>8131</v>
      </c>
      <c r="C8194" s="248">
        <v>145.20047930635218</v>
      </c>
    </row>
    <row r="8195" spans="2:3" x14ac:dyDescent="0.75">
      <c r="B8195" s="249">
        <v>8132</v>
      </c>
      <c r="C8195" s="248">
        <v>102.73921172727921</v>
      </c>
    </row>
    <row r="8196" spans="2:3" x14ac:dyDescent="0.75">
      <c r="B8196" s="249">
        <v>8133</v>
      </c>
      <c r="C8196" s="248">
        <v>105.1764541785405</v>
      </c>
    </row>
    <row r="8197" spans="2:3" x14ac:dyDescent="0.75">
      <c r="B8197" s="249">
        <v>8134</v>
      </c>
      <c r="C8197" s="248">
        <v>102.55238241839393</v>
      </c>
    </row>
    <row r="8198" spans="2:3" x14ac:dyDescent="0.75">
      <c r="B8198" s="249">
        <v>8135</v>
      </c>
      <c r="C8198" s="248">
        <v>62.370565635063564</v>
      </c>
    </row>
    <row r="8199" spans="2:3" x14ac:dyDescent="0.75">
      <c r="B8199" s="249">
        <v>8136</v>
      </c>
      <c r="C8199" s="248">
        <v>125.53688476548822</v>
      </c>
    </row>
    <row r="8200" spans="2:3" x14ac:dyDescent="0.75">
      <c r="B8200" s="249">
        <v>8137</v>
      </c>
      <c r="C8200" s="248">
        <v>169.30357165207306</v>
      </c>
    </row>
    <row r="8201" spans="2:3" x14ac:dyDescent="0.75">
      <c r="B8201" s="249">
        <v>8138</v>
      </c>
      <c r="C8201" s="248">
        <v>167.94700829738542</v>
      </c>
    </row>
    <row r="8202" spans="2:3" x14ac:dyDescent="0.75">
      <c r="B8202" s="249">
        <v>8139</v>
      </c>
      <c r="C8202" s="248">
        <v>113.12264080974748</v>
      </c>
    </row>
    <row r="8203" spans="2:3" x14ac:dyDescent="0.75">
      <c r="B8203" s="249">
        <v>8140</v>
      </c>
      <c r="C8203" s="248">
        <v>89.947809238194665</v>
      </c>
    </row>
    <row r="8204" spans="2:3" x14ac:dyDescent="0.75">
      <c r="B8204" s="249">
        <v>8141</v>
      </c>
      <c r="C8204" s="248">
        <v>129.62752109060744</v>
      </c>
    </row>
    <row r="8205" spans="2:3" x14ac:dyDescent="0.75">
      <c r="B8205" s="249">
        <v>8142</v>
      </c>
      <c r="C8205" s="248">
        <v>131.2938813688788</v>
      </c>
    </row>
    <row r="8206" spans="2:3" x14ac:dyDescent="0.75">
      <c r="B8206" s="249">
        <v>8143</v>
      </c>
      <c r="C8206" s="248">
        <v>123.86343158978384</v>
      </c>
    </row>
    <row r="8207" spans="2:3" x14ac:dyDescent="0.75">
      <c r="B8207" s="249">
        <v>8144</v>
      </c>
      <c r="C8207" s="248">
        <v>163.74748437546583</v>
      </c>
    </row>
    <row r="8208" spans="2:3" x14ac:dyDescent="0.75">
      <c r="B8208" s="249">
        <v>8145</v>
      </c>
      <c r="C8208" s="248">
        <v>92.715834351058078</v>
      </c>
    </row>
    <row r="8209" spans="2:3" x14ac:dyDescent="0.75">
      <c r="B8209" s="249">
        <v>8146</v>
      </c>
      <c r="C8209" s="248">
        <v>119.44503203487025</v>
      </c>
    </row>
    <row r="8210" spans="2:3" x14ac:dyDescent="0.75">
      <c r="B8210" s="249">
        <v>8147</v>
      </c>
      <c r="C8210" s="248">
        <v>104.53703613780576</v>
      </c>
    </row>
    <row r="8211" spans="2:3" x14ac:dyDescent="0.75">
      <c r="B8211" s="249">
        <v>8148</v>
      </c>
      <c r="C8211" s="248">
        <v>127.67978543133833</v>
      </c>
    </row>
    <row r="8212" spans="2:3" x14ac:dyDescent="0.75">
      <c r="B8212" s="249">
        <v>8149</v>
      </c>
      <c r="C8212" s="248">
        <v>97.0512684032647</v>
      </c>
    </row>
    <row r="8213" spans="2:3" x14ac:dyDescent="0.75">
      <c r="B8213" s="249">
        <v>8150</v>
      </c>
      <c r="C8213" s="248">
        <v>121.63784921995482</v>
      </c>
    </row>
    <row r="8214" spans="2:3" x14ac:dyDescent="0.75">
      <c r="B8214" s="249">
        <v>8151</v>
      </c>
      <c r="C8214" s="248">
        <v>131.22079437131259</v>
      </c>
    </row>
    <row r="8215" spans="2:3" x14ac:dyDescent="0.75">
      <c r="B8215" s="249">
        <v>8152</v>
      </c>
      <c r="C8215" s="248">
        <v>107.46244256515426</v>
      </c>
    </row>
    <row r="8216" spans="2:3" x14ac:dyDescent="0.75">
      <c r="B8216" s="249">
        <v>8153</v>
      </c>
      <c r="C8216" s="248">
        <v>116.80341771052619</v>
      </c>
    </row>
    <row r="8217" spans="2:3" x14ac:dyDescent="0.75">
      <c r="B8217" s="249">
        <v>8154</v>
      </c>
      <c r="C8217" s="248">
        <v>111.07151551083487</v>
      </c>
    </row>
    <row r="8218" spans="2:3" x14ac:dyDescent="0.75">
      <c r="B8218" s="249">
        <v>8155</v>
      </c>
      <c r="C8218" s="248">
        <v>136.25250442541198</v>
      </c>
    </row>
    <row r="8219" spans="2:3" x14ac:dyDescent="0.75">
      <c r="B8219" s="249">
        <v>8156</v>
      </c>
      <c r="C8219" s="248">
        <v>121.89987048695637</v>
      </c>
    </row>
    <row r="8220" spans="2:3" x14ac:dyDescent="0.75">
      <c r="B8220" s="249">
        <v>8157</v>
      </c>
      <c r="C8220" s="248">
        <v>87.055066217387321</v>
      </c>
    </row>
    <row r="8221" spans="2:3" x14ac:dyDescent="0.75">
      <c r="B8221" s="249">
        <v>8158</v>
      </c>
      <c r="C8221" s="248">
        <v>98.281352847570872</v>
      </c>
    </row>
    <row r="8222" spans="2:3" x14ac:dyDescent="0.75">
      <c r="B8222" s="249">
        <v>8159</v>
      </c>
      <c r="C8222" s="248">
        <v>125.65348386810055</v>
      </c>
    </row>
    <row r="8223" spans="2:3" x14ac:dyDescent="0.75">
      <c r="B8223" s="249">
        <v>8160</v>
      </c>
      <c r="C8223" s="248">
        <v>110.79853449275437</v>
      </c>
    </row>
    <row r="8224" spans="2:3" x14ac:dyDescent="0.75">
      <c r="B8224" s="249">
        <v>8161</v>
      </c>
      <c r="C8224" s="248">
        <v>83.483086750948885</v>
      </c>
    </row>
    <row r="8225" spans="2:3" x14ac:dyDescent="0.75">
      <c r="B8225" s="249">
        <v>8162</v>
      </c>
      <c r="C8225" s="248">
        <v>105.84479044352784</v>
      </c>
    </row>
    <row r="8226" spans="2:3" x14ac:dyDescent="0.75">
      <c r="B8226" s="249">
        <v>8163</v>
      </c>
      <c r="C8226" s="248">
        <v>107.11935708369357</v>
      </c>
    </row>
    <row r="8227" spans="2:3" x14ac:dyDescent="0.75">
      <c r="B8227" s="249">
        <v>8164</v>
      </c>
      <c r="C8227" s="248">
        <v>113.74622088536373</v>
      </c>
    </row>
    <row r="8228" spans="2:3" x14ac:dyDescent="0.75">
      <c r="B8228" s="249">
        <v>8165</v>
      </c>
      <c r="C8228" s="248">
        <v>104.03483265855725</v>
      </c>
    </row>
    <row r="8229" spans="2:3" x14ac:dyDescent="0.75">
      <c r="B8229" s="249">
        <v>8166</v>
      </c>
      <c r="C8229" s="248">
        <v>166.58557450897783</v>
      </c>
    </row>
    <row r="8230" spans="2:3" x14ac:dyDescent="0.75">
      <c r="B8230" s="249">
        <v>8167</v>
      </c>
      <c r="C8230" s="248">
        <v>146.04034577057669</v>
      </c>
    </row>
    <row r="8231" spans="2:3" x14ac:dyDescent="0.75">
      <c r="B8231" s="249">
        <v>8168</v>
      </c>
      <c r="C8231" s="248">
        <v>143.53259315937458</v>
      </c>
    </row>
    <row r="8232" spans="2:3" x14ac:dyDescent="0.75">
      <c r="B8232" s="249">
        <v>8169</v>
      </c>
      <c r="C8232" s="248">
        <v>105.88357253099537</v>
      </c>
    </row>
    <row r="8233" spans="2:3" x14ac:dyDescent="0.75">
      <c r="B8233" s="249">
        <v>8170</v>
      </c>
      <c r="C8233" s="248">
        <v>89.8831204031558</v>
      </c>
    </row>
    <row r="8234" spans="2:3" x14ac:dyDescent="0.75">
      <c r="B8234" s="249">
        <v>8171</v>
      </c>
      <c r="C8234" s="248">
        <v>97.66240013241125</v>
      </c>
    </row>
    <row r="8235" spans="2:3" x14ac:dyDescent="0.75">
      <c r="B8235" s="249">
        <v>8172</v>
      </c>
      <c r="C8235" s="248">
        <v>119.13867965793756</v>
      </c>
    </row>
    <row r="8236" spans="2:3" x14ac:dyDescent="0.75">
      <c r="B8236" s="249">
        <v>8173</v>
      </c>
      <c r="C8236" s="248">
        <v>73.034979043004739</v>
      </c>
    </row>
    <row r="8237" spans="2:3" x14ac:dyDescent="0.75">
      <c r="B8237" s="249">
        <v>8174</v>
      </c>
      <c r="C8237" s="248">
        <v>131.04907377114355</v>
      </c>
    </row>
    <row r="8238" spans="2:3" x14ac:dyDescent="0.75">
      <c r="B8238" s="249">
        <v>8175</v>
      </c>
      <c r="C8238" s="248">
        <v>149.92316870574066</v>
      </c>
    </row>
    <row r="8239" spans="2:3" x14ac:dyDescent="0.75">
      <c r="B8239" s="249">
        <v>8176</v>
      </c>
      <c r="C8239" s="248">
        <v>125.29421447778159</v>
      </c>
    </row>
    <row r="8240" spans="2:3" x14ac:dyDescent="0.75">
      <c r="B8240" s="249">
        <v>8177</v>
      </c>
      <c r="C8240" s="248">
        <v>106.00805697787305</v>
      </c>
    </row>
    <row r="8241" spans="2:3" x14ac:dyDescent="0.75">
      <c r="B8241" s="249">
        <v>8178</v>
      </c>
      <c r="C8241" s="248">
        <v>112.4242738093813</v>
      </c>
    </row>
    <row r="8242" spans="2:3" x14ac:dyDescent="0.75">
      <c r="B8242" s="249">
        <v>8179</v>
      </c>
      <c r="C8242" s="248">
        <v>118.06290864359016</v>
      </c>
    </row>
    <row r="8243" spans="2:3" x14ac:dyDescent="0.75">
      <c r="B8243" s="249">
        <v>8180</v>
      </c>
      <c r="C8243" s="248">
        <v>110.75067422699368</v>
      </c>
    </row>
    <row r="8244" spans="2:3" x14ac:dyDescent="0.75">
      <c r="B8244" s="249">
        <v>8181</v>
      </c>
      <c r="C8244" s="248">
        <v>96.812751073549762</v>
      </c>
    </row>
    <row r="8245" spans="2:3" x14ac:dyDescent="0.75">
      <c r="B8245" s="249">
        <v>8182</v>
      </c>
      <c r="C8245" s="248">
        <v>152.70779038958213</v>
      </c>
    </row>
    <row r="8246" spans="2:3" x14ac:dyDescent="0.75">
      <c r="B8246" s="249">
        <v>8183</v>
      </c>
      <c r="C8246" s="248">
        <v>108.56204188241939</v>
      </c>
    </row>
    <row r="8247" spans="2:3" x14ac:dyDescent="0.75">
      <c r="B8247" s="249">
        <v>8184</v>
      </c>
      <c r="C8247" s="248">
        <v>107.19559714720194</v>
      </c>
    </row>
    <row r="8248" spans="2:3" x14ac:dyDescent="0.75">
      <c r="B8248" s="249">
        <v>8185</v>
      </c>
      <c r="C8248" s="248">
        <v>82.320548475731314</v>
      </c>
    </row>
    <row r="8249" spans="2:3" x14ac:dyDescent="0.75">
      <c r="B8249" s="249">
        <v>8186</v>
      </c>
      <c r="C8249" s="248">
        <v>103.84633239822359</v>
      </c>
    </row>
    <row r="8250" spans="2:3" x14ac:dyDescent="0.75">
      <c r="B8250" s="249">
        <v>8187</v>
      </c>
      <c r="C8250" s="248">
        <v>154.40947702922671</v>
      </c>
    </row>
    <row r="8251" spans="2:3" x14ac:dyDescent="0.75">
      <c r="B8251" s="249">
        <v>8188</v>
      </c>
      <c r="C8251" s="248">
        <v>113.16467166117116</v>
      </c>
    </row>
    <row r="8252" spans="2:3" x14ac:dyDescent="0.75">
      <c r="B8252" s="249">
        <v>8189</v>
      </c>
      <c r="C8252" s="248">
        <v>109.22327983496591</v>
      </c>
    </row>
    <row r="8253" spans="2:3" x14ac:dyDescent="0.75">
      <c r="B8253" s="249">
        <v>8190</v>
      </c>
      <c r="C8253" s="248">
        <v>123.32538218568577</v>
      </c>
    </row>
    <row r="8254" spans="2:3" x14ac:dyDescent="0.75">
      <c r="B8254" s="249">
        <v>8191</v>
      </c>
      <c r="C8254" s="248">
        <v>130.65286587640719</v>
      </c>
    </row>
    <row r="8255" spans="2:3" x14ac:dyDescent="0.75">
      <c r="B8255" s="249">
        <v>8192</v>
      </c>
      <c r="C8255" s="248">
        <v>117.06363915961732</v>
      </c>
    </row>
    <row r="8256" spans="2:3" x14ac:dyDescent="0.75">
      <c r="B8256" s="249">
        <v>8193</v>
      </c>
      <c r="C8256" s="248">
        <v>130.07455976047993</v>
      </c>
    </row>
    <row r="8257" spans="2:3" x14ac:dyDescent="0.75">
      <c r="B8257" s="249">
        <v>8194</v>
      </c>
      <c r="C8257" s="248">
        <v>138.02779871744519</v>
      </c>
    </row>
    <row r="8258" spans="2:3" x14ac:dyDescent="0.75">
      <c r="B8258" s="249">
        <v>8195</v>
      </c>
      <c r="C8258" s="248">
        <v>138.29372382286277</v>
      </c>
    </row>
    <row r="8259" spans="2:3" x14ac:dyDescent="0.75">
      <c r="B8259" s="249">
        <v>8196</v>
      </c>
      <c r="C8259" s="248">
        <v>89.267426332233725</v>
      </c>
    </row>
    <row r="8260" spans="2:3" x14ac:dyDescent="0.75">
      <c r="B8260" s="249">
        <v>8197</v>
      </c>
      <c r="C8260" s="248">
        <v>106.66438782490143</v>
      </c>
    </row>
    <row r="8261" spans="2:3" x14ac:dyDescent="0.75">
      <c r="B8261" s="249">
        <v>8198</v>
      </c>
      <c r="C8261" s="248">
        <v>110.63560607429609</v>
      </c>
    </row>
    <row r="8262" spans="2:3" x14ac:dyDescent="0.75">
      <c r="B8262" s="249">
        <v>8199</v>
      </c>
      <c r="C8262" s="248">
        <v>110.51401279203215</v>
      </c>
    </row>
    <row r="8263" spans="2:3" x14ac:dyDescent="0.75">
      <c r="B8263" s="249">
        <v>8200</v>
      </c>
      <c r="C8263" s="248">
        <v>129.73618726190952</v>
      </c>
    </row>
    <row r="8264" spans="2:3" x14ac:dyDescent="0.75">
      <c r="B8264" s="249">
        <v>8201</v>
      </c>
      <c r="C8264" s="248">
        <v>76.501336308577493</v>
      </c>
    </row>
    <row r="8265" spans="2:3" x14ac:dyDescent="0.75">
      <c r="B8265" s="249">
        <v>8202</v>
      </c>
      <c r="C8265" s="248">
        <v>168.53682316255009</v>
      </c>
    </row>
    <row r="8266" spans="2:3" x14ac:dyDescent="0.75">
      <c r="B8266" s="249">
        <v>8203</v>
      </c>
      <c r="C8266" s="248">
        <v>119.17210965604428</v>
      </c>
    </row>
    <row r="8267" spans="2:3" x14ac:dyDescent="0.75">
      <c r="B8267" s="249">
        <v>8204</v>
      </c>
      <c r="C8267" s="248">
        <v>128.73089190696982</v>
      </c>
    </row>
    <row r="8268" spans="2:3" x14ac:dyDescent="0.75">
      <c r="B8268" s="249">
        <v>8205</v>
      </c>
      <c r="C8268" s="248">
        <v>148.13304397807872</v>
      </c>
    </row>
    <row r="8269" spans="2:3" x14ac:dyDescent="0.75">
      <c r="B8269" s="249">
        <v>8206</v>
      </c>
      <c r="C8269" s="248">
        <v>133.86766192098105</v>
      </c>
    </row>
    <row r="8270" spans="2:3" x14ac:dyDescent="0.75">
      <c r="B8270" s="249">
        <v>8207</v>
      </c>
      <c r="C8270" s="248">
        <v>150.39592712888515</v>
      </c>
    </row>
    <row r="8271" spans="2:3" x14ac:dyDescent="0.75">
      <c r="B8271" s="249">
        <v>8208</v>
      </c>
      <c r="C8271" s="248">
        <v>129.8747102021602</v>
      </c>
    </row>
    <row r="8272" spans="2:3" x14ac:dyDescent="0.75">
      <c r="B8272" s="249">
        <v>8209</v>
      </c>
      <c r="C8272" s="248">
        <v>115.78084270543827</v>
      </c>
    </row>
    <row r="8273" spans="2:3" x14ac:dyDescent="0.75">
      <c r="B8273" s="249">
        <v>8210</v>
      </c>
      <c r="C8273" s="248">
        <v>115.0603072578688</v>
      </c>
    </row>
    <row r="8274" spans="2:3" x14ac:dyDescent="0.75">
      <c r="B8274" s="249">
        <v>8211</v>
      </c>
      <c r="C8274" s="248">
        <v>110.89814920884611</v>
      </c>
    </row>
    <row r="8275" spans="2:3" x14ac:dyDescent="0.75">
      <c r="B8275" s="249">
        <v>8212</v>
      </c>
      <c r="C8275" s="248">
        <v>134.27394608742514</v>
      </c>
    </row>
    <row r="8276" spans="2:3" x14ac:dyDescent="0.75">
      <c r="B8276" s="249">
        <v>8213</v>
      </c>
      <c r="C8276" s="248">
        <v>85.185859614038492</v>
      </c>
    </row>
    <row r="8277" spans="2:3" x14ac:dyDescent="0.75">
      <c r="B8277" s="249">
        <v>8214</v>
      </c>
      <c r="C8277" s="248">
        <v>152.52452443514773</v>
      </c>
    </row>
    <row r="8278" spans="2:3" x14ac:dyDescent="0.75">
      <c r="B8278" s="249">
        <v>8215</v>
      </c>
      <c r="C8278" s="248">
        <v>138.37718597223829</v>
      </c>
    </row>
    <row r="8279" spans="2:3" x14ac:dyDescent="0.75">
      <c r="B8279" s="249">
        <v>8216</v>
      </c>
      <c r="C8279" s="248">
        <v>112.35264813070771</v>
      </c>
    </row>
    <row r="8280" spans="2:3" x14ac:dyDescent="0.75">
      <c r="B8280" s="249">
        <v>8217</v>
      </c>
      <c r="C8280" s="248">
        <v>107.66147781355266</v>
      </c>
    </row>
    <row r="8281" spans="2:3" x14ac:dyDescent="0.75">
      <c r="B8281" s="249">
        <v>8218</v>
      </c>
      <c r="C8281" s="248">
        <v>156.85324061258007</v>
      </c>
    </row>
    <row r="8282" spans="2:3" x14ac:dyDescent="0.75">
      <c r="B8282" s="249">
        <v>8219</v>
      </c>
      <c r="C8282" s="248">
        <v>151.4016572347405</v>
      </c>
    </row>
    <row r="8283" spans="2:3" x14ac:dyDescent="0.75">
      <c r="B8283" s="249">
        <v>8220</v>
      </c>
      <c r="C8283" s="248">
        <v>91.294697014556363</v>
      </c>
    </row>
    <row r="8284" spans="2:3" x14ac:dyDescent="0.75">
      <c r="B8284" s="249">
        <v>8221</v>
      </c>
      <c r="C8284" s="248">
        <v>129.30268229663363</v>
      </c>
    </row>
    <row r="8285" spans="2:3" x14ac:dyDescent="0.75">
      <c r="B8285" s="249">
        <v>8222</v>
      </c>
      <c r="C8285" s="248">
        <v>141.55111293495921</v>
      </c>
    </row>
    <row r="8286" spans="2:3" x14ac:dyDescent="0.75">
      <c r="B8286" s="249">
        <v>8223</v>
      </c>
      <c r="C8286" s="248">
        <v>118.61768306713235</v>
      </c>
    </row>
    <row r="8287" spans="2:3" x14ac:dyDescent="0.75">
      <c r="B8287" s="249">
        <v>8224</v>
      </c>
      <c r="C8287" s="248">
        <v>124.70748230235357</v>
      </c>
    </row>
    <row r="8288" spans="2:3" x14ac:dyDescent="0.75">
      <c r="B8288" s="249">
        <v>8225</v>
      </c>
      <c r="C8288" s="248">
        <v>145.03246256477757</v>
      </c>
    </row>
    <row r="8289" spans="2:3" x14ac:dyDescent="0.75">
      <c r="B8289" s="249">
        <v>8226</v>
      </c>
      <c r="C8289" s="248">
        <v>124.02143383489299</v>
      </c>
    </row>
    <row r="8290" spans="2:3" x14ac:dyDescent="0.75">
      <c r="B8290" s="249">
        <v>8227</v>
      </c>
      <c r="C8290" s="248">
        <v>139.98550431422279</v>
      </c>
    </row>
    <row r="8291" spans="2:3" x14ac:dyDescent="0.75">
      <c r="B8291" s="249">
        <v>8228</v>
      </c>
      <c r="C8291" s="248">
        <v>143.01826606100357</v>
      </c>
    </row>
    <row r="8292" spans="2:3" x14ac:dyDescent="0.75">
      <c r="B8292" s="249">
        <v>8229</v>
      </c>
      <c r="C8292" s="248">
        <v>107.47898065554325</v>
      </c>
    </row>
    <row r="8293" spans="2:3" x14ac:dyDescent="0.75">
      <c r="B8293" s="249">
        <v>8230</v>
      </c>
      <c r="C8293" s="248">
        <v>122.54599206064429</v>
      </c>
    </row>
    <row r="8294" spans="2:3" x14ac:dyDescent="0.75">
      <c r="B8294" s="249">
        <v>8231</v>
      </c>
      <c r="C8294" s="248">
        <v>158.44608584135432</v>
      </c>
    </row>
    <row r="8295" spans="2:3" x14ac:dyDescent="0.75">
      <c r="B8295" s="249">
        <v>8232</v>
      </c>
      <c r="C8295" s="248">
        <v>157.51891092493804</v>
      </c>
    </row>
    <row r="8296" spans="2:3" x14ac:dyDescent="0.75">
      <c r="B8296" s="249">
        <v>8233</v>
      </c>
      <c r="C8296" s="248">
        <v>127.7433604791872</v>
      </c>
    </row>
    <row r="8297" spans="2:3" x14ac:dyDescent="0.75">
      <c r="B8297" s="249">
        <v>8234</v>
      </c>
      <c r="C8297" s="248">
        <v>127.8966170047204</v>
      </c>
    </row>
    <row r="8298" spans="2:3" x14ac:dyDescent="0.75">
      <c r="B8298" s="249">
        <v>8235</v>
      </c>
      <c r="C8298" s="248">
        <v>126.40661483915763</v>
      </c>
    </row>
    <row r="8299" spans="2:3" x14ac:dyDescent="0.75">
      <c r="B8299" s="249">
        <v>8236</v>
      </c>
      <c r="C8299" s="248">
        <v>153.7706889305166</v>
      </c>
    </row>
    <row r="8300" spans="2:3" x14ac:dyDescent="0.75">
      <c r="B8300" s="249">
        <v>8237</v>
      </c>
      <c r="C8300" s="248">
        <v>106.78130949968001</v>
      </c>
    </row>
    <row r="8301" spans="2:3" x14ac:dyDescent="0.75">
      <c r="B8301" s="249">
        <v>8238</v>
      </c>
      <c r="C8301" s="248">
        <v>146.8163033285324</v>
      </c>
    </row>
    <row r="8302" spans="2:3" x14ac:dyDescent="0.75">
      <c r="B8302" s="249">
        <v>8239</v>
      </c>
      <c r="C8302" s="248">
        <v>122.95778490606109</v>
      </c>
    </row>
    <row r="8303" spans="2:3" x14ac:dyDescent="0.75">
      <c r="B8303" s="249">
        <v>8240</v>
      </c>
      <c r="C8303" s="248">
        <v>138.3235582151699</v>
      </c>
    </row>
    <row r="8304" spans="2:3" x14ac:dyDescent="0.75">
      <c r="B8304" s="249">
        <v>8241</v>
      </c>
      <c r="C8304" s="248">
        <v>175.39173843355218</v>
      </c>
    </row>
    <row r="8305" spans="2:3" x14ac:dyDescent="0.75">
      <c r="B8305" s="249">
        <v>8242</v>
      </c>
      <c r="C8305" s="248">
        <v>145.41228318711845</v>
      </c>
    </row>
    <row r="8306" spans="2:3" x14ac:dyDescent="0.75">
      <c r="B8306" s="249">
        <v>8243</v>
      </c>
      <c r="C8306" s="248">
        <v>128.39521158504607</v>
      </c>
    </row>
    <row r="8307" spans="2:3" x14ac:dyDescent="0.75">
      <c r="B8307" s="249">
        <v>8244</v>
      </c>
      <c r="C8307" s="248">
        <v>111.52896080110905</v>
      </c>
    </row>
    <row r="8308" spans="2:3" x14ac:dyDescent="0.75">
      <c r="B8308" s="249">
        <v>8245</v>
      </c>
      <c r="C8308" s="248">
        <v>106.61582624330211</v>
      </c>
    </row>
    <row r="8309" spans="2:3" x14ac:dyDescent="0.75">
      <c r="B8309" s="249">
        <v>8246</v>
      </c>
      <c r="C8309" s="248">
        <v>106.35004975479947</v>
      </c>
    </row>
    <row r="8310" spans="2:3" x14ac:dyDescent="0.75">
      <c r="B8310" s="249">
        <v>8247</v>
      </c>
      <c r="C8310" s="248">
        <v>111.56386596184289</v>
      </c>
    </row>
    <row r="8311" spans="2:3" x14ac:dyDescent="0.75">
      <c r="B8311" s="249">
        <v>8248</v>
      </c>
      <c r="C8311" s="248">
        <v>129.42615928411297</v>
      </c>
    </row>
    <row r="8312" spans="2:3" x14ac:dyDescent="0.75">
      <c r="B8312" s="249">
        <v>8249</v>
      </c>
      <c r="C8312" s="248">
        <v>118.04317157237824</v>
      </c>
    </row>
    <row r="8313" spans="2:3" x14ac:dyDescent="0.75">
      <c r="B8313" s="249">
        <v>8250</v>
      </c>
      <c r="C8313" s="248">
        <v>125.04458499061786</v>
      </c>
    </row>
    <row r="8314" spans="2:3" x14ac:dyDescent="0.75">
      <c r="B8314" s="249">
        <v>8251</v>
      </c>
      <c r="C8314" s="248">
        <v>135.07600964079415</v>
      </c>
    </row>
    <row r="8315" spans="2:3" x14ac:dyDescent="0.75">
      <c r="B8315" s="249">
        <v>8252</v>
      </c>
      <c r="C8315" s="248">
        <v>203.50389527381196</v>
      </c>
    </row>
    <row r="8316" spans="2:3" x14ac:dyDescent="0.75">
      <c r="B8316" s="249">
        <v>8253</v>
      </c>
      <c r="C8316" s="248">
        <v>101.05031378401064</v>
      </c>
    </row>
    <row r="8317" spans="2:3" x14ac:dyDescent="0.75">
      <c r="B8317" s="249">
        <v>8254</v>
      </c>
      <c r="C8317" s="248">
        <v>96.878445652106706</v>
      </c>
    </row>
    <row r="8318" spans="2:3" x14ac:dyDescent="0.75">
      <c r="B8318" s="249">
        <v>8255</v>
      </c>
      <c r="C8318" s="248">
        <v>116.48795240765776</v>
      </c>
    </row>
    <row r="8319" spans="2:3" x14ac:dyDescent="0.75">
      <c r="B8319" s="249">
        <v>8256</v>
      </c>
      <c r="C8319" s="248">
        <v>97.630613099579406</v>
      </c>
    </row>
    <row r="8320" spans="2:3" x14ac:dyDescent="0.75">
      <c r="B8320" s="249">
        <v>8257</v>
      </c>
      <c r="C8320" s="248">
        <v>113.08709619182517</v>
      </c>
    </row>
    <row r="8321" spans="2:3" x14ac:dyDescent="0.75">
      <c r="B8321" s="249">
        <v>8258</v>
      </c>
      <c r="C8321" s="248">
        <v>131.94498327548737</v>
      </c>
    </row>
    <row r="8322" spans="2:3" x14ac:dyDescent="0.75">
      <c r="B8322" s="249">
        <v>8259</v>
      </c>
      <c r="C8322" s="248">
        <v>138.99431791602072</v>
      </c>
    </row>
    <row r="8323" spans="2:3" x14ac:dyDescent="0.75">
      <c r="B8323" s="249">
        <v>8260</v>
      </c>
      <c r="C8323" s="248">
        <v>124.16794008451561</v>
      </c>
    </row>
    <row r="8324" spans="2:3" x14ac:dyDescent="0.75">
      <c r="B8324" s="249">
        <v>8261</v>
      </c>
      <c r="C8324" s="248">
        <v>137.99780794932693</v>
      </c>
    </row>
    <row r="8325" spans="2:3" x14ac:dyDescent="0.75">
      <c r="B8325" s="249">
        <v>8262</v>
      </c>
      <c r="C8325" s="248">
        <v>149.38916747844135</v>
      </c>
    </row>
    <row r="8326" spans="2:3" x14ac:dyDescent="0.75">
      <c r="B8326" s="249">
        <v>8263</v>
      </c>
      <c r="C8326" s="248">
        <v>101.72666219000919</v>
      </c>
    </row>
    <row r="8327" spans="2:3" x14ac:dyDescent="0.75">
      <c r="B8327" s="249">
        <v>8264</v>
      </c>
      <c r="C8327" s="248">
        <v>116.84551468614038</v>
      </c>
    </row>
    <row r="8328" spans="2:3" x14ac:dyDescent="0.75">
      <c r="B8328" s="249">
        <v>8265</v>
      </c>
      <c r="C8328" s="248">
        <v>117.50480520412886</v>
      </c>
    </row>
    <row r="8329" spans="2:3" x14ac:dyDescent="0.75">
      <c r="B8329" s="249">
        <v>8266</v>
      </c>
      <c r="C8329" s="248">
        <v>97.486710432846365</v>
      </c>
    </row>
    <row r="8330" spans="2:3" x14ac:dyDescent="0.75">
      <c r="B8330" s="249">
        <v>8267</v>
      </c>
      <c r="C8330" s="248">
        <v>102.86293216847466</v>
      </c>
    </row>
    <row r="8331" spans="2:3" x14ac:dyDescent="0.75">
      <c r="B8331" s="249">
        <v>8268</v>
      </c>
      <c r="C8331" s="248">
        <v>132.30321691362698</v>
      </c>
    </row>
    <row r="8332" spans="2:3" x14ac:dyDescent="0.75">
      <c r="B8332" s="249">
        <v>8269</v>
      </c>
      <c r="C8332" s="248">
        <v>148.72633940495231</v>
      </c>
    </row>
    <row r="8333" spans="2:3" x14ac:dyDescent="0.75">
      <c r="B8333" s="249">
        <v>8270</v>
      </c>
      <c r="C8333" s="248">
        <v>100.87058663352762</v>
      </c>
    </row>
    <row r="8334" spans="2:3" x14ac:dyDescent="0.75">
      <c r="B8334" s="249">
        <v>8271</v>
      </c>
      <c r="C8334" s="248">
        <v>77.721591032347035</v>
      </c>
    </row>
    <row r="8335" spans="2:3" x14ac:dyDescent="0.75">
      <c r="B8335" s="249">
        <v>8272</v>
      </c>
      <c r="C8335" s="248">
        <v>107.17107190224068</v>
      </c>
    </row>
    <row r="8336" spans="2:3" x14ac:dyDescent="0.75">
      <c r="B8336" s="249">
        <v>8273</v>
      </c>
      <c r="C8336" s="248">
        <v>120.27873290815054</v>
      </c>
    </row>
    <row r="8337" spans="2:3" x14ac:dyDescent="0.75">
      <c r="B8337" s="249">
        <v>8274</v>
      </c>
      <c r="C8337" s="248">
        <v>87.691422067583346</v>
      </c>
    </row>
    <row r="8338" spans="2:3" x14ac:dyDescent="0.75">
      <c r="B8338" s="249">
        <v>8275</v>
      </c>
      <c r="C8338" s="248">
        <v>128.85176683093809</v>
      </c>
    </row>
    <row r="8339" spans="2:3" x14ac:dyDescent="0.75">
      <c r="B8339" s="249">
        <v>8276</v>
      </c>
      <c r="C8339" s="248">
        <v>123.34489163058093</v>
      </c>
    </row>
    <row r="8340" spans="2:3" x14ac:dyDescent="0.75">
      <c r="B8340" s="249">
        <v>8277</v>
      </c>
      <c r="C8340" s="248">
        <v>119.32501117958437</v>
      </c>
    </row>
    <row r="8341" spans="2:3" x14ac:dyDescent="0.75">
      <c r="B8341" s="249">
        <v>8278</v>
      </c>
      <c r="C8341" s="248">
        <v>168.6099023441526</v>
      </c>
    </row>
    <row r="8342" spans="2:3" x14ac:dyDescent="0.75">
      <c r="B8342" s="249">
        <v>8279</v>
      </c>
      <c r="C8342" s="248">
        <v>151.351097137198</v>
      </c>
    </row>
    <row r="8343" spans="2:3" x14ac:dyDescent="0.75">
      <c r="B8343" s="249">
        <v>8280</v>
      </c>
      <c r="C8343" s="248">
        <v>134.00722927388816</v>
      </c>
    </row>
    <row r="8344" spans="2:3" x14ac:dyDescent="0.75">
      <c r="B8344" s="249">
        <v>8281</v>
      </c>
      <c r="C8344" s="248">
        <v>126.91914635367652</v>
      </c>
    </row>
    <row r="8345" spans="2:3" x14ac:dyDescent="0.75">
      <c r="B8345" s="249">
        <v>8282</v>
      </c>
      <c r="C8345" s="248">
        <v>133.11541253781957</v>
      </c>
    </row>
    <row r="8346" spans="2:3" x14ac:dyDescent="0.75">
      <c r="B8346" s="249">
        <v>8283</v>
      </c>
      <c r="C8346" s="248">
        <v>82.437015992842305</v>
      </c>
    </row>
    <row r="8347" spans="2:3" x14ac:dyDescent="0.75">
      <c r="B8347" s="249">
        <v>8284</v>
      </c>
      <c r="C8347" s="248">
        <v>100.04003009288468</v>
      </c>
    </row>
    <row r="8348" spans="2:3" x14ac:dyDescent="0.75">
      <c r="B8348" s="249">
        <v>8285</v>
      </c>
      <c r="C8348" s="248">
        <v>98.641032816933631</v>
      </c>
    </row>
    <row r="8349" spans="2:3" x14ac:dyDescent="0.75">
      <c r="B8349" s="249">
        <v>8286</v>
      </c>
      <c r="C8349" s="248">
        <v>129.99938723511613</v>
      </c>
    </row>
    <row r="8350" spans="2:3" x14ac:dyDescent="0.75">
      <c r="B8350" s="249">
        <v>8287</v>
      </c>
      <c r="C8350" s="248">
        <v>123.93662026570939</v>
      </c>
    </row>
    <row r="8351" spans="2:3" x14ac:dyDescent="0.75">
      <c r="B8351" s="249">
        <v>8288</v>
      </c>
      <c r="C8351" s="248">
        <v>142.92975645376271</v>
      </c>
    </row>
    <row r="8352" spans="2:3" x14ac:dyDescent="0.75">
      <c r="B8352" s="249">
        <v>8289</v>
      </c>
      <c r="C8352" s="248">
        <v>130.69273753235422</v>
      </c>
    </row>
    <row r="8353" spans="2:3" x14ac:dyDescent="0.75">
      <c r="B8353" s="249">
        <v>8290</v>
      </c>
      <c r="C8353" s="248">
        <v>121.87903289183446</v>
      </c>
    </row>
    <row r="8354" spans="2:3" x14ac:dyDescent="0.75">
      <c r="B8354" s="249">
        <v>8291</v>
      </c>
      <c r="C8354" s="248">
        <v>134.62797254594091</v>
      </c>
    </row>
    <row r="8355" spans="2:3" x14ac:dyDescent="0.75">
      <c r="B8355" s="249">
        <v>8292</v>
      </c>
      <c r="C8355" s="248">
        <v>121.79159425884178</v>
      </c>
    </row>
    <row r="8356" spans="2:3" x14ac:dyDescent="0.75">
      <c r="B8356" s="249">
        <v>8293</v>
      </c>
      <c r="C8356" s="248">
        <v>132.23939081549437</v>
      </c>
    </row>
    <row r="8357" spans="2:3" x14ac:dyDescent="0.75">
      <c r="B8357" s="249">
        <v>8294</v>
      </c>
      <c r="C8357" s="248">
        <v>129.92317896956814</v>
      </c>
    </row>
    <row r="8358" spans="2:3" x14ac:dyDescent="0.75">
      <c r="B8358" s="249">
        <v>8295</v>
      </c>
      <c r="C8358" s="248">
        <v>132.60138413502466</v>
      </c>
    </row>
    <row r="8359" spans="2:3" x14ac:dyDescent="0.75">
      <c r="B8359" s="249">
        <v>8296</v>
      </c>
      <c r="C8359" s="248">
        <v>120.77198445713992</v>
      </c>
    </row>
    <row r="8360" spans="2:3" x14ac:dyDescent="0.75">
      <c r="B8360" s="249">
        <v>8297</v>
      </c>
      <c r="C8360" s="248">
        <v>88.559729291037542</v>
      </c>
    </row>
    <row r="8361" spans="2:3" x14ac:dyDescent="0.75">
      <c r="B8361" s="249">
        <v>8298</v>
      </c>
      <c r="C8361" s="248">
        <v>137.8185507701298</v>
      </c>
    </row>
    <row r="8362" spans="2:3" x14ac:dyDescent="0.75">
      <c r="B8362" s="249">
        <v>8299</v>
      </c>
      <c r="C8362" s="248">
        <v>118.56437640035965</v>
      </c>
    </row>
    <row r="8363" spans="2:3" x14ac:dyDescent="0.75">
      <c r="B8363" s="249">
        <v>8300</v>
      </c>
      <c r="C8363" s="248">
        <v>119.5244580692822</v>
      </c>
    </row>
    <row r="8364" spans="2:3" x14ac:dyDescent="0.75">
      <c r="B8364" s="249">
        <v>8301</v>
      </c>
      <c r="C8364" s="248">
        <v>144.96412104649553</v>
      </c>
    </row>
    <row r="8365" spans="2:3" x14ac:dyDescent="0.75">
      <c r="B8365" s="249">
        <v>8302</v>
      </c>
      <c r="C8365" s="248">
        <v>123.32972126034771</v>
      </c>
    </row>
    <row r="8366" spans="2:3" x14ac:dyDescent="0.75">
      <c r="B8366" s="249">
        <v>8303</v>
      </c>
      <c r="C8366" s="248">
        <v>126.94611356036715</v>
      </c>
    </row>
    <row r="8367" spans="2:3" x14ac:dyDescent="0.75">
      <c r="B8367" s="249">
        <v>8304</v>
      </c>
      <c r="C8367" s="248">
        <v>49.344380674502219</v>
      </c>
    </row>
    <row r="8368" spans="2:3" x14ac:dyDescent="0.75">
      <c r="B8368" s="249">
        <v>8305</v>
      </c>
      <c r="C8368" s="248">
        <v>139.89595368597475</v>
      </c>
    </row>
    <row r="8369" spans="2:3" x14ac:dyDescent="0.75">
      <c r="B8369" s="249">
        <v>8306</v>
      </c>
      <c r="C8369" s="248">
        <v>135.42277800097131</v>
      </c>
    </row>
    <row r="8370" spans="2:3" x14ac:dyDescent="0.75">
      <c r="B8370" s="249">
        <v>8307</v>
      </c>
      <c r="C8370" s="248">
        <v>118.99003412302568</v>
      </c>
    </row>
    <row r="8371" spans="2:3" x14ac:dyDescent="0.75">
      <c r="B8371" s="249">
        <v>8308</v>
      </c>
      <c r="C8371" s="248">
        <v>59.97581610366521</v>
      </c>
    </row>
    <row r="8372" spans="2:3" x14ac:dyDescent="0.75">
      <c r="B8372" s="249">
        <v>8309</v>
      </c>
      <c r="C8372" s="248">
        <v>137.26238694402699</v>
      </c>
    </row>
    <row r="8373" spans="2:3" x14ac:dyDescent="0.75">
      <c r="B8373" s="249">
        <v>8310</v>
      </c>
      <c r="C8373" s="248">
        <v>94.126809403221188</v>
      </c>
    </row>
    <row r="8374" spans="2:3" x14ac:dyDescent="0.75">
      <c r="B8374" s="249">
        <v>8311</v>
      </c>
      <c r="C8374" s="248">
        <v>107.94793085645713</v>
      </c>
    </row>
    <row r="8375" spans="2:3" x14ac:dyDescent="0.75">
      <c r="B8375" s="249">
        <v>8312</v>
      </c>
      <c r="C8375" s="248">
        <v>126.49171324574421</v>
      </c>
    </row>
    <row r="8376" spans="2:3" x14ac:dyDescent="0.75">
      <c r="B8376" s="249">
        <v>8313</v>
      </c>
      <c r="C8376" s="248">
        <v>131.93248001539962</v>
      </c>
    </row>
    <row r="8377" spans="2:3" x14ac:dyDescent="0.75">
      <c r="B8377" s="249">
        <v>8314</v>
      </c>
      <c r="C8377" s="248">
        <v>114.38231722634214</v>
      </c>
    </row>
    <row r="8378" spans="2:3" x14ac:dyDescent="0.75">
      <c r="B8378" s="249">
        <v>8315</v>
      </c>
      <c r="C8378" s="248">
        <v>141.41633853334264</v>
      </c>
    </row>
    <row r="8379" spans="2:3" x14ac:dyDescent="0.75">
      <c r="B8379" s="249">
        <v>8316</v>
      </c>
      <c r="C8379" s="248">
        <v>134.83367080398349</v>
      </c>
    </row>
    <row r="8380" spans="2:3" x14ac:dyDescent="0.75">
      <c r="B8380" s="249">
        <v>8317</v>
      </c>
      <c r="C8380" s="248">
        <v>114.68857022245261</v>
      </c>
    </row>
    <row r="8381" spans="2:3" x14ac:dyDescent="0.75">
      <c r="B8381" s="249">
        <v>8318</v>
      </c>
      <c r="C8381" s="248">
        <v>147.5777753391545</v>
      </c>
    </row>
    <row r="8382" spans="2:3" x14ac:dyDescent="0.75">
      <c r="B8382" s="249">
        <v>8319</v>
      </c>
      <c r="C8382" s="248">
        <v>92.850886422821475</v>
      </c>
    </row>
    <row r="8383" spans="2:3" x14ac:dyDescent="0.75">
      <c r="B8383" s="249">
        <v>8320</v>
      </c>
      <c r="C8383" s="248">
        <v>100.97964146349746</v>
      </c>
    </row>
    <row r="8384" spans="2:3" x14ac:dyDescent="0.75">
      <c r="B8384" s="249">
        <v>8321</v>
      </c>
      <c r="C8384" s="248">
        <v>118.38308106007499</v>
      </c>
    </row>
    <row r="8385" spans="2:3" x14ac:dyDescent="0.75">
      <c r="B8385" s="249">
        <v>8322</v>
      </c>
      <c r="C8385" s="248">
        <v>111.1778023458793</v>
      </c>
    </row>
    <row r="8386" spans="2:3" x14ac:dyDescent="0.75">
      <c r="B8386" s="249">
        <v>8323</v>
      </c>
      <c r="C8386" s="248">
        <v>100.65883191258096</v>
      </c>
    </row>
    <row r="8387" spans="2:3" x14ac:dyDescent="0.75">
      <c r="B8387" s="249">
        <v>8324</v>
      </c>
      <c r="C8387" s="248">
        <v>122.37986820995013</v>
      </c>
    </row>
    <row r="8388" spans="2:3" x14ac:dyDescent="0.75">
      <c r="B8388" s="249">
        <v>8325</v>
      </c>
      <c r="C8388" s="248">
        <v>136.72886046576718</v>
      </c>
    </row>
    <row r="8389" spans="2:3" x14ac:dyDescent="0.75">
      <c r="B8389" s="249">
        <v>8326</v>
      </c>
      <c r="C8389" s="248">
        <v>99.50078807747758</v>
      </c>
    </row>
    <row r="8390" spans="2:3" x14ac:dyDescent="0.75">
      <c r="B8390" s="249">
        <v>8327</v>
      </c>
      <c r="C8390" s="248">
        <v>110.88786830876229</v>
      </c>
    </row>
    <row r="8391" spans="2:3" x14ac:dyDescent="0.75">
      <c r="B8391" s="249">
        <v>8328</v>
      </c>
      <c r="C8391" s="248">
        <v>132.19413397620414</v>
      </c>
    </row>
    <row r="8392" spans="2:3" x14ac:dyDescent="0.75">
      <c r="B8392" s="249">
        <v>8329</v>
      </c>
      <c r="C8392" s="248">
        <v>105.94043573631831</v>
      </c>
    </row>
    <row r="8393" spans="2:3" x14ac:dyDescent="0.75">
      <c r="B8393" s="249">
        <v>8330</v>
      </c>
      <c r="C8393" s="248">
        <v>133.35847689978934</v>
      </c>
    </row>
    <row r="8394" spans="2:3" x14ac:dyDescent="0.75">
      <c r="B8394" s="249">
        <v>8331</v>
      </c>
      <c r="C8394" s="248">
        <v>119.95958708940059</v>
      </c>
    </row>
    <row r="8395" spans="2:3" x14ac:dyDescent="0.75">
      <c r="B8395" s="249">
        <v>8332</v>
      </c>
      <c r="C8395" s="248">
        <v>114.91366026448148</v>
      </c>
    </row>
    <row r="8396" spans="2:3" x14ac:dyDescent="0.75">
      <c r="B8396" s="249">
        <v>8333</v>
      </c>
      <c r="C8396" s="248">
        <v>92.108812800978342</v>
      </c>
    </row>
    <row r="8397" spans="2:3" x14ac:dyDescent="0.75">
      <c r="B8397" s="249">
        <v>8334</v>
      </c>
      <c r="C8397" s="248">
        <v>133.19175409774624</v>
      </c>
    </row>
    <row r="8398" spans="2:3" x14ac:dyDescent="0.75">
      <c r="B8398" s="249">
        <v>8335</v>
      </c>
      <c r="C8398" s="248">
        <v>145.31028228532836</v>
      </c>
    </row>
    <row r="8399" spans="2:3" x14ac:dyDescent="0.75">
      <c r="B8399" s="249">
        <v>8336</v>
      </c>
      <c r="C8399" s="248">
        <v>143.96988340395805</v>
      </c>
    </row>
    <row r="8400" spans="2:3" x14ac:dyDescent="0.75">
      <c r="B8400" s="249">
        <v>8337</v>
      </c>
      <c r="C8400" s="248">
        <v>168.1943532813662</v>
      </c>
    </row>
    <row r="8401" spans="2:3" x14ac:dyDescent="0.75">
      <c r="B8401" s="249">
        <v>8338</v>
      </c>
      <c r="C8401" s="248">
        <v>118.81797801799902</v>
      </c>
    </row>
    <row r="8402" spans="2:3" x14ac:dyDescent="0.75">
      <c r="B8402" s="249">
        <v>8339</v>
      </c>
      <c r="C8402" s="248">
        <v>90.826510232212513</v>
      </c>
    </row>
    <row r="8403" spans="2:3" x14ac:dyDescent="0.75">
      <c r="B8403" s="249">
        <v>8340</v>
      </c>
      <c r="C8403" s="248">
        <v>155.44934830541018</v>
      </c>
    </row>
    <row r="8404" spans="2:3" x14ac:dyDescent="0.75">
      <c r="B8404" s="249">
        <v>8341</v>
      </c>
      <c r="C8404" s="248">
        <v>134.11164891704692</v>
      </c>
    </row>
    <row r="8405" spans="2:3" x14ac:dyDescent="0.75">
      <c r="B8405" s="249">
        <v>8342</v>
      </c>
      <c r="C8405" s="248">
        <v>158.08651951609076</v>
      </c>
    </row>
    <row r="8406" spans="2:3" x14ac:dyDescent="0.75">
      <c r="B8406" s="249">
        <v>8343</v>
      </c>
      <c r="C8406" s="248">
        <v>127.42595675020412</v>
      </c>
    </row>
    <row r="8407" spans="2:3" x14ac:dyDescent="0.75">
      <c r="B8407" s="249">
        <v>8344</v>
      </c>
      <c r="C8407" s="248">
        <v>160.58305656116571</v>
      </c>
    </row>
    <row r="8408" spans="2:3" x14ac:dyDescent="0.75">
      <c r="B8408" s="249">
        <v>8345</v>
      </c>
      <c r="C8408" s="248">
        <v>102.37024808137072</v>
      </c>
    </row>
    <row r="8409" spans="2:3" x14ac:dyDescent="0.75">
      <c r="B8409" s="249">
        <v>8346</v>
      </c>
      <c r="C8409" s="248">
        <v>147.20387526245528</v>
      </c>
    </row>
    <row r="8410" spans="2:3" x14ac:dyDescent="0.75">
      <c r="B8410" s="249">
        <v>8347</v>
      </c>
      <c r="C8410" s="248">
        <v>121.36592233193817</v>
      </c>
    </row>
    <row r="8411" spans="2:3" x14ac:dyDescent="0.75">
      <c r="B8411" s="249">
        <v>8348</v>
      </c>
      <c r="C8411" s="248">
        <v>139.72240011401468</v>
      </c>
    </row>
    <row r="8412" spans="2:3" x14ac:dyDescent="0.75">
      <c r="B8412" s="249">
        <v>8349</v>
      </c>
      <c r="C8412" s="248">
        <v>132.35287314816327</v>
      </c>
    </row>
    <row r="8413" spans="2:3" x14ac:dyDescent="0.75">
      <c r="B8413" s="249">
        <v>8350</v>
      </c>
      <c r="C8413" s="248">
        <v>104.62485679043789</v>
      </c>
    </row>
    <row r="8414" spans="2:3" x14ac:dyDescent="0.75">
      <c r="B8414" s="249">
        <v>8351</v>
      </c>
      <c r="C8414" s="248">
        <v>118.90246929311775</v>
      </c>
    </row>
    <row r="8415" spans="2:3" x14ac:dyDescent="0.75">
      <c r="B8415" s="249">
        <v>8352</v>
      </c>
      <c r="C8415" s="248">
        <v>128.05723124933806</v>
      </c>
    </row>
    <row r="8416" spans="2:3" x14ac:dyDescent="0.75">
      <c r="B8416" s="249">
        <v>8353</v>
      </c>
      <c r="C8416" s="248">
        <v>101.28136662703261</v>
      </c>
    </row>
    <row r="8417" spans="2:3" x14ac:dyDescent="0.75">
      <c r="B8417" s="249">
        <v>8354</v>
      </c>
      <c r="C8417" s="248">
        <v>116.33141595550202</v>
      </c>
    </row>
    <row r="8418" spans="2:3" x14ac:dyDescent="0.75">
      <c r="B8418" s="249">
        <v>8355</v>
      </c>
      <c r="C8418" s="248">
        <v>141.11026473610838</v>
      </c>
    </row>
    <row r="8419" spans="2:3" x14ac:dyDescent="0.75">
      <c r="B8419" s="249">
        <v>8356</v>
      </c>
      <c r="C8419" s="248">
        <v>109.02234541244864</v>
      </c>
    </row>
    <row r="8420" spans="2:3" x14ac:dyDescent="0.75">
      <c r="B8420" s="249">
        <v>8357</v>
      </c>
      <c r="C8420" s="248">
        <v>128.97848331730177</v>
      </c>
    </row>
    <row r="8421" spans="2:3" x14ac:dyDescent="0.75">
      <c r="B8421" s="249">
        <v>8358</v>
      </c>
      <c r="C8421" s="248">
        <v>129.13080851574742</v>
      </c>
    </row>
    <row r="8422" spans="2:3" x14ac:dyDescent="0.75">
      <c r="B8422" s="249">
        <v>8359</v>
      </c>
      <c r="C8422" s="248">
        <v>152.35936547289742</v>
      </c>
    </row>
    <row r="8423" spans="2:3" x14ac:dyDescent="0.75">
      <c r="B8423" s="249">
        <v>8360</v>
      </c>
      <c r="C8423" s="248">
        <v>120.36984115170195</v>
      </c>
    </row>
    <row r="8424" spans="2:3" x14ac:dyDescent="0.75">
      <c r="B8424" s="249">
        <v>8361</v>
      </c>
      <c r="C8424" s="248">
        <v>93.422162118267551</v>
      </c>
    </row>
    <row r="8425" spans="2:3" x14ac:dyDescent="0.75">
      <c r="B8425" s="249">
        <v>8362</v>
      </c>
      <c r="C8425" s="248">
        <v>111.61177548517664</v>
      </c>
    </row>
    <row r="8426" spans="2:3" x14ac:dyDescent="0.75">
      <c r="B8426" s="249">
        <v>8363</v>
      </c>
      <c r="C8426" s="248">
        <v>127.86104736036597</v>
      </c>
    </row>
    <row r="8427" spans="2:3" x14ac:dyDescent="0.75">
      <c r="B8427" s="249">
        <v>8364</v>
      </c>
      <c r="C8427" s="248">
        <v>87.561625953228855</v>
      </c>
    </row>
    <row r="8428" spans="2:3" x14ac:dyDescent="0.75">
      <c r="B8428" s="249">
        <v>8365</v>
      </c>
      <c r="C8428" s="248">
        <v>133.80362119133082</v>
      </c>
    </row>
    <row r="8429" spans="2:3" x14ac:dyDescent="0.75">
      <c r="B8429" s="249">
        <v>8366</v>
      </c>
      <c r="C8429" s="248">
        <v>128.35889433140187</v>
      </c>
    </row>
    <row r="8430" spans="2:3" x14ac:dyDescent="0.75">
      <c r="B8430" s="249">
        <v>8367</v>
      </c>
      <c r="C8430" s="248">
        <v>109.31692632015208</v>
      </c>
    </row>
    <row r="8431" spans="2:3" x14ac:dyDescent="0.75">
      <c r="B8431" s="249">
        <v>8368</v>
      </c>
      <c r="C8431" s="248">
        <v>117.22914222247029</v>
      </c>
    </row>
    <row r="8432" spans="2:3" x14ac:dyDescent="0.75">
      <c r="B8432" s="249">
        <v>8369</v>
      </c>
      <c r="C8432" s="248">
        <v>116.28363288940122</v>
      </c>
    </row>
    <row r="8433" spans="2:3" x14ac:dyDescent="0.75">
      <c r="B8433" s="249">
        <v>8370</v>
      </c>
      <c r="C8433" s="248">
        <v>122.26986792435797</v>
      </c>
    </row>
    <row r="8434" spans="2:3" x14ac:dyDescent="0.75">
      <c r="B8434" s="249">
        <v>8371</v>
      </c>
      <c r="C8434" s="248">
        <v>100.07795509369313</v>
      </c>
    </row>
    <row r="8435" spans="2:3" x14ac:dyDescent="0.75">
      <c r="B8435" s="249">
        <v>8372</v>
      </c>
      <c r="C8435" s="248">
        <v>106.53419037104857</v>
      </c>
    </row>
    <row r="8436" spans="2:3" x14ac:dyDescent="0.75">
      <c r="B8436" s="249">
        <v>8373</v>
      </c>
      <c r="C8436" s="248">
        <v>111.75690898777843</v>
      </c>
    </row>
    <row r="8437" spans="2:3" x14ac:dyDescent="0.75">
      <c r="B8437" s="249">
        <v>8374</v>
      </c>
      <c r="C8437" s="248">
        <v>121.97861786761702</v>
      </c>
    </row>
    <row r="8438" spans="2:3" x14ac:dyDescent="0.75">
      <c r="B8438" s="249">
        <v>8375</v>
      </c>
      <c r="C8438" s="248">
        <v>139.48662481749886</v>
      </c>
    </row>
    <row r="8439" spans="2:3" x14ac:dyDescent="0.75">
      <c r="B8439" s="249">
        <v>8376</v>
      </c>
      <c r="C8439" s="248">
        <v>103.87798819674842</v>
      </c>
    </row>
    <row r="8440" spans="2:3" x14ac:dyDescent="0.75">
      <c r="B8440" s="249">
        <v>8377</v>
      </c>
      <c r="C8440" s="248">
        <v>163.24502714456438</v>
      </c>
    </row>
    <row r="8441" spans="2:3" x14ac:dyDescent="0.75">
      <c r="B8441" s="249">
        <v>8378</v>
      </c>
      <c r="C8441" s="248">
        <v>168.84824351679777</v>
      </c>
    </row>
    <row r="8442" spans="2:3" x14ac:dyDescent="0.75">
      <c r="B8442" s="249">
        <v>8379</v>
      </c>
      <c r="C8442" s="248">
        <v>145.03369773896634</v>
      </c>
    </row>
    <row r="8443" spans="2:3" x14ac:dyDescent="0.75">
      <c r="B8443" s="249">
        <v>8380</v>
      </c>
      <c r="C8443" s="248">
        <v>132.61930266807931</v>
      </c>
    </row>
    <row r="8444" spans="2:3" x14ac:dyDescent="0.75">
      <c r="B8444" s="249">
        <v>8381</v>
      </c>
      <c r="C8444" s="248">
        <v>125.81109426056506</v>
      </c>
    </row>
    <row r="8445" spans="2:3" x14ac:dyDescent="0.75">
      <c r="B8445" s="249">
        <v>8382</v>
      </c>
      <c r="C8445" s="248">
        <v>121.5219515408272</v>
      </c>
    </row>
    <row r="8446" spans="2:3" x14ac:dyDescent="0.75">
      <c r="B8446" s="249">
        <v>8383</v>
      </c>
      <c r="C8446" s="248">
        <v>122.55692563836968</v>
      </c>
    </row>
    <row r="8447" spans="2:3" x14ac:dyDescent="0.75">
      <c r="B8447" s="249">
        <v>8384</v>
      </c>
      <c r="C8447" s="248">
        <v>127.70822450392544</v>
      </c>
    </row>
    <row r="8448" spans="2:3" x14ac:dyDescent="0.75">
      <c r="B8448" s="249">
        <v>8385</v>
      </c>
      <c r="C8448" s="248">
        <v>148.17500276949892</v>
      </c>
    </row>
    <row r="8449" spans="2:3" x14ac:dyDescent="0.75">
      <c r="B8449" s="249">
        <v>8386</v>
      </c>
      <c r="C8449" s="248">
        <v>100.85362878005978</v>
      </c>
    </row>
    <row r="8450" spans="2:3" x14ac:dyDescent="0.75">
      <c r="B8450" s="249">
        <v>8387</v>
      </c>
      <c r="C8450" s="248">
        <v>104.83113166095609</v>
      </c>
    </row>
    <row r="8451" spans="2:3" x14ac:dyDescent="0.75">
      <c r="B8451" s="249">
        <v>8388</v>
      </c>
      <c r="C8451" s="248">
        <v>163.52534398572524</v>
      </c>
    </row>
    <row r="8452" spans="2:3" x14ac:dyDescent="0.75">
      <c r="B8452" s="249">
        <v>8389</v>
      </c>
      <c r="C8452" s="248">
        <v>104.82051619943968</v>
      </c>
    </row>
    <row r="8453" spans="2:3" x14ac:dyDescent="0.75">
      <c r="B8453" s="249">
        <v>8390</v>
      </c>
      <c r="C8453" s="248">
        <v>133.40906698291255</v>
      </c>
    </row>
    <row r="8454" spans="2:3" x14ac:dyDescent="0.75">
      <c r="B8454" s="249">
        <v>8391</v>
      </c>
      <c r="C8454" s="248">
        <v>119.04116631908362</v>
      </c>
    </row>
    <row r="8455" spans="2:3" x14ac:dyDescent="0.75">
      <c r="B8455" s="249">
        <v>8392</v>
      </c>
      <c r="C8455" s="248">
        <v>100.82770913704917</v>
      </c>
    </row>
    <row r="8456" spans="2:3" x14ac:dyDescent="0.75">
      <c r="B8456" s="249">
        <v>8393</v>
      </c>
      <c r="C8456" s="248">
        <v>135.59774100207233</v>
      </c>
    </row>
    <row r="8457" spans="2:3" x14ac:dyDescent="0.75">
      <c r="B8457" s="249">
        <v>8394</v>
      </c>
      <c r="C8457" s="248">
        <v>141.06129928785688</v>
      </c>
    </row>
    <row r="8458" spans="2:3" x14ac:dyDescent="0.75">
      <c r="B8458" s="249">
        <v>8395</v>
      </c>
      <c r="C8458" s="248">
        <v>122.23667864489266</v>
      </c>
    </row>
    <row r="8459" spans="2:3" x14ac:dyDescent="0.75">
      <c r="B8459" s="249">
        <v>8396</v>
      </c>
      <c r="C8459" s="248">
        <v>69.742792605004311</v>
      </c>
    </row>
    <row r="8460" spans="2:3" x14ac:dyDescent="0.75">
      <c r="B8460" s="249">
        <v>8397</v>
      </c>
      <c r="C8460" s="248">
        <v>98.291762914017298</v>
      </c>
    </row>
    <row r="8461" spans="2:3" x14ac:dyDescent="0.75">
      <c r="B8461" s="249">
        <v>8398</v>
      </c>
      <c r="C8461" s="248">
        <v>112.69885773340806</v>
      </c>
    </row>
    <row r="8462" spans="2:3" x14ac:dyDescent="0.75">
      <c r="B8462" s="249">
        <v>8399</v>
      </c>
      <c r="C8462" s="248">
        <v>131.33521102989945</v>
      </c>
    </row>
    <row r="8463" spans="2:3" x14ac:dyDescent="0.75">
      <c r="B8463" s="249">
        <v>8400</v>
      </c>
      <c r="C8463" s="248">
        <v>149.82080365697465</v>
      </c>
    </row>
    <row r="8464" spans="2:3" x14ac:dyDescent="0.75">
      <c r="B8464" s="249">
        <v>8401</v>
      </c>
      <c r="C8464" s="248">
        <v>115.90926452026444</v>
      </c>
    </row>
    <row r="8465" spans="2:3" x14ac:dyDescent="0.75">
      <c r="B8465" s="249">
        <v>8402</v>
      </c>
      <c r="C8465" s="248">
        <v>115.11110683780285</v>
      </c>
    </row>
    <row r="8466" spans="2:3" x14ac:dyDescent="0.75">
      <c r="B8466" s="249">
        <v>8403</v>
      </c>
      <c r="C8466" s="248">
        <v>116.63643222913728</v>
      </c>
    </row>
    <row r="8467" spans="2:3" x14ac:dyDescent="0.75">
      <c r="B8467" s="249">
        <v>8404</v>
      </c>
      <c r="C8467" s="248">
        <v>149.75543061883542</v>
      </c>
    </row>
    <row r="8468" spans="2:3" x14ac:dyDescent="0.75">
      <c r="B8468" s="249">
        <v>8405</v>
      </c>
      <c r="C8468" s="248">
        <v>143.82652715031276</v>
      </c>
    </row>
    <row r="8469" spans="2:3" x14ac:dyDescent="0.75">
      <c r="B8469" s="249">
        <v>8406</v>
      </c>
      <c r="C8469" s="248">
        <v>100.86058020633597</v>
      </c>
    </row>
    <row r="8470" spans="2:3" x14ac:dyDescent="0.75">
      <c r="B8470" s="249">
        <v>8407</v>
      </c>
      <c r="C8470" s="248">
        <v>88.085314736157741</v>
      </c>
    </row>
    <row r="8471" spans="2:3" x14ac:dyDescent="0.75">
      <c r="B8471" s="249">
        <v>8408</v>
      </c>
      <c r="C8471" s="248">
        <v>125.69280308636361</v>
      </c>
    </row>
    <row r="8472" spans="2:3" x14ac:dyDescent="0.75">
      <c r="B8472" s="249">
        <v>8409</v>
      </c>
      <c r="C8472" s="248">
        <v>175.63660572534602</v>
      </c>
    </row>
    <row r="8473" spans="2:3" x14ac:dyDescent="0.75">
      <c r="B8473" s="249">
        <v>8410</v>
      </c>
      <c r="C8473" s="248">
        <v>129.23864848455378</v>
      </c>
    </row>
    <row r="8474" spans="2:3" x14ac:dyDescent="0.75">
      <c r="B8474" s="249">
        <v>8411</v>
      </c>
      <c r="C8474" s="248">
        <v>105.54687700270286</v>
      </c>
    </row>
    <row r="8475" spans="2:3" x14ac:dyDescent="0.75">
      <c r="B8475" s="249">
        <v>8412</v>
      </c>
      <c r="C8475" s="248">
        <v>128.42859863147018</v>
      </c>
    </row>
    <row r="8476" spans="2:3" x14ac:dyDescent="0.75">
      <c r="B8476" s="249">
        <v>8413</v>
      </c>
      <c r="C8476" s="248">
        <v>116.98373711023643</v>
      </c>
    </row>
    <row r="8477" spans="2:3" x14ac:dyDescent="0.75">
      <c r="B8477" s="249">
        <v>8414</v>
      </c>
      <c r="C8477" s="248">
        <v>121.00802045082143</v>
      </c>
    </row>
    <row r="8478" spans="2:3" x14ac:dyDescent="0.75">
      <c r="B8478" s="249">
        <v>8415</v>
      </c>
      <c r="C8478" s="248">
        <v>82.887369140540727</v>
      </c>
    </row>
    <row r="8479" spans="2:3" x14ac:dyDescent="0.75">
      <c r="B8479" s="249">
        <v>8416</v>
      </c>
      <c r="C8479" s="248">
        <v>125.58449175454351</v>
      </c>
    </row>
    <row r="8480" spans="2:3" x14ac:dyDescent="0.75">
      <c r="B8480" s="249">
        <v>8417</v>
      </c>
      <c r="C8480" s="248">
        <v>119.17624420906996</v>
      </c>
    </row>
    <row r="8481" spans="2:3" x14ac:dyDescent="0.75">
      <c r="B8481" s="249">
        <v>8418</v>
      </c>
      <c r="C8481" s="248">
        <v>125.40331438740371</v>
      </c>
    </row>
    <row r="8482" spans="2:3" x14ac:dyDescent="0.75">
      <c r="B8482" s="249">
        <v>8419</v>
      </c>
      <c r="C8482" s="248">
        <v>135.17136044744882</v>
      </c>
    </row>
    <row r="8483" spans="2:3" x14ac:dyDescent="0.75">
      <c r="B8483" s="249">
        <v>8420</v>
      </c>
      <c r="C8483" s="248">
        <v>136.494146505413</v>
      </c>
    </row>
    <row r="8484" spans="2:3" x14ac:dyDescent="0.75">
      <c r="B8484" s="249">
        <v>8421</v>
      </c>
      <c r="C8484" s="248">
        <v>149.25344629869028</v>
      </c>
    </row>
    <row r="8485" spans="2:3" x14ac:dyDescent="0.75">
      <c r="B8485" s="249">
        <v>8422</v>
      </c>
      <c r="C8485" s="248">
        <v>148.21968972316657</v>
      </c>
    </row>
    <row r="8486" spans="2:3" x14ac:dyDescent="0.75">
      <c r="B8486" s="249">
        <v>8423</v>
      </c>
      <c r="C8486" s="248">
        <v>144.21196665243428</v>
      </c>
    </row>
    <row r="8487" spans="2:3" x14ac:dyDescent="0.75">
      <c r="B8487" s="249">
        <v>8424</v>
      </c>
      <c r="C8487" s="248">
        <v>92.193571793312344</v>
      </c>
    </row>
    <row r="8488" spans="2:3" x14ac:dyDescent="0.75">
      <c r="B8488" s="249">
        <v>8425</v>
      </c>
      <c r="C8488" s="248">
        <v>97.816261517495036</v>
      </c>
    </row>
    <row r="8489" spans="2:3" x14ac:dyDescent="0.75">
      <c r="B8489" s="249">
        <v>8426</v>
      </c>
      <c r="C8489" s="248">
        <v>78.649479772899497</v>
      </c>
    </row>
    <row r="8490" spans="2:3" x14ac:dyDescent="0.75">
      <c r="B8490" s="249">
        <v>8427</v>
      </c>
      <c r="C8490" s="248">
        <v>121.54155204763667</v>
      </c>
    </row>
    <row r="8491" spans="2:3" x14ac:dyDescent="0.75">
      <c r="B8491" s="249">
        <v>8428</v>
      </c>
      <c r="C8491" s="248">
        <v>162.26625812819668</v>
      </c>
    </row>
    <row r="8492" spans="2:3" x14ac:dyDescent="0.75">
      <c r="B8492" s="249">
        <v>8429</v>
      </c>
      <c r="C8492" s="248">
        <v>118.20979384443386</v>
      </c>
    </row>
    <row r="8493" spans="2:3" x14ac:dyDescent="0.75">
      <c r="B8493" s="249">
        <v>8430</v>
      </c>
      <c r="C8493" s="248">
        <v>175.74476054792777</v>
      </c>
    </row>
    <row r="8494" spans="2:3" x14ac:dyDescent="0.75">
      <c r="B8494" s="249">
        <v>8431</v>
      </c>
      <c r="C8494" s="248">
        <v>139.19938325678604</v>
      </c>
    </row>
    <row r="8495" spans="2:3" x14ac:dyDescent="0.75">
      <c r="B8495" s="249">
        <v>8432</v>
      </c>
      <c r="C8495" s="248">
        <v>103.92572819986452</v>
      </c>
    </row>
    <row r="8496" spans="2:3" x14ac:dyDescent="0.75">
      <c r="B8496" s="249">
        <v>8433</v>
      </c>
      <c r="C8496" s="248">
        <v>91.462711342694291</v>
      </c>
    </row>
    <row r="8497" spans="2:3" x14ac:dyDescent="0.75">
      <c r="B8497" s="249">
        <v>8434</v>
      </c>
      <c r="C8497" s="248">
        <v>131.73508228755156</v>
      </c>
    </row>
    <row r="8498" spans="2:3" x14ac:dyDescent="0.75">
      <c r="B8498" s="249">
        <v>8435</v>
      </c>
      <c r="C8498" s="248">
        <v>156.34211924237871</v>
      </c>
    </row>
    <row r="8499" spans="2:3" x14ac:dyDescent="0.75">
      <c r="B8499" s="249">
        <v>8436</v>
      </c>
      <c r="C8499" s="248">
        <v>176.68387880670329</v>
      </c>
    </row>
    <row r="8500" spans="2:3" x14ac:dyDescent="0.75">
      <c r="B8500" s="249">
        <v>8437</v>
      </c>
      <c r="C8500" s="248">
        <v>117.04791935051156</v>
      </c>
    </row>
    <row r="8501" spans="2:3" x14ac:dyDescent="0.75">
      <c r="B8501" s="249">
        <v>8438</v>
      </c>
      <c r="C8501" s="248">
        <v>140.19433656823989</v>
      </c>
    </row>
    <row r="8502" spans="2:3" x14ac:dyDescent="0.75">
      <c r="B8502" s="249">
        <v>8439</v>
      </c>
      <c r="C8502" s="248">
        <v>92.49345227675137</v>
      </c>
    </row>
    <row r="8503" spans="2:3" x14ac:dyDescent="0.75">
      <c r="B8503" s="249">
        <v>8440</v>
      </c>
      <c r="C8503" s="248">
        <v>111.29288366544313</v>
      </c>
    </row>
    <row r="8504" spans="2:3" x14ac:dyDescent="0.75">
      <c r="B8504" s="249">
        <v>8441</v>
      </c>
      <c r="C8504" s="248">
        <v>124.80485583334334</v>
      </c>
    </row>
    <row r="8505" spans="2:3" x14ac:dyDescent="0.75">
      <c r="B8505" s="249">
        <v>8442</v>
      </c>
      <c r="C8505" s="248">
        <v>92.266058571293087</v>
      </c>
    </row>
    <row r="8506" spans="2:3" x14ac:dyDescent="0.75">
      <c r="B8506" s="249">
        <v>8443</v>
      </c>
      <c r="C8506" s="248">
        <v>147.24556053014862</v>
      </c>
    </row>
    <row r="8507" spans="2:3" x14ac:dyDescent="0.75">
      <c r="B8507" s="249">
        <v>8444</v>
      </c>
      <c r="C8507" s="248">
        <v>133.01765529473536</v>
      </c>
    </row>
    <row r="8508" spans="2:3" x14ac:dyDescent="0.75">
      <c r="B8508" s="249">
        <v>8445</v>
      </c>
      <c r="C8508" s="248">
        <v>123.94171020998886</v>
      </c>
    </row>
    <row r="8509" spans="2:3" x14ac:dyDescent="0.75">
      <c r="B8509" s="249">
        <v>8446</v>
      </c>
      <c r="C8509" s="248">
        <v>115.29733437017846</v>
      </c>
    </row>
    <row r="8510" spans="2:3" x14ac:dyDescent="0.75">
      <c r="B8510" s="249">
        <v>8447</v>
      </c>
      <c r="C8510" s="248">
        <v>107.83780261684862</v>
      </c>
    </row>
    <row r="8511" spans="2:3" x14ac:dyDescent="0.75">
      <c r="B8511" s="249">
        <v>8448</v>
      </c>
      <c r="C8511" s="248">
        <v>129.61445135694126</v>
      </c>
    </row>
    <row r="8512" spans="2:3" x14ac:dyDescent="0.75">
      <c r="B8512" s="249">
        <v>8449</v>
      </c>
      <c r="C8512" s="248">
        <v>113.92145485358461</v>
      </c>
    </row>
    <row r="8513" spans="2:3" x14ac:dyDescent="0.75">
      <c r="B8513" s="249">
        <v>8450</v>
      </c>
      <c r="C8513" s="248">
        <v>97.977797232611579</v>
      </c>
    </row>
    <row r="8514" spans="2:3" x14ac:dyDescent="0.75">
      <c r="B8514" s="249">
        <v>8451</v>
      </c>
      <c r="C8514" s="248">
        <v>127.94598116655462</v>
      </c>
    </row>
    <row r="8515" spans="2:3" x14ac:dyDescent="0.75">
      <c r="B8515" s="249">
        <v>8452</v>
      </c>
      <c r="C8515" s="248">
        <v>116.89008999831377</v>
      </c>
    </row>
    <row r="8516" spans="2:3" x14ac:dyDescent="0.75">
      <c r="B8516" s="249">
        <v>8453</v>
      </c>
      <c r="C8516" s="248">
        <v>137.73885586307625</v>
      </c>
    </row>
    <row r="8517" spans="2:3" x14ac:dyDescent="0.75">
      <c r="B8517" s="249">
        <v>8454</v>
      </c>
      <c r="C8517" s="248">
        <v>112.63439746152386</v>
      </c>
    </row>
    <row r="8518" spans="2:3" x14ac:dyDescent="0.75">
      <c r="B8518" s="249">
        <v>8455</v>
      </c>
      <c r="C8518" s="248">
        <v>104.11160057094799</v>
      </c>
    </row>
    <row r="8519" spans="2:3" x14ac:dyDescent="0.75">
      <c r="B8519" s="249">
        <v>8456</v>
      </c>
      <c r="C8519" s="248">
        <v>143.05139480680236</v>
      </c>
    </row>
    <row r="8520" spans="2:3" x14ac:dyDescent="0.75">
      <c r="B8520" s="249">
        <v>8457</v>
      </c>
      <c r="C8520" s="248">
        <v>121.34245209600748</v>
      </c>
    </row>
    <row r="8521" spans="2:3" x14ac:dyDescent="0.75">
      <c r="B8521" s="249">
        <v>8458</v>
      </c>
      <c r="C8521" s="248">
        <v>128.36723348645194</v>
      </c>
    </row>
    <row r="8522" spans="2:3" x14ac:dyDescent="0.75">
      <c r="B8522" s="249">
        <v>8459</v>
      </c>
      <c r="C8522" s="248">
        <v>132.30963778894122</v>
      </c>
    </row>
    <row r="8523" spans="2:3" x14ac:dyDescent="0.75">
      <c r="B8523" s="249">
        <v>8460</v>
      </c>
      <c r="C8523" s="248">
        <v>138.31883968760081</v>
      </c>
    </row>
    <row r="8524" spans="2:3" x14ac:dyDescent="0.75">
      <c r="B8524" s="249">
        <v>8461</v>
      </c>
      <c r="C8524" s="248">
        <v>98.922233883298787</v>
      </c>
    </row>
    <row r="8525" spans="2:3" x14ac:dyDescent="0.75">
      <c r="B8525" s="249">
        <v>8462</v>
      </c>
      <c r="C8525" s="248">
        <v>77.803908264750675</v>
      </c>
    </row>
    <row r="8526" spans="2:3" x14ac:dyDescent="0.75">
      <c r="B8526" s="249">
        <v>8463</v>
      </c>
      <c r="C8526" s="248">
        <v>100.41173837945152</v>
      </c>
    </row>
    <row r="8527" spans="2:3" x14ac:dyDescent="0.75">
      <c r="B8527" s="249">
        <v>8464</v>
      </c>
      <c r="C8527" s="248">
        <v>113.45196694421794</v>
      </c>
    </row>
    <row r="8528" spans="2:3" x14ac:dyDescent="0.75">
      <c r="B8528" s="249">
        <v>8465</v>
      </c>
      <c r="C8528" s="248">
        <v>110.47695529175249</v>
      </c>
    </row>
    <row r="8529" spans="2:3" x14ac:dyDescent="0.75">
      <c r="B8529" s="249">
        <v>8466</v>
      </c>
      <c r="C8529" s="248">
        <v>145.40358670329533</v>
      </c>
    </row>
    <row r="8530" spans="2:3" x14ac:dyDescent="0.75">
      <c r="B8530" s="249">
        <v>8467</v>
      </c>
      <c r="C8530" s="248">
        <v>114.31959618196231</v>
      </c>
    </row>
    <row r="8531" spans="2:3" x14ac:dyDescent="0.75">
      <c r="B8531" s="249">
        <v>8468</v>
      </c>
      <c r="C8531" s="248">
        <v>129.07292313625939</v>
      </c>
    </row>
    <row r="8532" spans="2:3" x14ac:dyDescent="0.75">
      <c r="B8532" s="249">
        <v>8469</v>
      </c>
      <c r="C8532" s="248">
        <v>152.06009074065378</v>
      </c>
    </row>
    <row r="8533" spans="2:3" x14ac:dyDescent="0.75">
      <c r="B8533" s="249">
        <v>8470</v>
      </c>
      <c r="C8533" s="248">
        <v>101.39018609333181</v>
      </c>
    </row>
    <row r="8534" spans="2:3" x14ac:dyDescent="0.75">
      <c r="B8534" s="249">
        <v>8471</v>
      </c>
      <c r="C8534" s="248">
        <v>102.56909294985428</v>
      </c>
    </row>
    <row r="8535" spans="2:3" x14ac:dyDescent="0.75">
      <c r="B8535" s="249">
        <v>8472</v>
      </c>
      <c r="C8535" s="248">
        <v>125.72727214670195</v>
      </c>
    </row>
    <row r="8536" spans="2:3" x14ac:dyDescent="0.75">
      <c r="B8536" s="249">
        <v>8473</v>
      </c>
      <c r="C8536" s="248">
        <v>103.25863598791535</v>
      </c>
    </row>
    <row r="8537" spans="2:3" x14ac:dyDescent="0.75">
      <c r="B8537" s="249">
        <v>8474</v>
      </c>
      <c r="C8537" s="248">
        <v>89.492604093887209</v>
      </c>
    </row>
    <row r="8538" spans="2:3" x14ac:dyDescent="0.75">
      <c r="B8538" s="249">
        <v>8475</v>
      </c>
      <c r="C8538" s="248">
        <v>125.26306454844385</v>
      </c>
    </row>
    <row r="8539" spans="2:3" x14ac:dyDescent="0.75">
      <c r="B8539" s="249">
        <v>8476</v>
      </c>
      <c r="C8539" s="248">
        <v>180.19170756539123</v>
      </c>
    </row>
    <row r="8540" spans="2:3" x14ac:dyDescent="0.75">
      <c r="B8540" s="249">
        <v>8477</v>
      </c>
      <c r="C8540" s="248">
        <v>137.1952604638202</v>
      </c>
    </row>
    <row r="8541" spans="2:3" x14ac:dyDescent="0.75">
      <c r="B8541" s="249">
        <v>8478</v>
      </c>
      <c r="C8541" s="248">
        <v>104.64132374365798</v>
      </c>
    </row>
    <row r="8542" spans="2:3" x14ac:dyDescent="0.75">
      <c r="B8542" s="249">
        <v>8479</v>
      </c>
      <c r="C8542" s="248">
        <v>115.65427580121303</v>
      </c>
    </row>
    <row r="8543" spans="2:3" x14ac:dyDescent="0.75">
      <c r="B8543" s="249">
        <v>8480</v>
      </c>
      <c r="C8543" s="248">
        <v>105.72893063453573</v>
      </c>
    </row>
    <row r="8544" spans="2:3" x14ac:dyDescent="0.75">
      <c r="B8544" s="249">
        <v>8481</v>
      </c>
      <c r="C8544" s="248">
        <v>128.1049345235721</v>
      </c>
    </row>
    <row r="8545" spans="2:3" x14ac:dyDescent="0.75">
      <c r="B8545" s="249">
        <v>8482</v>
      </c>
      <c r="C8545" s="248">
        <v>102.16957633669209</v>
      </c>
    </row>
    <row r="8546" spans="2:3" x14ac:dyDescent="0.75">
      <c r="B8546" s="249">
        <v>8483</v>
      </c>
      <c r="C8546" s="248">
        <v>130.69969227928843</v>
      </c>
    </row>
    <row r="8547" spans="2:3" x14ac:dyDescent="0.75">
      <c r="B8547" s="249">
        <v>8484</v>
      </c>
      <c r="C8547" s="248">
        <v>85.236309869624918</v>
      </c>
    </row>
    <row r="8548" spans="2:3" x14ac:dyDescent="0.75">
      <c r="B8548" s="249">
        <v>8485</v>
      </c>
      <c r="C8548" s="248">
        <v>152.52959443741102</v>
      </c>
    </row>
    <row r="8549" spans="2:3" x14ac:dyDescent="0.75">
      <c r="B8549" s="249">
        <v>8486</v>
      </c>
      <c r="C8549" s="248">
        <v>111.71211173137708</v>
      </c>
    </row>
    <row r="8550" spans="2:3" x14ac:dyDescent="0.75">
      <c r="B8550" s="249">
        <v>8487</v>
      </c>
      <c r="C8550" s="248">
        <v>139.02476119496816</v>
      </c>
    </row>
    <row r="8551" spans="2:3" x14ac:dyDescent="0.75">
      <c r="B8551" s="249">
        <v>8488</v>
      </c>
      <c r="C8551" s="248">
        <v>132.41139131402366</v>
      </c>
    </row>
    <row r="8552" spans="2:3" x14ac:dyDescent="0.75">
      <c r="B8552" s="249">
        <v>8489</v>
      </c>
      <c r="C8552" s="248">
        <v>131.61274449647883</v>
      </c>
    </row>
    <row r="8553" spans="2:3" x14ac:dyDescent="0.75">
      <c r="B8553" s="249">
        <v>8490</v>
      </c>
      <c r="C8553" s="248">
        <v>82.699569545871128</v>
      </c>
    </row>
    <row r="8554" spans="2:3" x14ac:dyDescent="0.75">
      <c r="B8554" s="249">
        <v>8491</v>
      </c>
      <c r="C8554" s="248">
        <v>112.06317617251096</v>
      </c>
    </row>
    <row r="8555" spans="2:3" x14ac:dyDescent="0.75">
      <c r="B8555" s="249">
        <v>8492</v>
      </c>
      <c r="C8555" s="248">
        <v>153.63233121921834</v>
      </c>
    </row>
    <row r="8556" spans="2:3" x14ac:dyDescent="0.75">
      <c r="B8556" s="249">
        <v>8493</v>
      </c>
      <c r="C8556" s="248">
        <v>115.68422604474242</v>
      </c>
    </row>
    <row r="8557" spans="2:3" x14ac:dyDescent="0.75">
      <c r="B8557" s="249">
        <v>8494</v>
      </c>
      <c r="C8557" s="248">
        <v>100.96165155379492</v>
      </c>
    </row>
    <row r="8558" spans="2:3" x14ac:dyDescent="0.75">
      <c r="B8558" s="249">
        <v>8495</v>
      </c>
      <c r="C8558" s="248">
        <v>122.88024340723302</v>
      </c>
    </row>
    <row r="8559" spans="2:3" x14ac:dyDescent="0.75">
      <c r="B8559" s="249">
        <v>8496</v>
      </c>
      <c r="C8559" s="248">
        <v>156.81630420821082</v>
      </c>
    </row>
    <row r="8560" spans="2:3" x14ac:dyDescent="0.75">
      <c r="B8560" s="249">
        <v>8497</v>
      </c>
      <c r="C8560" s="248">
        <v>114.66706718222134</v>
      </c>
    </row>
    <row r="8561" spans="2:3" x14ac:dyDescent="0.75">
      <c r="B8561" s="249">
        <v>8498</v>
      </c>
      <c r="C8561" s="248">
        <v>153.70750343770487</v>
      </c>
    </row>
    <row r="8562" spans="2:3" x14ac:dyDescent="0.75">
      <c r="B8562" s="249">
        <v>8499</v>
      </c>
      <c r="C8562" s="248">
        <v>107.35904673556023</v>
      </c>
    </row>
    <row r="8563" spans="2:3" x14ac:dyDescent="0.75">
      <c r="B8563" s="249">
        <v>8500</v>
      </c>
      <c r="C8563" s="248">
        <v>135.41546738104304</v>
      </c>
    </row>
    <row r="8564" spans="2:3" x14ac:dyDescent="0.75">
      <c r="B8564" s="249">
        <v>8501</v>
      </c>
      <c r="C8564" s="248">
        <v>133.11774915159606</v>
      </c>
    </row>
    <row r="8565" spans="2:3" x14ac:dyDescent="0.75">
      <c r="B8565" s="249">
        <v>8502</v>
      </c>
      <c r="C8565" s="248">
        <v>145.3096601013944</v>
      </c>
    </row>
    <row r="8566" spans="2:3" x14ac:dyDescent="0.75">
      <c r="B8566" s="249">
        <v>8503</v>
      </c>
      <c r="C8566" s="248">
        <v>95.244559513427745</v>
      </c>
    </row>
    <row r="8567" spans="2:3" x14ac:dyDescent="0.75">
      <c r="B8567" s="249">
        <v>8504</v>
      </c>
      <c r="C8567" s="248">
        <v>127.23407646394863</v>
      </c>
    </row>
    <row r="8568" spans="2:3" x14ac:dyDescent="0.75">
      <c r="B8568" s="249">
        <v>8505</v>
      </c>
      <c r="C8568" s="248">
        <v>132.50713189050083</v>
      </c>
    </row>
    <row r="8569" spans="2:3" x14ac:dyDescent="0.75">
      <c r="B8569" s="249">
        <v>8506</v>
      </c>
      <c r="C8569" s="248">
        <v>145.41994982999057</v>
      </c>
    </row>
    <row r="8570" spans="2:3" x14ac:dyDescent="0.75">
      <c r="B8570" s="249">
        <v>8507</v>
      </c>
      <c r="C8570" s="248">
        <v>102.46262282514988</v>
      </c>
    </row>
    <row r="8571" spans="2:3" x14ac:dyDescent="0.75">
      <c r="B8571" s="249">
        <v>8508</v>
      </c>
      <c r="C8571" s="248">
        <v>120.31876917388686</v>
      </c>
    </row>
    <row r="8572" spans="2:3" x14ac:dyDescent="0.75">
      <c r="B8572" s="249">
        <v>8509</v>
      </c>
      <c r="C8572" s="248">
        <v>146.42751440362821</v>
      </c>
    </row>
    <row r="8573" spans="2:3" x14ac:dyDescent="0.75">
      <c r="B8573" s="249">
        <v>8510</v>
      </c>
      <c r="C8573" s="248">
        <v>118.90196015668276</v>
      </c>
    </row>
    <row r="8574" spans="2:3" x14ac:dyDescent="0.75">
      <c r="B8574" s="249">
        <v>8511</v>
      </c>
      <c r="C8574" s="248">
        <v>128.69002032430026</v>
      </c>
    </row>
    <row r="8575" spans="2:3" x14ac:dyDescent="0.75">
      <c r="B8575" s="249">
        <v>8512</v>
      </c>
      <c r="C8575" s="248">
        <v>157.34550482299073</v>
      </c>
    </row>
    <row r="8576" spans="2:3" x14ac:dyDescent="0.75">
      <c r="B8576" s="249">
        <v>8513</v>
      </c>
      <c r="C8576" s="248">
        <v>132.97588237990598</v>
      </c>
    </row>
    <row r="8577" spans="2:3" x14ac:dyDescent="0.75">
      <c r="B8577" s="249">
        <v>8514</v>
      </c>
      <c r="C8577" s="248">
        <v>118.28477601643947</v>
      </c>
    </row>
    <row r="8578" spans="2:3" x14ac:dyDescent="0.75">
      <c r="B8578" s="249">
        <v>8515</v>
      </c>
      <c r="C8578" s="248">
        <v>134.97839616129875</v>
      </c>
    </row>
    <row r="8579" spans="2:3" x14ac:dyDescent="0.75">
      <c r="B8579" s="249">
        <v>8516</v>
      </c>
      <c r="C8579" s="248">
        <v>98.935069671536198</v>
      </c>
    </row>
    <row r="8580" spans="2:3" x14ac:dyDescent="0.75">
      <c r="B8580" s="249">
        <v>8517</v>
      </c>
      <c r="C8580" s="248">
        <v>105.49462627540387</v>
      </c>
    </row>
    <row r="8581" spans="2:3" x14ac:dyDescent="0.75">
      <c r="B8581" s="249">
        <v>8518</v>
      </c>
      <c r="C8581" s="248">
        <v>117.68109702500652</v>
      </c>
    </row>
    <row r="8582" spans="2:3" x14ac:dyDescent="0.75">
      <c r="B8582" s="249">
        <v>8519</v>
      </c>
      <c r="C8582" s="248">
        <v>116.74611821823154</v>
      </c>
    </row>
    <row r="8583" spans="2:3" x14ac:dyDescent="0.75">
      <c r="B8583" s="249">
        <v>8520</v>
      </c>
      <c r="C8583" s="248">
        <v>116.79271396716156</v>
      </c>
    </row>
    <row r="8584" spans="2:3" x14ac:dyDescent="0.75">
      <c r="B8584" s="249">
        <v>8521</v>
      </c>
      <c r="C8584" s="248">
        <v>72.468641857964798</v>
      </c>
    </row>
    <row r="8585" spans="2:3" x14ac:dyDescent="0.75">
      <c r="B8585" s="249">
        <v>8522</v>
      </c>
      <c r="C8585" s="248">
        <v>94.278331377204836</v>
      </c>
    </row>
    <row r="8586" spans="2:3" x14ac:dyDescent="0.75">
      <c r="B8586" s="249">
        <v>8523</v>
      </c>
      <c r="C8586" s="248">
        <v>97.798225523529993</v>
      </c>
    </row>
    <row r="8587" spans="2:3" x14ac:dyDescent="0.75">
      <c r="B8587" s="249">
        <v>8524</v>
      </c>
      <c r="C8587" s="248">
        <v>107.42621350074346</v>
      </c>
    </row>
    <row r="8588" spans="2:3" x14ac:dyDescent="0.75">
      <c r="B8588" s="249">
        <v>8525</v>
      </c>
      <c r="C8588" s="248">
        <v>117.43887760442189</v>
      </c>
    </row>
    <row r="8589" spans="2:3" x14ac:dyDescent="0.75">
      <c r="B8589" s="249">
        <v>8526</v>
      </c>
      <c r="C8589" s="248">
        <v>100.03116507010357</v>
      </c>
    </row>
    <row r="8590" spans="2:3" x14ac:dyDescent="0.75">
      <c r="B8590" s="249">
        <v>8527</v>
      </c>
      <c r="C8590" s="248">
        <v>125.76939914647272</v>
      </c>
    </row>
    <row r="8591" spans="2:3" x14ac:dyDescent="0.75">
      <c r="B8591" s="249">
        <v>8528</v>
      </c>
      <c r="C8591" s="248">
        <v>155.79943780345531</v>
      </c>
    </row>
    <row r="8592" spans="2:3" x14ac:dyDescent="0.75">
      <c r="B8592" s="249">
        <v>8529</v>
      </c>
      <c r="C8592" s="248">
        <v>113.6564384511408</v>
      </c>
    </row>
    <row r="8593" spans="2:3" x14ac:dyDescent="0.75">
      <c r="B8593" s="249">
        <v>8530</v>
      </c>
      <c r="C8593" s="248">
        <v>120.04082054354481</v>
      </c>
    </row>
    <row r="8594" spans="2:3" x14ac:dyDescent="0.75">
      <c r="B8594" s="249">
        <v>8531</v>
      </c>
      <c r="C8594" s="248">
        <v>133.51299222863031</v>
      </c>
    </row>
    <row r="8595" spans="2:3" x14ac:dyDescent="0.75">
      <c r="B8595" s="249">
        <v>8532</v>
      </c>
      <c r="C8595" s="248">
        <v>104.23345411313187</v>
      </c>
    </row>
    <row r="8596" spans="2:3" x14ac:dyDescent="0.75">
      <c r="B8596" s="249">
        <v>8533</v>
      </c>
      <c r="C8596" s="248">
        <v>150.64093543185905</v>
      </c>
    </row>
    <row r="8597" spans="2:3" x14ac:dyDescent="0.75">
      <c r="B8597" s="249">
        <v>8534</v>
      </c>
      <c r="C8597" s="248">
        <v>133.22319942988577</v>
      </c>
    </row>
    <row r="8598" spans="2:3" x14ac:dyDescent="0.75">
      <c r="B8598" s="249">
        <v>8535</v>
      </c>
      <c r="C8598" s="248">
        <v>96.126714300408551</v>
      </c>
    </row>
    <row r="8599" spans="2:3" x14ac:dyDescent="0.75">
      <c r="B8599" s="249">
        <v>8536</v>
      </c>
      <c r="C8599" s="248">
        <v>106.4250811117349</v>
      </c>
    </row>
    <row r="8600" spans="2:3" x14ac:dyDescent="0.75">
      <c r="B8600" s="249">
        <v>8537</v>
      </c>
      <c r="C8600" s="248">
        <v>146.00871530868687</v>
      </c>
    </row>
    <row r="8601" spans="2:3" x14ac:dyDescent="0.75">
      <c r="B8601" s="249">
        <v>8538</v>
      </c>
      <c r="C8601" s="248">
        <v>144.85978832313131</v>
      </c>
    </row>
    <row r="8602" spans="2:3" x14ac:dyDescent="0.75">
      <c r="B8602" s="249">
        <v>8539</v>
      </c>
      <c r="C8602" s="248">
        <v>124.4386448313934</v>
      </c>
    </row>
    <row r="8603" spans="2:3" x14ac:dyDescent="0.75">
      <c r="B8603" s="249">
        <v>8540</v>
      </c>
      <c r="C8603" s="248">
        <v>104.28273622519458</v>
      </c>
    </row>
    <row r="8604" spans="2:3" x14ac:dyDescent="0.75">
      <c r="B8604" s="249">
        <v>8541</v>
      </c>
      <c r="C8604" s="248">
        <v>118.07238944750489</v>
      </c>
    </row>
    <row r="8605" spans="2:3" x14ac:dyDescent="0.75">
      <c r="B8605" s="249">
        <v>8542</v>
      </c>
      <c r="C8605" s="248">
        <v>122.80398175532689</v>
      </c>
    </row>
    <row r="8606" spans="2:3" x14ac:dyDescent="0.75">
      <c r="B8606" s="249">
        <v>8543</v>
      </c>
      <c r="C8606" s="248">
        <v>104.12377645156421</v>
      </c>
    </row>
    <row r="8607" spans="2:3" x14ac:dyDescent="0.75">
      <c r="B8607" s="249">
        <v>8544</v>
      </c>
      <c r="C8607" s="248">
        <v>117.75176688502752</v>
      </c>
    </row>
    <row r="8608" spans="2:3" x14ac:dyDescent="0.75">
      <c r="B8608" s="249">
        <v>8545</v>
      </c>
      <c r="C8608" s="248">
        <v>122.19822280043772</v>
      </c>
    </row>
    <row r="8609" spans="2:3" x14ac:dyDescent="0.75">
      <c r="B8609" s="249">
        <v>8546</v>
      </c>
      <c r="C8609" s="248">
        <v>136.50426402069192</v>
      </c>
    </row>
    <row r="8610" spans="2:3" x14ac:dyDescent="0.75">
      <c r="B8610" s="249">
        <v>8547</v>
      </c>
      <c r="C8610" s="248">
        <v>137.7435435013374</v>
      </c>
    </row>
    <row r="8611" spans="2:3" x14ac:dyDescent="0.75">
      <c r="B8611" s="249">
        <v>8548</v>
      </c>
      <c r="C8611" s="248">
        <v>95.783327759998201</v>
      </c>
    </row>
    <row r="8612" spans="2:3" x14ac:dyDescent="0.75">
      <c r="B8612" s="249">
        <v>8549</v>
      </c>
      <c r="C8612" s="248">
        <v>142.73237211958744</v>
      </c>
    </row>
    <row r="8613" spans="2:3" x14ac:dyDescent="0.75">
      <c r="B8613" s="249">
        <v>8550</v>
      </c>
      <c r="C8613" s="248">
        <v>126.4583151027674</v>
      </c>
    </row>
    <row r="8614" spans="2:3" x14ac:dyDescent="0.75">
      <c r="B8614" s="249">
        <v>8551</v>
      </c>
      <c r="C8614" s="248">
        <v>138.05326642389574</v>
      </c>
    </row>
    <row r="8615" spans="2:3" x14ac:dyDescent="0.75">
      <c r="B8615" s="249">
        <v>8552</v>
      </c>
      <c r="C8615" s="248">
        <v>127.71365205192861</v>
      </c>
    </row>
    <row r="8616" spans="2:3" x14ac:dyDescent="0.75">
      <c r="B8616" s="249">
        <v>8553</v>
      </c>
      <c r="C8616" s="248">
        <v>105.96965727878018</v>
      </c>
    </row>
    <row r="8617" spans="2:3" x14ac:dyDescent="0.75">
      <c r="B8617" s="249">
        <v>8554</v>
      </c>
      <c r="C8617" s="248">
        <v>99.403228747233754</v>
      </c>
    </row>
    <row r="8618" spans="2:3" x14ac:dyDescent="0.75">
      <c r="B8618" s="249">
        <v>8555</v>
      </c>
      <c r="C8618" s="248">
        <v>105.843901610703</v>
      </c>
    </row>
    <row r="8619" spans="2:3" x14ac:dyDescent="0.75">
      <c r="B8619" s="249">
        <v>8556</v>
      </c>
      <c r="C8619" s="248">
        <v>108.23623883022404</v>
      </c>
    </row>
    <row r="8620" spans="2:3" x14ac:dyDescent="0.75">
      <c r="B8620" s="249">
        <v>8557</v>
      </c>
      <c r="C8620" s="248">
        <v>117.81288519437278</v>
      </c>
    </row>
    <row r="8621" spans="2:3" x14ac:dyDescent="0.75">
      <c r="B8621" s="249">
        <v>8558</v>
      </c>
      <c r="C8621" s="248">
        <v>75.116972698429194</v>
      </c>
    </row>
    <row r="8622" spans="2:3" x14ac:dyDescent="0.75">
      <c r="B8622" s="249">
        <v>8559</v>
      </c>
      <c r="C8622" s="248">
        <v>104.575571532306</v>
      </c>
    </row>
    <row r="8623" spans="2:3" x14ac:dyDescent="0.75">
      <c r="B8623" s="249">
        <v>8560</v>
      </c>
      <c r="C8623" s="248">
        <v>139.21354090019543</v>
      </c>
    </row>
    <row r="8624" spans="2:3" x14ac:dyDescent="0.75">
      <c r="B8624" s="249">
        <v>8561</v>
      </c>
      <c r="C8624" s="248">
        <v>105.97691402027451</v>
      </c>
    </row>
    <row r="8625" spans="2:3" x14ac:dyDescent="0.75">
      <c r="B8625" s="249">
        <v>8562</v>
      </c>
      <c r="C8625" s="248">
        <v>86.753591032193583</v>
      </c>
    </row>
    <row r="8626" spans="2:3" x14ac:dyDescent="0.75">
      <c r="B8626" s="249">
        <v>8563</v>
      </c>
      <c r="C8626" s="248">
        <v>86.978799274893262</v>
      </c>
    </row>
    <row r="8627" spans="2:3" x14ac:dyDescent="0.75">
      <c r="B8627" s="249">
        <v>8564</v>
      </c>
      <c r="C8627" s="248">
        <v>135.701062083772</v>
      </c>
    </row>
    <row r="8628" spans="2:3" x14ac:dyDescent="0.75">
      <c r="B8628" s="249">
        <v>8565</v>
      </c>
      <c r="C8628" s="248">
        <v>94.988833466084458</v>
      </c>
    </row>
    <row r="8629" spans="2:3" x14ac:dyDescent="0.75">
      <c r="B8629" s="249">
        <v>8566</v>
      </c>
      <c r="C8629" s="248">
        <v>110.11889886935997</v>
      </c>
    </row>
    <row r="8630" spans="2:3" x14ac:dyDescent="0.75">
      <c r="B8630" s="249">
        <v>8567</v>
      </c>
      <c r="C8630" s="248">
        <v>125.99977260480529</v>
      </c>
    </row>
    <row r="8631" spans="2:3" x14ac:dyDescent="0.75">
      <c r="B8631" s="249">
        <v>8568</v>
      </c>
      <c r="C8631" s="248">
        <v>125.90919225036271</v>
      </c>
    </row>
    <row r="8632" spans="2:3" x14ac:dyDescent="0.75">
      <c r="B8632" s="249">
        <v>8569</v>
      </c>
      <c r="C8632" s="248">
        <v>95.369408498195654</v>
      </c>
    </row>
    <row r="8633" spans="2:3" x14ac:dyDescent="0.75">
      <c r="B8633" s="249">
        <v>8570</v>
      </c>
      <c r="C8633" s="248">
        <v>132.61638891846957</v>
      </c>
    </row>
    <row r="8634" spans="2:3" x14ac:dyDescent="0.75">
      <c r="B8634" s="249">
        <v>8571</v>
      </c>
      <c r="C8634" s="248">
        <v>141.93353639368354</v>
      </c>
    </row>
    <row r="8635" spans="2:3" x14ac:dyDescent="0.75">
      <c r="B8635" s="249">
        <v>8572</v>
      </c>
      <c r="C8635" s="248">
        <v>98.146367933275556</v>
      </c>
    </row>
    <row r="8636" spans="2:3" x14ac:dyDescent="0.75">
      <c r="B8636" s="249">
        <v>8573</v>
      </c>
      <c r="C8636" s="248">
        <v>158.52780115486701</v>
      </c>
    </row>
    <row r="8637" spans="2:3" x14ac:dyDescent="0.75">
      <c r="B8637" s="249">
        <v>8574</v>
      </c>
      <c r="C8637" s="248">
        <v>126.46883369941146</v>
      </c>
    </row>
    <row r="8638" spans="2:3" x14ac:dyDescent="0.75">
      <c r="B8638" s="249">
        <v>8575</v>
      </c>
      <c r="C8638" s="248">
        <v>164.24698807458896</v>
      </c>
    </row>
    <row r="8639" spans="2:3" x14ac:dyDescent="0.75">
      <c r="B8639" s="249">
        <v>8576</v>
      </c>
      <c r="C8639" s="248">
        <v>65.786995866976639</v>
      </c>
    </row>
    <row r="8640" spans="2:3" x14ac:dyDescent="0.75">
      <c r="B8640" s="249">
        <v>8577</v>
      </c>
      <c r="C8640" s="248">
        <v>122.9482687333421</v>
      </c>
    </row>
    <row r="8641" spans="2:3" x14ac:dyDescent="0.75">
      <c r="B8641" s="249">
        <v>8578</v>
      </c>
      <c r="C8641" s="248">
        <v>119.02536614027147</v>
      </c>
    </row>
    <row r="8642" spans="2:3" x14ac:dyDescent="0.75">
      <c r="B8642" s="249">
        <v>8579</v>
      </c>
      <c r="C8642" s="248">
        <v>104.68395924305835</v>
      </c>
    </row>
    <row r="8643" spans="2:3" x14ac:dyDescent="0.75">
      <c r="B8643" s="249">
        <v>8580</v>
      </c>
      <c r="C8643" s="248">
        <v>144.77493156477524</v>
      </c>
    </row>
    <row r="8644" spans="2:3" x14ac:dyDescent="0.75">
      <c r="B8644" s="249">
        <v>8581</v>
      </c>
      <c r="C8644" s="248">
        <v>121.68640901030567</v>
      </c>
    </row>
    <row r="8645" spans="2:3" x14ac:dyDescent="0.75">
      <c r="B8645" s="249">
        <v>8582</v>
      </c>
      <c r="C8645" s="248">
        <v>121.45496858642656</v>
      </c>
    </row>
    <row r="8646" spans="2:3" x14ac:dyDescent="0.75">
      <c r="B8646" s="249">
        <v>8583</v>
      </c>
      <c r="C8646" s="248">
        <v>105.0001662325178</v>
      </c>
    </row>
    <row r="8647" spans="2:3" x14ac:dyDescent="0.75">
      <c r="B8647" s="249">
        <v>8584</v>
      </c>
      <c r="C8647" s="248">
        <v>154.81468507623634</v>
      </c>
    </row>
    <row r="8648" spans="2:3" x14ac:dyDescent="0.75">
      <c r="B8648" s="249">
        <v>8585</v>
      </c>
      <c r="C8648" s="248">
        <v>116.07356704797472</v>
      </c>
    </row>
    <row r="8649" spans="2:3" x14ac:dyDescent="0.75">
      <c r="B8649" s="249">
        <v>8586</v>
      </c>
      <c r="C8649" s="248">
        <v>96.761821077196657</v>
      </c>
    </row>
    <row r="8650" spans="2:3" x14ac:dyDescent="0.75">
      <c r="B8650" s="249">
        <v>8587</v>
      </c>
      <c r="C8650" s="248">
        <v>131.32309647336965</v>
      </c>
    </row>
    <row r="8651" spans="2:3" x14ac:dyDescent="0.75">
      <c r="B8651" s="249">
        <v>8588</v>
      </c>
      <c r="C8651" s="248">
        <v>88.206528740747288</v>
      </c>
    </row>
    <row r="8652" spans="2:3" x14ac:dyDescent="0.75">
      <c r="B8652" s="249">
        <v>8589</v>
      </c>
      <c r="C8652" s="248">
        <v>151.81801660103713</v>
      </c>
    </row>
    <row r="8653" spans="2:3" x14ac:dyDescent="0.75">
      <c r="B8653" s="249">
        <v>8590</v>
      </c>
      <c r="C8653" s="248">
        <v>98.930846585642328</v>
      </c>
    </row>
    <row r="8654" spans="2:3" x14ac:dyDescent="0.75">
      <c r="B8654" s="249">
        <v>8591</v>
      </c>
      <c r="C8654" s="248">
        <v>143.70056926335116</v>
      </c>
    </row>
    <row r="8655" spans="2:3" x14ac:dyDescent="0.75">
      <c r="B8655" s="249">
        <v>8592</v>
      </c>
      <c r="C8655" s="248">
        <v>75.781882199937058</v>
      </c>
    </row>
    <row r="8656" spans="2:3" x14ac:dyDescent="0.75">
      <c r="B8656" s="249">
        <v>8593</v>
      </c>
      <c r="C8656" s="248">
        <v>108.93794236923628</v>
      </c>
    </row>
    <row r="8657" spans="2:3" x14ac:dyDescent="0.75">
      <c r="B8657" s="249">
        <v>8594</v>
      </c>
      <c r="C8657" s="248">
        <v>108.8940113772955</v>
      </c>
    </row>
    <row r="8658" spans="2:3" x14ac:dyDescent="0.75">
      <c r="B8658" s="249">
        <v>8595</v>
      </c>
      <c r="C8658" s="248">
        <v>138.51437043021255</v>
      </c>
    </row>
    <row r="8659" spans="2:3" x14ac:dyDescent="0.75">
      <c r="B8659" s="249">
        <v>8596</v>
      </c>
      <c r="C8659" s="248">
        <v>114.78398945030369</v>
      </c>
    </row>
    <row r="8660" spans="2:3" x14ac:dyDescent="0.75">
      <c r="B8660" s="249">
        <v>8597</v>
      </c>
      <c r="C8660" s="248">
        <v>121.7224651342158</v>
      </c>
    </row>
    <row r="8661" spans="2:3" x14ac:dyDescent="0.75">
      <c r="B8661" s="249">
        <v>8598</v>
      </c>
      <c r="C8661" s="248">
        <v>69.786549011423546</v>
      </c>
    </row>
    <row r="8662" spans="2:3" x14ac:dyDescent="0.75">
      <c r="B8662" s="249">
        <v>8599</v>
      </c>
      <c r="C8662" s="248">
        <v>110.49876681432356</v>
      </c>
    </row>
    <row r="8663" spans="2:3" x14ac:dyDescent="0.75">
      <c r="B8663" s="249">
        <v>8600</v>
      </c>
      <c r="C8663" s="248">
        <v>86.841347055492875</v>
      </c>
    </row>
    <row r="8664" spans="2:3" x14ac:dyDescent="0.75">
      <c r="B8664" s="249">
        <v>8601</v>
      </c>
      <c r="C8664" s="248">
        <v>125.21508790834633</v>
      </c>
    </row>
    <row r="8665" spans="2:3" x14ac:dyDescent="0.75">
      <c r="B8665" s="249">
        <v>8602</v>
      </c>
      <c r="C8665" s="248">
        <v>98.346090704885057</v>
      </c>
    </row>
    <row r="8666" spans="2:3" x14ac:dyDescent="0.75">
      <c r="B8666" s="249">
        <v>8603</v>
      </c>
      <c r="C8666" s="248">
        <v>116.27153200414041</v>
      </c>
    </row>
    <row r="8667" spans="2:3" x14ac:dyDescent="0.75">
      <c r="B8667" s="249">
        <v>8604</v>
      </c>
      <c r="C8667" s="248">
        <v>150.11074983405175</v>
      </c>
    </row>
    <row r="8668" spans="2:3" x14ac:dyDescent="0.75">
      <c r="B8668" s="249">
        <v>8605</v>
      </c>
      <c r="C8668" s="248">
        <v>158.98643361964042</v>
      </c>
    </row>
    <row r="8669" spans="2:3" x14ac:dyDescent="0.75">
      <c r="B8669" s="249">
        <v>8606</v>
      </c>
      <c r="C8669" s="248">
        <v>133.94117506635084</v>
      </c>
    </row>
    <row r="8670" spans="2:3" x14ac:dyDescent="0.75">
      <c r="B8670" s="249">
        <v>8607</v>
      </c>
      <c r="C8670" s="248">
        <v>166.69244350853586</v>
      </c>
    </row>
    <row r="8671" spans="2:3" x14ac:dyDescent="0.75">
      <c r="B8671" s="249">
        <v>8608</v>
      </c>
      <c r="C8671" s="248">
        <v>79.22395740706348</v>
      </c>
    </row>
    <row r="8672" spans="2:3" x14ac:dyDescent="0.75">
      <c r="B8672" s="249">
        <v>8609</v>
      </c>
      <c r="C8672" s="248">
        <v>143.04711608285814</v>
      </c>
    </row>
    <row r="8673" spans="2:3" x14ac:dyDescent="0.75">
      <c r="B8673" s="249">
        <v>8610</v>
      </c>
      <c r="C8673" s="248">
        <v>138.22765201920777</v>
      </c>
    </row>
    <row r="8674" spans="2:3" x14ac:dyDescent="0.75">
      <c r="B8674" s="249">
        <v>8611</v>
      </c>
      <c r="C8674" s="248">
        <v>77.925143933042335</v>
      </c>
    </row>
    <row r="8675" spans="2:3" x14ac:dyDescent="0.75">
      <c r="B8675" s="249">
        <v>8612</v>
      </c>
      <c r="C8675" s="248">
        <v>174.1585492856658</v>
      </c>
    </row>
    <row r="8676" spans="2:3" x14ac:dyDescent="0.75">
      <c r="B8676" s="249">
        <v>8613</v>
      </c>
      <c r="C8676" s="248">
        <v>117.49500194710089</v>
      </c>
    </row>
    <row r="8677" spans="2:3" x14ac:dyDescent="0.75">
      <c r="B8677" s="249">
        <v>8614</v>
      </c>
      <c r="C8677" s="248">
        <v>126.48735871187753</v>
      </c>
    </row>
    <row r="8678" spans="2:3" x14ac:dyDescent="0.75">
      <c r="B8678" s="249">
        <v>8615</v>
      </c>
      <c r="C8678" s="248">
        <v>121.5624707857191</v>
      </c>
    </row>
    <row r="8679" spans="2:3" x14ac:dyDescent="0.75">
      <c r="B8679" s="249">
        <v>8616</v>
      </c>
      <c r="C8679" s="248">
        <v>156.1755074196229</v>
      </c>
    </row>
    <row r="8680" spans="2:3" x14ac:dyDescent="0.75">
      <c r="B8680" s="249">
        <v>8617</v>
      </c>
      <c r="C8680" s="248">
        <v>97.89276893983741</v>
      </c>
    </row>
    <row r="8681" spans="2:3" x14ac:dyDescent="0.75">
      <c r="B8681" s="249">
        <v>8618</v>
      </c>
      <c r="C8681" s="248">
        <v>78.919295188965322</v>
      </c>
    </row>
    <row r="8682" spans="2:3" x14ac:dyDescent="0.75">
      <c r="B8682" s="249">
        <v>8619</v>
      </c>
      <c r="C8682" s="248">
        <v>102.70820320424305</v>
      </c>
    </row>
    <row r="8683" spans="2:3" x14ac:dyDescent="0.75">
      <c r="B8683" s="249">
        <v>8620</v>
      </c>
      <c r="C8683" s="248">
        <v>150.10537518892201</v>
      </c>
    </row>
    <row r="8684" spans="2:3" x14ac:dyDescent="0.75">
      <c r="B8684" s="249">
        <v>8621</v>
      </c>
      <c r="C8684" s="248">
        <v>136.05684852167388</v>
      </c>
    </row>
    <row r="8685" spans="2:3" x14ac:dyDescent="0.75">
      <c r="B8685" s="249">
        <v>8622</v>
      </c>
      <c r="C8685" s="248">
        <v>57.57415519339078</v>
      </c>
    </row>
    <row r="8686" spans="2:3" x14ac:dyDescent="0.75">
      <c r="B8686" s="249">
        <v>8623</v>
      </c>
      <c r="C8686" s="248">
        <v>100.39632410994622</v>
      </c>
    </row>
    <row r="8687" spans="2:3" x14ac:dyDescent="0.75">
      <c r="B8687" s="249">
        <v>8624</v>
      </c>
      <c r="C8687" s="248">
        <v>125.91302870502093</v>
      </c>
    </row>
    <row r="8688" spans="2:3" x14ac:dyDescent="0.75">
      <c r="B8688" s="249">
        <v>8625</v>
      </c>
      <c r="C8688" s="248">
        <v>154.57355836919521</v>
      </c>
    </row>
    <row r="8689" spans="2:3" x14ac:dyDescent="0.75">
      <c r="B8689" s="249">
        <v>8626</v>
      </c>
      <c r="C8689" s="248">
        <v>123.19161076541128</v>
      </c>
    </row>
    <row r="8690" spans="2:3" x14ac:dyDescent="0.75">
      <c r="B8690" s="249">
        <v>8627</v>
      </c>
      <c r="C8690" s="248">
        <v>152.10707827557189</v>
      </c>
    </row>
    <row r="8691" spans="2:3" x14ac:dyDescent="0.75">
      <c r="B8691" s="249">
        <v>8628</v>
      </c>
      <c r="C8691" s="248">
        <v>101.09992335978843</v>
      </c>
    </row>
    <row r="8692" spans="2:3" x14ac:dyDescent="0.75">
      <c r="B8692" s="249">
        <v>8629</v>
      </c>
      <c r="C8692" s="248">
        <v>146.92367126436</v>
      </c>
    </row>
    <row r="8693" spans="2:3" x14ac:dyDescent="0.75">
      <c r="B8693" s="249">
        <v>8630</v>
      </c>
      <c r="C8693" s="248">
        <v>93.183616671410348</v>
      </c>
    </row>
    <row r="8694" spans="2:3" x14ac:dyDescent="0.75">
      <c r="B8694" s="249">
        <v>8631</v>
      </c>
      <c r="C8694" s="248">
        <v>156.38314733997345</v>
      </c>
    </row>
    <row r="8695" spans="2:3" x14ac:dyDescent="0.75">
      <c r="B8695" s="249">
        <v>8632</v>
      </c>
      <c r="C8695" s="248">
        <v>177.0812919025164</v>
      </c>
    </row>
    <row r="8696" spans="2:3" x14ac:dyDescent="0.75">
      <c r="B8696" s="249">
        <v>8633</v>
      </c>
      <c r="C8696" s="248">
        <v>163.84308049132881</v>
      </c>
    </row>
    <row r="8697" spans="2:3" x14ac:dyDescent="0.75">
      <c r="B8697" s="249">
        <v>8634</v>
      </c>
      <c r="C8697" s="248">
        <v>160.38661861844429</v>
      </c>
    </row>
    <row r="8698" spans="2:3" x14ac:dyDescent="0.75">
      <c r="B8698" s="249">
        <v>8635</v>
      </c>
      <c r="C8698" s="248">
        <v>133.2741202435416</v>
      </c>
    </row>
    <row r="8699" spans="2:3" x14ac:dyDescent="0.75">
      <c r="B8699" s="249">
        <v>8636</v>
      </c>
      <c r="C8699" s="248">
        <v>76.52552851178875</v>
      </c>
    </row>
    <row r="8700" spans="2:3" x14ac:dyDescent="0.75">
      <c r="B8700" s="249">
        <v>8637</v>
      </c>
      <c r="C8700" s="248">
        <v>124.68911897803116</v>
      </c>
    </row>
    <row r="8701" spans="2:3" x14ac:dyDescent="0.75">
      <c r="B8701" s="249">
        <v>8638</v>
      </c>
      <c r="C8701" s="248">
        <v>41.423456317417262</v>
      </c>
    </row>
    <row r="8702" spans="2:3" x14ac:dyDescent="0.75">
      <c r="B8702" s="249">
        <v>8639</v>
      </c>
      <c r="C8702" s="248">
        <v>129.149266752735</v>
      </c>
    </row>
    <row r="8703" spans="2:3" x14ac:dyDescent="0.75">
      <c r="B8703" s="249">
        <v>8640</v>
      </c>
      <c r="C8703" s="248">
        <v>155.3423288884504</v>
      </c>
    </row>
    <row r="8704" spans="2:3" x14ac:dyDescent="0.75">
      <c r="B8704" s="249">
        <v>8641</v>
      </c>
      <c r="C8704" s="248">
        <v>91.752747114745517</v>
      </c>
    </row>
    <row r="8705" spans="2:3" x14ac:dyDescent="0.75">
      <c r="B8705" s="249">
        <v>8642</v>
      </c>
      <c r="C8705" s="248">
        <v>175.98985674096707</v>
      </c>
    </row>
    <row r="8706" spans="2:3" x14ac:dyDescent="0.75">
      <c r="B8706" s="249">
        <v>8643</v>
      </c>
      <c r="C8706" s="248">
        <v>119.63341999187514</v>
      </c>
    </row>
    <row r="8707" spans="2:3" x14ac:dyDescent="0.75">
      <c r="B8707" s="249">
        <v>8644</v>
      </c>
      <c r="C8707" s="248">
        <v>141.75228821648898</v>
      </c>
    </row>
    <row r="8708" spans="2:3" x14ac:dyDescent="0.75">
      <c r="B8708" s="249">
        <v>8645</v>
      </c>
      <c r="C8708" s="248">
        <v>85.959725791535064</v>
      </c>
    </row>
    <row r="8709" spans="2:3" x14ac:dyDescent="0.75">
      <c r="B8709" s="249">
        <v>8646</v>
      </c>
      <c r="C8709" s="248">
        <v>118.66725668692264</v>
      </c>
    </row>
    <row r="8710" spans="2:3" x14ac:dyDescent="0.75">
      <c r="B8710" s="249">
        <v>8647</v>
      </c>
      <c r="C8710" s="248">
        <v>143.85953516450857</v>
      </c>
    </row>
    <row r="8711" spans="2:3" x14ac:dyDescent="0.75">
      <c r="B8711" s="249">
        <v>8648</v>
      </c>
      <c r="C8711" s="248">
        <v>139.39117789798863</v>
      </c>
    </row>
    <row r="8712" spans="2:3" x14ac:dyDescent="0.75">
      <c r="B8712" s="249">
        <v>8649</v>
      </c>
      <c r="C8712" s="248">
        <v>115.64984575703379</v>
      </c>
    </row>
    <row r="8713" spans="2:3" x14ac:dyDescent="0.75">
      <c r="B8713" s="249">
        <v>8650</v>
      </c>
      <c r="C8713" s="248">
        <v>112.68242267494202</v>
      </c>
    </row>
    <row r="8714" spans="2:3" x14ac:dyDescent="0.75">
      <c r="B8714" s="249">
        <v>8651</v>
      </c>
      <c r="C8714" s="248">
        <v>139.8310542401633</v>
      </c>
    </row>
    <row r="8715" spans="2:3" x14ac:dyDescent="0.75">
      <c r="B8715" s="249">
        <v>8652</v>
      </c>
      <c r="C8715" s="248">
        <v>132.39989904543484</v>
      </c>
    </row>
    <row r="8716" spans="2:3" x14ac:dyDescent="0.75">
      <c r="B8716" s="249">
        <v>8653</v>
      </c>
      <c r="C8716" s="248">
        <v>150.86632696854369</v>
      </c>
    </row>
    <row r="8717" spans="2:3" x14ac:dyDescent="0.75">
      <c r="B8717" s="249">
        <v>8654</v>
      </c>
      <c r="C8717" s="248">
        <v>108.29586941429299</v>
      </c>
    </row>
    <row r="8718" spans="2:3" x14ac:dyDescent="0.75">
      <c r="B8718" s="249">
        <v>8655</v>
      </c>
      <c r="C8718" s="248">
        <v>90.771763338742232</v>
      </c>
    </row>
    <row r="8719" spans="2:3" x14ac:dyDescent="0.75">
      <c r="B8719" s="249">
        <v>8656</v>
      </c>
      <c r="C8719" s="248">
        <v>119.5453549750145</v>
      </c>
    </row>
    <row r="8720" spans="2:3" x14ac:dyDescent="0.75">
      <c r="B8720" s="249">
        <v>8657</v>
      </c>
      <c r="C8720" s="248">
        <v>84.771867409538586</v>
      </c>
    </row>
    <row r="8721" spans="2:3" x14ac:dyDescent="0.75">
      <c r="B8721" s="249">
        <v>8658</v>
      </c>
      <c r="C8721" s="248">
        <v>112.33400522028613</v>
      </c>
    </row>
    <row r="8722" spans="2:3" x14ac:dyDescent="0.75">
      <c r="B8722" s="249">
        <v>8659</v>
      </c>
      <c r="C8722" s="248">
        <v>152.27934107717985</v>
      </c>
    </row>
    <row r="8723" spans="2:3" x14ac:dyDescent="0.75">
      <c r="B8723" s="249">
        <v>8660</v>
      </c>
      <c r="C8723" s="248">
        <v>112.54903770255683</v>
      </c>
    </row>
    <row r="8724" spans="2:3" x14ac:dyDescent="0.75">
      <c r="B8724" s="249">
        <v>8661</v>
      </c>
      <c r="C8724" s="248">
        <v>104.46287225700306</v>
      </c>
    </row>
    <row r="8725" spans="2:3" x14ac:dyDescent="0.75">
      <c r="B8725" s="249">
        <v>8662</v>
      </c>
      <c r="C8725" s="248">
        <v>141.00634802063016</v>
      </c>
    </row>
    <row r="8726" spans="2:3" x14ac:dyDescent="0.75">
      <c r="B8726" s="249">
        <v>8663</v>
      </c>
      <c r="C8726" s="248">
        <v>101.26898653061139</v>
      </c>
    </row>
    <row r="8727" spans="2:3" x14ac:dyDescent="0.75">
      <c r="B8727" s="249">
        <v>8664</v>
      </c>
      <c r="C8727" s="248">
        <v>163.51116044777589</v>
      </c>
    </row>
    <row r="8728" spans="2:3" x14ac:dyDescent="0.75">
      <c r="B8728" s="249">
        <v>8665</v>
      </c>
      <c r="C8728" s="248">
        <v>148.87383218748329</v>
      </c>
    </row>
    <row r="8729" spans="2:3" x14ac:dyDescent="0.75">
      <c r="B8729" s="249">
        <v>8666</v>
      </c>
      <c r="C8729" s="248">
        <v>137.30997898930272</v>
      </c>
    </row>
    <row r="8730" spans="2:3" x14ac:dyDescent="0.75">
      <c r="B8730" s="249">
        <v>8667</v>
      </c>
      <c r="C8730" s="248">
        <v>105.75515476373518</v>
      </c>
    </row>
    <row r="8731" spans="2:3" x14ac:dyDescent="0.75">
      <c r="B8731" s="249">
        <v>8668</v>
      </c>
      <c r="C8731" s="248">
        <v>132.35923310025817</v>
      </c>
    </row>
    <row r="8732" spans="2:3" x14ac:dyDescent="0.75">
      <c r="B8732" s="249">
        <v>8669</v>
      </c>
      <c r="C8732" s="248">
        <v>110.43751916077532</v>
      </c>
    </row>
    <row r="8733" spans="2:3" x14ac:dyDescent="0.75">
      <c r="B8733" s="249">
        <v>8670</v>
      </c>
      <c r="C8733" s="248">
        <v>99.860273898298018</v>
      </c>
    </row>
    <row r="8734" spans="2:3" x14ac:dyDescent="0.75">
      <c r="B8734" s="249">
        <v>8671</v>
      </c>
      <c r="C8734" s="248">
        <v>149.65073034667577</v>
      </c>
    </row>
    <row r="8735" spans="2:3" x14ac:dyDescent="0.75">
      <c r="B8735" s="249">
        <v>8672</v>
      </c>
      <c r="C8735" s="248">
        <v>87.935336755155063</v>
      </c>
    </row>
    <row r="8736" spans="2:3" x14ac:dyDescent="0.75">
      <c r="B8736" s="249">
        <v>8673</v>
      </c>
      <c r="C8736" s="248">
        <v>98.541513447565251</v>
      </c>
    </row>
    <row r="8737" spans="2:3" x14ac:dyDescent="0.75">
      <c r="B8737" s="249">
        <v>8674</v>
      </c>
      <c r="C8737" s="248">
        <v>87.440241288194471</v>
      </c>
    </row>
    <row r="8738" spans="2:3" x14ac:dyDescent="0.75">
      <c r="B8738" s="249">
        <v>8675</v>
      </c>
      <c r="C8738" s="248">
        <v>90.169271716443291</v>
      </c>
    </row>
    <row r="8739" spans="2:3" x14ac:dyDescent="0.75">
      <c r="B8739" s="249">
        <v>8676</v>
      </c>
      <c r="C8739" s="248">
        <v>150.415375070322</v>
      </c>
    </row>
    <row r="8740" spans="2:3" x14ac:dyDescent="0.75">
      <c r="B8740" s="249">
        <v>8677</v>
      </c>
      <c r="C8740" s="248">
        <v>110.95503870694817</v>
      </c>
    </row>
    <row r="8741" spans="2:3" x14ac:dyDescent="0.75">
      <c r="B8741" s="249">
        <v>8678</v>
      </c>
      <c r="C8741" s="248">
        <v>125.43620952501078</v>
      </c>
    </row>
    <row r="8742" spans="2:3" x14ac:dyDescent="0.75">
      <c r="B8742" s="249">
        <v>8679</v>
      </c>
      <c r="C8742" s="248">
        <v>88.823913608689111</v>
      </c>
    </row>
    <row r="8743" spans="2:3" x14ac:dyDescent="0.75">
      <c r="B8743" s="249">
        <v>8680</v>
      </c>
      <c r="C8743" s="248">
        <v>90.905521189199987</v>
      </c>
    </row>
    <row r="8744" spans="2:3" x14ac:dyDescent="0.75">
      <c r="B8744" s="249">
        <v>8681</v>
      </c>
      <c r="C8744" s="248">
        <v>101.73329019534964</v>
      </c>
    </row>
    <row r="8745" spans="2:3" x14ac:dyDescent="0.75">
      <c r="B8745" s="249">
        <v>8682</v>
      </c>
      <c r="C8745" s="248">
        <v>104.38969220765983</v>
      </c>
    </row>
    <row r="8746" spans="2:3" x14ac:dyDescent="0.75">
      <c r="B8746" s="249">
        <v>8683</v>
      </c>
      <c r="C8746" s="248">
        <v>161.39820717786688</v>
      </c>
    </row>
    <row r="8747" spans="2:3" x14ac:dyDescent="0.75">
      <c r="B8747" s="249">
        <v>8684</v>
      </c>
      <c r="C8747" s="248">
        <v>81.23925067939652</v>
      </c>
    </row>
    <row r="8748" spans="2:3" x14ac:dyDescent="0.75">
      <c r="B8748" s="249">
        <v>8685</v>
      </c>
      <c r="C8748" s="248">
        <v>134.67309032686705</v>
      </c>
    </row>
    <row r="8749" spans="2:3" x14ac:dyDescent="0.75">
      <c r="B8749" s="249">
        <v>8686</v>
      </c>
      <c r="C8749" s="248">
        <v>108.34900221491466</v>
      </c>
    </row>
    <row r="8750" spans="2:3" x14ac:dyDescent="0.75">
      <c r="B8750" s="249">
        <v>8687</v>
      </c>
      <c r="C8750" s="248">
        <v>138.23397466885791</v>
      </c>
    </row>
    <row r="8751" spans="2:3" x14ac:dyDescent="0.75">
      <c r="B8751" s="249">
        <v>8688</v>
      </c>
      <c r="C8751" s="248">
        <v>157.21505621431066</v>
      </c>
    </row>
    <row r="8752" spans="2:3" x14ac:dyDescent="0.75">
      <c r="B8752" s="249">
        <v>8689</v>
      </c>
      <c r="C8752" s="248">
        <v>73.391061459695479</v>
      </c>
    </row>
    <row r="8753" spans="2:3" x14ac:dyDescent="0.75">
      <c r="B8753" s="249">
        <v>8690</v>
      </c>
      <c r="C8753" s="248">
        <v>94.293605448942515</v>
      </c>
    </row>
    <row r="8754" spans="2:3" x14ac:dyDescent="0.75">
      <c r="B8754" s="249">
        <v>8691</v>
      </c>
      <c r="C8754" s="248">
        <v>135.77199875901275</v>
      </c>
    </row>
    <row r="8755" spans="2:3" x14ac:dyDescent="0.75">
      <c r="B8755" s="249">
        <v>8692</v>
      </c>
      <c r="C8755" s="248">
        <v>131.62652012979112</v>
      </c>
    </row>
    <row r="8756" spans="2:3" x14ac:dyDescent="0.75">
      <c r="B8756" s="249">
        <v>8693</v>
      </c>
      <c r="C8756" s="248">
        <v>131.18313013552381</v>
      </c>
    </row>
    <row r="8757" spans="2:3" x14ac:dyDescent="0.75">
      <c r="B8757" s="249">
        <v>8694</v>
      </c>
      <c r="C8757" s="248">
        <v>134.98843313604482</v>
      </c>
    </row>
    <row r="8758" spans="2:3" x14ac:dyDescent="0.75">
      <c r="B8758" s="249">
        <v>8695</v>
      </c>
      <c r="C8758" s="248">
        <v>123.27080690545341</v>
      </c>
    </row>
    <row r="8759" spans="2:3" x14ac:dyDescent="0.75">
      <c r="B8759" s="249">
        <v>8696</v>
      </c>
      <c r="C8759" s="248">
        <v>110.86335153093668</v>
      </c>
    </row>
    <row r="8760" spans="2:3" x14ac:dyDescent="0.75">
      <c r="B8760" s="249">
        <v>8697</v>
      </c>
      <c r="C8760" s="248">
        <v>129.84866234455004</v>
      </c>
    </row>
    <row r="8761" spans="2:3" x14ac:dyDescent="0.75">
      <c r="B8761" s="249">
        <v>8698</v>
      </c>
      <c r="C8761" s="248">
        <v>104.16754121148882</v>
      </c>
    </row>
    <row r="8762" spans="2:3" x14ac:dyDescent="0.75">
      <c r="B8762" s="249">
        <v>8699</v>
      </c>
      <c r="C8762" s="248">
        <v>109.02951445988766</v>
      </c>
    </row>
    <row r="8763" spans="2:3" x14ac:dyDescent="0.75">
      <c r="B8763" s="249">
        <v>8700</v>
      </c>
      <c r="C8763" s="248">
        <v>165.44112524033545</v>
      </c>
    </row>
    <row r="8764" spans="2:3" x14ac:dyDescent="0.75">
      <c r="B8764" s="249">
        <v>8701</v>
      </c>
      <c r="C8764" s="248">
        <v>140.4495271563261</v>
      </c>
    </row>
    <row r="8765" spans="2:3" x14ac:dyDescent="0.75">
      <c r="B8765" s="249">
        <v>8702</v>
      </c>
      <c r="C8765" s="248">
        <v>123.18727404883082</v>
      </c>
    </row>
    <row r="8766" spans="2:3" x14ac:dyDescent="0.75">
      <c r="B8766" s="249">
        <v>8703</v>
      </c>
      <c r="C8766" s="248">
        <v>128.71928271240017</v>
      </c>
    </row>
    <row r="8767" spans="2:3" x14ac:dyDescent="0.75">
      <c r="B8767" s="249">
        <v>8704</v>
      </c>
      <c r="C8767" s="248">
        <v>112.23115356854622</v>
      </c>
    </row>
    <row r="8768" spans="2:3" x14ac:dyDescent="0.75">
      <c r="B8768" s="249">
        <v>8705</v>
      </c>
      <c r="C8768" s="248">
        <v>109.20888957680697</v>
      </c>
    </row>
    <row r="8769" spans="2:3" x14ac:dyDescent="0.75">
      <c r="B8769" s="249">
        <v>8706</v>
      </c>
      <c r="C8769" s="248">
        <v>88.789124242405393</v>
      </c>
    </row>
    <row r="8770" spans="2:3" x14ac:dyDescent="0.75">
      <c r="B8770" s="249">
        <v>8707</v>
      </c>
      <c r="C8770" s="248">
        <v>141.54058814885747</v>
      </c>
    </row>
    <row r="8771" spans="2:3" x14ac:dyDescent="0.75">
      <c r="B8771" s="249">
        <v>8708</v>
      </c>
      <c r="C8771" s="248">
        <v>152.52932701775643</v>
      </c>
    </row>
    <row r="8772" spans="2:3" x14ac:dyDescent="0.75">
      <c r="B8772" s="249">
        <v>8709</v>
      </c>
      <c r="C8772" s="248">
        <v>159.90088041388623</v>
      </c>
    </row>
    <row r="8773" spans="2:3" x14ac:dyDescent="0.75">
      <c r="B8773" s="249">
        <v>8710</v>
      </c>
      <c r="C8773" s="248">
        <v>72.774528905679333</v>
      </c>
    </row>
    <row r="8774" spans="2:3" x14ac:dyDescent="0.75">
      <c r="B8774" s="249">
        <v>8711</v>
      </c>
      <c r="C8774" s="248">
        <v>124.48880540713394</v>
      </c>
    </row>
    <row r="8775" spans="2:3" x14ac:dyDescent="0.75">
      <c r="B8775" s="249">
        <v>8712</v>
      </c>
      <c r="C8775" s="248">
        <v>125.18849867727484</v>
      </c>
    </row>
    <row r="8776" spans="2:3" x14ac:dyDescent="0.75">
      <c r="B8776" s="249">
        <v>8713</v>
      </c>
      <c r="C8776" s="248">
        <v>131.29557781188439</v>
      </c>
    </row>
    <row r="8777" spans="2:3" x14ac:dyDescent="0.75">
      <c r="B8777" s="249">
        <v>8714</v>
      </c>
      <c r="C8777" s="248">
        <v>112.38556414241918</v>
      </c>
    </row>
    <row r="8778" spans="2:3" x14ac:dyDescent="0.75">
      <c r="B8778" s="249">
        <v>8715</v>
      </c>
      <c r="C8778" s="248">
        <v>111.5391816424533</v>
      </c>
    </row>
    <row r="8779" spans="2:3" x14ac:dyDescent="0.75">
      <c r="B8779" s="249">
        <v>8716</v>
      </c>
      <c r="C8779" s="248">
        <v>143.07973429597018</v>
      </c>
    </row>
    <row r="8780" spans="2:3" x14ac:dyDescent="0.75">
      <c r="B8780" s="249">
        <v>8717</v>
      </c>
      <c r="C8780" s="248">
        <v>110.30803949764629</v>
      </c>
    </row>
    <row r="8781" spans="2:3" x14ac:dyDescent="0.75">
      <c r="B8781" s="249">
        <v>8718</v>
      </c>
      <c r="C8781" s="248">
        <v>106.36037799045263</v>
      </c>
    </row>
    <row r="8782" spans="2:3" x14ac:dyDescent="0.75">
      <c r="B8782" s="249">
        <v>8719</v>
      </c>
      <c r="C8782" s="248">
        <v>93.631270841585433</v>
      </c>
    </row>
    <row r="8783" spans="2:3" x14ac:dyDescent="0.75">
      <c r="B8783" s="249">
        <v>8720</v>
      </c>
      <c r="C8783" s="248">
        <v>109.80958766642311</v>
      </c>
    </row>
    <row r="8784" spans="2:3" x14ac:dyDescent="0.75">
      <c r="B8784" s="249">
        <v>8721</v>
      </c>
      <c r="C8784" s="248">
        <v>66.09270113866198</v>
      </c>
    </row>
    <row r="8785" spans="2:3" x14ac:dyDescent="0.75">
      <c r="B8785" s="249">
        <v>8722</v>
      </c>
      <c r="C8785" s="248">
        <v>130.17258374062681</v>
      </c>
    </row>
    <row r="8786" spans="2:3" x14ac:dyDescent="0.75">
      <c r="B8786" s="249">
        <v>8723</v>
      </c>
      <c r="C8786" s="248">
        <v>130.43156916748012</v>
      </c>
    </row>
    <row r="8787" spans="2:3" x14ac:dyDescent="0.75">
      <c r="B8787" s="249">
        <v>8724</v>
      </c>
      <c r="C8787" s="248">
        <v>108.32991982648008</v>
      </c>
    </row>
    <row r="8788" spans="2:3" x14ac:dyDescent="0.75">
      <c r="B8788" s="249">
        <v>8725</v>
      </c>
      <c r="C8788" s="248">
        <v>87.86896844216254</v>
      </c>
    </row>
    <row r="8789" spans="2:3" x14ac:dyDescent="0.75">
      <c r="B8789" s="249">
        <v>8726</v>
      </c>
      <c r="C8789" s="248">
        <v>83.354059573621242</v>
      </c>
    </row>
    <row r="8790" spans="2:3" x14ac:dyDescent="0.75">
      <c r="B8790" s="249">
        <v>8727</v>
      </c>
      <c r="C8790" s="248">
        <v>111.1722472111403</v>
      </c>
    </row>
    <row r="8791" spans="2:3" x14ac:dyDescent="0.75">
      <c r="B8791" s="249">
        <v>8728</v>
      </c>
      <c r="C8791" s="248">
        <v>124.78238292587341</v>
      </c>
    </row>
    <row r="8792" spans="2:3" x14ac:dyDescent="0.75">
      <c r="B8792" s="249">
        <v>8729</v>
      </c>
      <c r="C8792" s="248">
        <v>138.2240748819938</v>
      </c>
    </row>
    <row r="8793" spans="2:3" x14ac:dyDescent="0.75">
      <c r="B8793" s="249">
        <v>8730</v>
      </c>
      <c r="C8793" s="248">
        <v>132.9702696256409</v>
      </c>
    </row>
    <row r="8794" spans="2:3" x14ac:dyDescent="0.75">
      <c r="B8794" s="249">
        <v>8731</v>
      </c>
      <c r="C8794" s="248">
        <v>144.92069341234554</v>
      </c>
    </row>
    <row r="8795" spans="2:3" x14ac:dyDescent="0.75">
      <c r="B8795" s="249">
        <v>8732</v>
      </c>
      <c r="C8795" s="248">
        <v>107.78712249807364</v>
      </c>
    </row>
    <row r="8796" spans="2:3" x14ac:dyDescent="0.75">
      <c r="B8796" s="249">
        <v>8733</v>
      </c>
      <c r="C8796" s="248">
        <v>103.30073858733051</v>
      </c>
    </row>
    <row r="8797" spans="2:3" x14ac:dyDescent="0.75">
      <c r="B8797" s="249">
        <v>8734</v>
      </c>
      <c r="C8797" s="248">
        <v>109.5922094181382</v>
      </c>
    </row>
    <row r="8798" spans="2:3" x14ac:dyDescent="0.75">
      <c r="B8798" s="249">
        <v>8735</v>
      </c>
      <c r="C8798" s="248">
        <v>109.50313303745554</v>
      </c>
    </row>
    <row r="8799" spans="2:3" x14ac:dyDescent="0.75">
      <c r="B8799" s="249">
        <v>8736</v>
      </c>
      <c r="C8799" s="248">
        <v>119.15853540787523</v>
      </c>
    </row>
    <row r="8800" spans="2:3" x14ac:dyDescent="0.75">
      <c r="B8800" s="249">
        <v>8737</v>
      </c>
      <c r="C8800" s="248">
        <v>85.808913393645796</v>
      </c>
    </row>
    <row r="8801" spans="2:3" x14ac:dyDescent="0.75">
      <c r="B8801" s="249">
        <v>8738</v>
      </c>
      <c r="C8801" s="248">
        <v>128.18225193007891</v>
      </c>
    </row>
    <row r="8802" spans="2:3" x14ac:dyDescent="0.75">
      <c r="B8802" s="249">
        <v>8739</v>
      </c>
      <c r="C8802" s="248">
        <v>120.16286256235098</v>
      </c>
    </row>
    <row r="8803" spans="2:3" x14ac:dyDescent="0.75">
      <c r="B8803" s="249">
        <v>8740</v>
      </c>
      <c r="C8803" s="248">
        <v>78.746187264644391</v>
      </c>
    </row>
    <row r="8804" spans="2:3" x14ac:dyDescent="0.75">
      <c r="B8804" s="249">
        <v>8741</v>
      </c>
      <c r="C8804" s="248">
        <v>115.85248783541496</v>
      </c>
    </row>
    <row r="8805" spans="2:3" x14ac:dyDescent="0.75">
      <c r="B8805" s="249">
        <v>8742</v>
      </c>
      <c r="C8805" s="248">
        <v>119.25677787735485</v>
      </c>
    </row>
    <row r="8806" spans="2:3" x14ac:dyDescent="0.75">
      <c r="B8806" s="249">
        <v>8743</v>
      </c>
      <c r="C8806" s="248">
        <v>95.27838489061898</v>
      </c>
    </row>
    <row r="8807" spans="2:3" x14ac:dyDescent="0.75">
      <c r="B8807" s="249">
        <v>8744</v>
      </c>
      <c r="C8807" s="248">
        <v>138.49961482701022</v>
      </c>
    </row>
    <row r="8808" spans="2:3" x14ac:dyDescent="0.75">
      <c r="B8808" s="249">
        <v>8745</v>
      </c>
      <c r="C8808" s="248">
        <v>73.83200839341518</v>
      </c>
    </row>
    <row r="8809" spans="2:3" x14ac:dyDescent="0.75">
      <c r="B8809" s="249">
        <v>8746</v>
      </c>
      <c r="C8809" s="248">
        <v>91.551486507298677</v>
      </c>
    </row>
    <row r="8810" spans="2:3" x14ac:dyDescent="0.75">
      <c r="B8810" s="249">
        <v>8747</v>
      </c>
      <c r="C8810" s="248">
        <v>116.92351827382943</v>
      </c>
    </row>
    <row r="8811" spans="2:3" x14ac:dyDescent="0.75">
      <c r="B8811" s="249">
        <v>8748</v>
      </c>
      <c r="C8811" s="248">
        <v>142.26753341599394</v>
      </c>
    </row>
    <row r="8812" spans="2:3" x14ac:dyDescent="0.75">
      <c r="B8812" s="249">
        <v>8749</v>
      </c>
      <c r="C8812" s="248">
        <v>125.35335757299261</v>
      </c>
    </row>
    <row r="8813" spans="2:3" x14ac:dyDescent="0.75">
      <c r="B8813" s="249">
        <v>8750</v>
      </c>
      <c r="C8813" s="248">
        <v>89.435446272565159</v>
      </c>
    </row>
    <row r="8814" spans="2:3" x14ac:dyDescent="0.75">
      <c r="B8814" s="249">
        <v>8751</v>
      </c>
      <c r="C8814" s="248">
        <v>63.578694908885296</v>
      </c>
    </row>
    <row r="8815" spans="2:3" x14ac:dyDescent="0.75">
      <c r="B8815" s="249">
        <v>8752</v>
      </c>
      <c r="C8815" s="248">
        <v>141.75482172497126</v>
      </c>
    </row>
    <row r="8816" spans="2:3" x14ac:dyDescent="0.75">
      <c r="B8816" s="249">
        <v>8753</v>
      </c>
      <c r="C8816" s="248">
        <v>155.88779098069409</v>
      </c>
    </row>
    <row r="8817" spans="2:3" x14ac:dyDescent="0.75">
      <c r="B8817" s="249">
        <v>8754</v>
      </c>
      <c r="C8817" s="248">
        <v>97.046310180552268</v>
      </c>
    </row>
    <row r="8818" spans="2:3" x14ac:dyDescent="0.75">
      <c r="B8818" s="249">
        <v>8755</v>
      </c>
      <c r="C8818" s="248">
        <v>79.070790379528844</v>
      </c>
    </row>
    <row r="8819" spans="2:3" x14ac:dyDescent="0.75">
      <c r="B8819" s="249">
        <v>8756</v>
      </c>
      <c r="C8819" s="248">
        <v>116.60657660296047</v>
      </c>
    </row>
    <row r="8820" spans="2:3" x14ac:dyDescent="0.75">
      <c r="B8820" s="249">
        <v>8757</v>
      </c>
      <c r="C8820" s="248">
        <v>120.98450382481929</v>
      </c>
    </row>
    <row r="8821" spans="2:3" x14ac:dyDescent="0.75">
      <c r="B8821" s="249">
        <v>8758</v>
      </c>
      <c r="C8821" s="248">
        <v>92.311478583189341</v>
      </c>
    </row>
    <row r="8822" spans="2:3" x14ac:dyDescent="0.75">
      <c r="B8822" s="249">
        <v>8759</v>
      </c>
      <c r="C8822" s="248">
        <v>150.09877923386796</v>
      </c>
    </row>
    <row r="8823" spans="2:3" x14ac:dyDescent="0.75">
      <c r="B8823" s="249">
        <v>8760</v>
      </c>
      <c r="C8823" s="248">
        <v>104.49703064469259</v>
      </c>
    </row>
    <row r="8824" spans="2:3" x14ac:dyDescent="0.75">
      <c r="B8824" s="249">
        <v>8761</v>
      </c>
      <c r="C8824" s="248">
        <v>127.43766299448818</v>
      </c>
    </row>
    <row r="8825" spans="2:3" x14ac:dyDescent="0.75">
      <c r="B8825" s="249">
        <v>8762</v>
      </c>
      <c r="C8825" s="248">
        <v>169.88837520894464</v>
      </c>
    </row>
    <row r="8826" spans="2:3" x14ac:dyDescent="0.75">
      <c r="B8826" s="249">
        <v>8763</v>
      </c>
      <c r="C8826" s="248">
        <v>147.02610863994505</v>
      </c>
    </row>
    <row r="8827" spans="2:3" x14ac:dyDescent="0.75">
      <c r="B8827" s="249">
        <v>8764</v>
      </c>
      <c r="C8827" s="248">
        <v>83.791757206753232</v>
      </c>
    </row>
    <row r="8828" spans="2:3" x14ac:dyDescent="0.75">
      <c r="B8828" s="249">
        <v>8765</v>
      </c>
      <c r="C8828" s="248">
        <v>142.94885583280853</v>
      </c>
    </row>
    <row r="8829" spans="2:3" x14ac:dyDescent="0.75">
      <c r="B8829" s="249">
        <v>8766</v>
      </c>
      <c r="C8829" s="248">
        <v>145.03752744212548</v>
      </c>
    </row>
    <row r="8830" spans="2:3" x14ac:dyDescent="0.75">
      <c r="B8830" s="249">
        <v>8767</v>
      </c>
      <c r="C8830" s="248">
        <v>144.35578221855738</v>
      </c>
    </row>
    <row r="8831" spans="2:3" x14ac:dyDescent="0.75">
      <c r="B8831" s="249">
        <v>8768</v>
      </c>
      <c r="C8831" s="248">
        <v>84.022115369349336</v>
      </c>
    </row>
    <row r="8832" spans="2:3" x14ac:dyDescent="0.75">
      <c r="B8832" s="249">
        <v>8769</v>
      </c>
      <c r="C8832" s="248">
        <v>125.08613207112515</v>
      </c>
    </row>
    <row r="8833" spans="2:3" x14ac:dyDescent="0.75">
      <c r="B8833" s="249">
        <v>8770</v>
      </c>
      <c r="C8833" s="248">
        <v>152.14928379894056</v>
      </c>
    </row>
    <row r="8834" spans="2:3" x14ac:dyDescent="0.75">
      <c r="B8834" s="249">
        <v>8771</v>
      </c>
      <c r="C8834" s="248">
        <v>74.315447447655686</v>
      </c>
    </row>
    <row r="8835" spans="2:3" x14ac:dyDescent="0.75">
      <c r="B8835" s="249">
        <v>8772</v>
      </c>
      <c r="C8835" s="248">
        <v>109.84777891484724</v>
      </c>
    </row>
    <row r="8836" spans="2:3" x14ac:dyDescent="0.75">
      <c r="B8836" s="249">
        <v>8773</v>
      </c>
      <c r="C8836" s="248">
        <v>127.84721521287</v>
      </c>
    </row>
    <row r="8837" spans="2:3" x14ac:dyDescent="0.75">
      <c r="B8837" s="249">
        <v>8774</v>
      </c>
      <c r="C8837" s="248">
        <v>185.72044315530565</v>
      </c>
    </row>
    <row r="8838" spans="2:3" x14ac:dyDescent="0.75">
      <c r="B8838" s="249">
        <v>8775</v>
      </c>
      <c r="C8838" s="248">
        <v>92.753458427155323</v>
      </c>
    </row>
    <row r="8839" spans="2:3" x14ac:dyDescent="0.75">
      <c r="B8839" s="249">
        <v>8776</v>
      </c>
      <c r="C8839" s="248">
        <v>99.956492688862255</v>
      </c>
    </row>
    <row r="8840" spans="2:3" x14ac:dyDescent="0.75">
      <c r="B8840" s="249">
        <v>8777</v>
      </c>
      <c r="C8840" s="248">
        <v>103.02278643041048</v>
      </c>
    </row>
    <row r="8841" spans="2:3" x14ac:dyDescent="0.75">
      <c r="B8841" s="249">
        <v>8778</v>
      </c>
      <c r="C8841" s="248">
        <v>126.01095248991096</v>
      </c>
    </row>
    <row r="8842" spans="2:3" x14ac:dyDescent="0.75">
      <c r="B8842" s="249">
        <v>8779</v>
      </c>
      <c r="C8842" s="248">
        <v>117.82104911363736</v>
      </c>
    </row>
    <row r="8843" spans="2:3" x14ac:dyDescent="0.75">
      <c r="B8843" s="249">
        <v>8780</v>
      </c>
      <c r="C8843" s="248">
        <v>142.67454688331665</v>
      </c>
    </row>
    <row r="8844" spans="2:3" x14ac:dyDescent="0.75">
      <c r="B8844" s="249">
        <v>8781</v>
      </c>
      <c r="C8844" s="248">
        <v>49.018994027600002</v>
      </c>
    </row>
    <row r="8845" spans="2:3" x14ac:dyDescent="0.75">
      <c r="B8845" s="249">
        <v>8782</v>
      </c>
      <c r="C8845" s="248">
        <v>107.22266801260572</v>
      </c>
    </row>
    <row r="8846" spans="2:3" x14ac:dyDescent="0.75">
      <c r="B8846" s="249">
        <v>8783</v>
      </c>
      <c r="C8846" s="248">
        <v>58.097363100660345</v>
      </c>
    </row>
    <row r="8847" spans="2:3" x14ac:dyDescent="0.75">
      <c r="B8847" s="249">
        <v>8784</v>
      </c>
      <c r="C8847" s="248">
        <v>122.24481700319191</v>
      </c>
    </row>
    <row r="8848" spans="2:3" x14ac:dyDescent="0.75">
      <c r="B8848" s="249">
        <v>8785</v>
      </c>
      <c r="C8848" s="248">
        <v>173.68060231908461</v>
      </c>
    </row>
    <row r="8849" spans="2:3" x14ac:dyDescent="0.75">
      <c r="B8849" s="249">
        <v>8786</v>
      </c>
      <c r="C8849" s="248">
        <v>87.923429520147309</v>
      </c>
    </row>
    <row r="8850" spans="2:3" x14ac:dyDescent="0.75">
      <c r="B8850" s="249">
        <v>8787</v>
      </c>
      <c r="C8850" s="248">
        <v>131.97593685558465</v>
      </c>
    </row>
    <row r="8851" spans="2:3" x14ac:dyDescent="0.75">
      <c r="B8851" s="249">
        <v>8788</v>
      </c>
      <c r="C8851" s="248">
        <v>106.36068416631072</v>
      </c>
    </row>
    <row r="8852" spans="2:3" x14ac:dyDescent="0.75">
      <c r="B8852" s="249">
        <v>8789</v>
      </c>
      <c r="C8852" s="248">
        <v>158.00596392505858</v>
      </c>
    </row>
    <row r="8853" spans="2:3" x14ac:dyDescent="0.75">
      <c r="B8853" s="249">
        <v>8790</v>
      </c>
      <c r="C8853" s="248">
        <v>153.78095163555665</v>
      </c>
    </row>
    <row r="8854" spans="2:3" x14ac:dyDescent="0.75">
      <c r="B8854" s="249">
        <v>8791</v>
      </c>
      <c r="C8854" s="248">
        <v>137.07450831654924</v>
      </c>
    </row>
    <row r="8855" spans="2:3" x14ac:dyDescent="0.75">
      <c r="B8855" s="249">
        <v>8792</v>
      </c>
      <c r="C8855" s="248">
        <v>172.11426655730776</v>
      </c>
    </row>
    <row r="8856" spans="2:3" x14ac:dyDescent="0.75">
      <c r="B8856" s="249">
        <v>8793</v>
      </c>
      <c r="C8856" s="248">
        <v>151.52954441249736</v>
      </c>
    </row>
    <row r="8857" spans="2:3" x14ac:dyDescent="0.75">
      <c r="B8857" s="249">
        <v>8794</v>
      </c>
      <c r="C8857" s="248">
        <v>123.4956388649799</v>
      </c>
    </row>
    <row r="8858" spans="2:3" x14ac:dyDescent="0.75">
      <c r="B8858" s="249">
        <v>8795</v>
      </c>
      <c r="C8858" s="248">
        <v>72.394243703917084</v>
      </c>
    </row>
    <row r="8859" spans="2:3" x14ac:dyDescent="0.75">
      <c r="B8859" s="249">
        <v>8796</v>
      </c>
      <c r="C8859" s="248">
        <v>127.00783384851792</v>
      </c>
    </row>
    <row r="8860" spans="2:3" x14ac:dyDescent="0.75">
      <c r="B8860" s="249">
        <v>8797</v>
      </c>
      <c r="C8860" s="248">
        <v>107.9367583122244</v>
      </c>
    </row>
    <row r="8861" spans="2:3" x14ac:dyDescent="0.75">
      <c r="B8861" s="249">
        <v>8798</v>
      </c>
      <c r="C8861" s="248">
        <v>120.93851400212202</v>
      </c>
    </row>
    <row r="8862" spans="2:3" x14ac:dyDescent="0.75">
      <c r="B8862" s="249">
        <v>8799</v>
      </c>
      <c r="C8862" s="248">
        <v>100.4724332326816</v>
      </c>
    </row>
    <row r="8863" spans="2:3" x14ac:dyDescent="0.75">
      <c r="B8863" s="249">
        <v>8800</v>
      </c>
      <c r="C8863" s="248">
        <v>98.828956164272739</v>
      </c>
    </row>
    <row r="8864" spans="2:3" x14ac:dyDescent="0.75">
      <c r="B8864" s="249">
        <v>8801</v>
      </c>
      <c r="C8864" s="248">
        <v>94.07308571818325</v>
      </c>
    </row>
    <row r="8865" spans="2:3" x14ac:dyDescent="0.75">
      <c r="B8865" s="249">
        <v>8802</v>
      </c>
      <c r="C8865" s="248">
        <v>119.88401096057822</v>
      </c>
    </row>
    <row r="8866" spans="2:3" x14ac:dyDescent="0.75">
      <c r="B8866" s="249">
        <v>8803</v>
      </c>
      <c r="C8866" s="248">
        <v>166.16660053744994</v>
      </c>
    </row>
    <row r="8867" spans="2:3" x14ac:dyDescent="0.75">
      <c r="B8867" s="249">
        <v>8804</v>
      </c>
      <c r="C8867" s="248">
        <v>91.806319862321345</v>
      </c>
    </row>
    <row r="8868" spans="2:3" x14ac:dyDescent="0.75">
      <c r="B8868" s="249">
        <v>8805</v>
      </c>
      <c r="C8868" s="248">
        <v>117.6010986599332</v>
      </c>
    </row>
    <row r="8869" spans="2:3" x14ac:dyDescent="0.75">
      <c r="B8869" s="249">
        <v>8806</v>
      </c>
      <c r="C8869" s="248">
        <v>138.05743531931694</v>
      </c>
    </row>
    <row r="8870" spans="2:3" x14ac:dyDescent="0.75">
      <c r="B8870" s="249">
        <v>8807</v>
      </c>
      <c r="C8870" s="248">
        <v>46.429169877534676</v>
      </c>
    </row>
    <row r="8871" spans="2:3" x14ac:dyDescent="0.75">
      <c r="B8871" s="249">
        <v>8808</v>
      </c>
      <c r="C8871" s="248">
        <v>125.6641714647717</v>
      </c>
    </row>
    <row r="8872" spans="2:3" x14ac:dyDescent="0.75">
      <c r="B8872" s="249">
        <v>8809</v>
      </c>
      <c r="C8872" s="248">
        <v>128.98018514658429</v>
      </c>
    </row>
    <row r="8873" spans="2:3" x14ac:dyDescent="0.75">
      <c r="B8873" s="249">
        <v>8810</v>
      </c>
      <c r="C8873" s="248">
        <v>147.62382119348283</v>
      </c>
    </row>
    <row r="8874" spans="2:3" x14ac:dyDescent="0.75">
      <c r="B8874" s="249">
        <v>8811</v>
      </c>
      <c r="C8874" s="248">
        <v>91.049597924414229</v>
      </c>
    </row>
    <row r="8875" spans="2:3" x14ac:dyDescent="0.75">
      <c r="B8875" s="249">
        <v>8812</v>
      </c>
      <c r="C8875" s="248">
        <v>133.50962939919879</v>
      </c>
    </row>
    <row r="8876" spans="2:3" x14ac:dyDescent="0.75">
      <c r="B8876" s="249">
        <v>8813</v>
      </c>
      <c r="C8876" s="248">
        <v>164.5259264344036</v>
      </c>
    </row>
    <row r="8877" spans="2:3" x14ac:dyDescent="0.75">
      <c r="B8877" s="249">
        <v>8814</v>
      </c>
      <c r="C8877" s="248">
        <v>106.86274461569171</v>
      </c>
    </row>
    <row r="8878" spans="2:3" x14ac:dyDescent="0.75">
      <c r="B8878" s="249">
        <v>8815</v>
      </c>
      <c r="C8878" s="248">
        <v>103.74660737034415</v>
      </c>
    </row>
    <row r="8879" spans="2:3" x14ac:dyDescent="0.75">
      <c r="B8879" s="249">
        <v>8816</v>
      </c>
      <c r="C8879" s="248">
        <v>125.31602854705248</v>
      </c>
    </row>
    <row r="8880" spans="2:3" x14ac:dyDescent="0.75">
      <c r="B8880" s="249">
        <v>8817</v>
      </c>
      <c r="C8880" s="248">
        <v>152.02811460696472</v>
      </c>
    </row>
    <row r="8881" spans="2:3" x14ac:dyDescent="0.75">
      <c r="B8881" s="249">
        <v>8818</v>
      </c>
      <c r="C8881" s="248">
        <v>115.21073728623792</v>
      </c>
    </row>
    <row r="8882" spans="2:3" x14ac:dyDescent="0.75">
      <c r="B8882" s="249">
        <v>8819</v>
      </c>
      <c r="C8882" s="248">
        <v>138.5558285476406</v>
      </c>
    </row>
    <row r="8883" spans="2:3" x14ac:dyDescent="0.75">
      <c r="B8883" s="249">
        <v>8820</v>
      </c>
      <c r="C8883" s="248">
        <v>140.86309628241955</v>
      </c>
    </row>
    <row r="8884" spans="2:3" x14ac:dyDescent="0.75">
      <c r="B8884" s="249">
        <v>8821</v>
      </c>
      <c r="C8884" s="248">
        <v>112.5114683541924</v>
      </c>
    </row>
    <row r="8885" spans="2:3" x14ac:dyDescent="0.75">
      <c r="B8885" s="249">
        <v>8822</v>
      </c>
      <c r="C8885" s="248">
        <v>114.11839662987977</v>
      </c>
    </row>
    <row r="8886" spans="2:3" x14ac:dyDescent="0.75">
      <c r="B8886" s="249">
        <v>8823</v>
      </c>
      <c r="C8886" s="248">
        <v>87.907578231567314</v>
      </c>
    </row>
    <row r="8887" spans="2:3" x14ac:dyDescent="0.75">
      <c r="B8887" s="249">
        <v>8824</v>
      </c>
      <c r="C8887" s="248">
        <v>124.47906254530459</v>
      </c>
    </row>
    <row r="8888" spans="2:3" x14ac:dyDescent="0.75">
      <c r="B8888" s="249">
        <v>8825</v>
      </c>
      <c r="C8888" s="248">
        <v>117.14548541185763</v>
      </c>
    </row>
    <row r="8889" spans="2:3" x14ac:dyDescent="0.75">
      <c r="B8889" s="249">
        <v>8826</v>
      </c>
      <c r="C8889" s="248">
        <v>95.98281649424078</v>
      </c>
    </row>
    <row r="8890" spans="2:3" x14ac:dyDescent="0.75">
      <c r="B8890" s="249">
        <v>8827</v>
      </c>
      <c r="C8890" s="248">
        <v>95.45232377692453</v>
      </c>
    </row>
    <row r="8891" spans="2:3" x14ac:dyDescent="0.75">
      <c r="B8891" s="249">
        <v>8828</v>
      </c>
      <c r="C8891" s="248">
        <v>148.21179838156971</v>
      </c>
    </row>
    <row r="8892" spans="2:3" x14ac:dyDescent="0.75">
      <c r="B8892" s="249">
        <v>8829</v>
      </c>
      <c r="C8892" s="248">
        <v>130.11058659553714</v>
      </c>
    </row>
    <row r="8893" spans="2:3" x14ac:dyDescent="0.75">
      <c r="B8893" s="249">
        <v>8830</v>
      </c>
      <c r="C8893" s="248">
        <v>142.17476919061582</v>
      </c>
    </row>
    <row r="8894" spans="2:3" x14ac:dyDescent="0.75">
      <c r="B8894" s="249">
        <v>8831</v>
      </c>
      <c r="C8894" s="248">
        <v>97.482345594627034</v>
      </c>
    </row>
    <row r="8895" spans="2:3" x14ac:dyDescent="0.75">
      <c r="B8895" s="249">
        <v>8832</v>
      </c>
      <c r="C8895" s="248">
        <v>144.84377376647919</v>
      </c>
    </row>
    <row r="8896" spans="2:3" x14ac:dyDescent="0.75">
      <c r="B8896" s="249">
        <v>8833</v>
      </c>
      <c r="C8896" s="248">
        <v>140.13417292537227</v>
      </c>
    </row>
    <row r="8897" spans="2:3" x14ac:dyDescent="0.75">
      <c r="B8897" s="249">
        <v>8834</v>
      </c>
      <c r="C8897" s="248">
        <v>124.00550740258926</v>
      </c>
    </row>
    <row r="8898" spans="2:3" x14ac:dyDescent="0.75">
      <c r="B8898" s="249">
        <v>8835</v>
      </c>
      <c r="C8898" s="248">
        <v>150.52271986628247</v>
      </c>
    </row>
    <row r="8899" spans="2:3" x14ac:dyDescent="0.75">
      <c r="B8899" s="249">
        <v>8836</v>
      </c>
      <c r="C8899" s="248">
        <v>124.24255889474503</v>
      </c>
    </row>
    <row r="8900" spans="2:3" x14ac:dyDescent="0.75">
      <c r="B8900" s="249">
        <v>8837</v>
      </c>
      <c r="C8900" s="248">
        <v>163.82825531619588</v>
      </c>
    </row>
    <row r="8901" spans="2:3" x14ac:dyDescent="0.75">
      <c r="B8901" s="249">
        <v>8838</v>
      </c>
      <c r="C8901" s="248">
        <v>93.570347407773141</v>
      </c>
    </row>
    <row r="8902" spans="2:3" x14ac:dyDescent="0.75">
      <c r="B8902" s="249">
        <v>8839</v>
      </c>
      <c r="C8902" s="248">
        <v>95.206046121782805</v>
      </c>
    </row>
    <row r="8903" spans="2:3" x14ac:dyDescent="0.75">
      <c r="B8903" s="249">
        <v>8840</v>
      </c>
      <c r="C8903" s="248">
        <v>113.43639091524243</v>
      </c>
    </row>
    <row r="8904" spans="2:3" x14ac:dyDescent="0.75">
      <c r="B8904" s="249">
        <v>8841</v>
      </c>
      <c r="C8904" s="248">
        <v>104.59875251206974</v>
      </c>
    </row>
    <row r="8905" spans="2:3" x14ac:dyDescent="0.75">
      <c r="B8905" s="249">
        <v>8842</v>
      </c>
      <c r="C8905" s="248">
        <v>110.16876177259059</v>
      </c>
    </row>
    <row r="8906" spans="2:3" x14ac:dyDescent="0.75">
      <c r="B8906" s="249">
        <v>8843</v>
      </c>
      <c r="C8906" s="248">
        <v>136.73753109783684</v>
      </c>
    </row>
    <row r="8907" spans="2:3" x14ac:dyDescent="0.75">
      <c r="B8907" s="249">
        <v>8844</v>
      </c>
      <c r="C8907" s="248">
        <v>142.2656609979268</v>
      </c>
    </row>
    <row r="8908" spans="2:3" x14ac:dyDescent="0.75">
      <c r="B8908" s="249">
        <v>8845</v>
      </c>
      <c r="C8908" s="248">
        <v>136.95005576543886</v>
      </c>
    </row>
    <row r="8909" spans="2:3" x14ac:dyDescent="0.75">
      <c r="B8909" s="249">
        <v>8846</v>
      </c>
      <c r="C8909" s="248">
        <v>120.72254400468616</v>
      </c>
    </row>
    <row r="8910" spans="2:3" x14ac:dyDescent="0.75">
      <c r="B8910" s="249">
        <v>8847</v>
      </c>
      <c r="C8910" s="248">
        <v>93.841101838326182</v>
      </c>
    </row>
    <row r="8911" spans="2:3" x14ac:dyDescent="0.75">
      <c r="B8911" s="249">
        <v>8848</v>
      </c>
      <c r="C8911" s="248">
        <v>128.45257601519117</v>
      </c>
    </row>
    <row r="8912" spans="2:3" x14ac:dyDescent="0.75">
      <c r="B8912" s="249">
        <v>8849</v>
      </c>
      <c r="C8912" s="248">
        <v>103.73767137867395</v>
      </c>
    </row>
    <row r="8913" spans="2:3" x14ac:dyDescent="0.75">
      <c r="B8913" s="249">
        <v>8850</v>
      </c>
      <c r="C8913" s="248">
        <v>119.00332856005372</v>
      </c>
    </row>
    <row r="8914" spans="2:3" x14ac:dyDescent="0.75">
      <c r="B8914" s="249">
        <v>8851</v>
      </c>
      <c r="C8914" s="248">
        <v>145.35771342397112</v>
      </c>
    </row>
    <row r="8915" spans="2:3" x14ac:dyDescent="0.75">
      <c r="B8915" s="249">
        <v>8852</v>
      </c>
      <c r="C8915" s="248">
        <v>108.07425434768413</v>
      </c>
    </row>
    <row r="8916" spans="2:3" x14ac:dyDescent="0.75">
      <c r="B8916" s="249">
        <v>8853</v>
      </c>
      <c r="C8916" s="248">
        <v>171.83444998906398</v>
      </c>
    </row>
    <row r="8917" spans="2:3" x14ac:dyDescent="0.75">
      <c r="B8917" s="249">
        <v>8854</v>
      </c>
      <c r="C8917" s="248">
        <v>36.677605382051553</v>
      </c>
    </row>
    <row r="8918" spans="2:3" x14ac:dyDescent="0.75">
      <c r="B8918" s="249">
        <v>8855</v>
      </c>
      <c r="C8918" s="248">
        <v>95.051126498379205</v>
      </c>
    </row>
    <row r="8919" spans="2:3" x14ac:dyDescent="0.75">
      <c r="B8919" s="249">
        <v>8856</v>
      </c>
      <c r="C8919" s="248">
        <v>112.97556106379746</v>
      </c>
    </row>
    <row r="8920" spans="2:3" x14ac:dyDescent="0.75">
      <c r="B8920" s="249">
        <v>8857</v>
      </c>
      <c r="C8920" s="248">
        <v>145.24335858168524</v>
      </c>
    </row>
    <row r="8921" spans="2:3" x14ac:dyDescent="0.75">
      <c r="B8921" s="249">
        <v>8858</v>
      </c>
      <c r="C8921" s="248">
        <v>118.72322465478229</v>
      </c>
    </row>
    <row r="8922" spans="2:3" x14ac:dyDescent="0.75">
      <c r="B8922" s="249">
        <v>8859</v>
      </c>
      <c r="C8922" s="248">
        <v>135.56465620812713</v>
      </c>
    </row>
    <row r="8923" spans="2:3" x14ac:dyDescent="0.75">
      <c r="B8923" s="249">
        <v>8860</v>
      </c>
      <c r="C8923" s="248">
        <v>80.011723187596289</v>
      </c>
    </row>
    <row r="8924" spans="2:3" x14ac:dyDescent="0.75">
      <c r="B8924" s="249">
        <v>8861</v>
      </c>
      <c r="C8924" s="248">
        <v>103.99481302017161</v>
      </c>
    </row>
    <row r="8925" spans="2:3" x14ac:dyDescent="0.75">
      <c r="B8925" s="249">
        <v>8862</v>
      </c>
      <c r="C8925" s="248">
        <v>150.29894631981287</v>
      </c>
    </row>
    <row r="8926" spans="2:3" x14ac:dyDescent="0.75">
      <c r="B8926" s="249">
        <v>8863</v>
      </c>
      <c r="C8926" s="248">
        <v>109.82883768082479</v>
      </c>
    </row>
    <row r="8927" spans="2:3" x14ac:dyDescent="0.75">
      <c r="B8927" s="249">
        <v>8864</v>
      </c>
      <c r="C8927" s="248">
        <v>144.53846958306815</v>
      </c>
    </row>
    <row r="8928" spans="2:3" x14ac:dyDescent="0.75">
      <c r="B8928" s="249">
        <v>8865</v>
      </c>
      <c r="C8928" s="248">
        <v>80.7955630283804</v>
      </c>
    </row>
    <row r="8929" spans="2:3" x14ac:dyDescent="0.75">
      <c r="B8929" s="249">
        <v>8866</v>
      </c>
      <c r="C8929" s="248">
        <v>114.32241845140976</v>
      </c>
    </row>
    <row r="8930" spans="2:3" x14ac:dyDescent="0.75">
      <c r="B8930" s="249">
        <v>8867</v>
      </c>
      <c r="C8930" s="248">
        <v>139.52935837950662</v>
      </c>
    </row>
    <row r="8931" spans="2:3" x14ac:dyDescent="0.75">
      <c r="B8931" s="249">
        <v>8868</v>
      </c>
      <c r="C8931" s="248">
        <v>106.25662303916424</v>
      </c>
    </row>
    <row r="8932" spans="2:3" x14ac:dyDescent="0.75">
      <c r="B8932" s="249">
        <v>8869</v>
      </c>
      <c r="C8932" s="248">
        <v>141.23705604433144</v>
      </c>
    </row>
    <row r="8933" spans="2:3" x14ac:dyDescent="0.75">
      <c r="B8933" s="249">
        <v>8870</v>
      </c>
      <c r="C8933" s="248">
        <v>97.616937562340084</v>
      </c>
    </row>
    <row r="8934" spans="2:3" x14ac:dyDescent="0.75">
      <c r="B8934" s="249">
        <v>8871</v>
      </c>
      <c r="C8934" s="248">
        <v>133.14455870444047</v>
      </c>
    </row>
    <row r="8935" spans="2:3" x14ac:dyDescent="0.75">
      <c r="B8935" s="249">
        <v>8872</v>
      </c>
      <c r="C8935" s="248">
        <v>91.291305578802564</v>
      </c>
    </row>
    <row r="8936" spans="2:3" x14ac:dyDescent="0.75">
      <c r="B8936" s="249">
        <v>8873</v>
      </c>
      <c r="C8936" s="248">
        <v>73.692950249793881</v>
      </c>
    </row>
    <row r="8937" spans="2:3" x14ac:dyDescent="0.75">
      <c r="B8937" s="249">
        <v>8874</v>
      </c>
      <c r="C8937" s="248">
        <v>53.668416920897187</v>
      </c>
    </row>
    <row r="8938" spans="2:3" x14ac:dyDescent="0.75">
      <c r="B8938" s="249">
        <v>8875</v>
      </c>
      <c r="C8938" s="248">
        <v>99.856580994664824</v>
      </c>
    </row>
    <row r="8939" spans="2:3" x14ac:dyDescent="0.75">
      <c r="B8939" s="249">
        <v>8876</v>
      </c>
      <c r="C8939" s="248">
        <v>128.10052933739837</v>
      </c>
    </row>
    <row r="8940" spans="2:3" x14ac:dyDescent="0.75">
      <c r="B8940" s="249">
        <v>8877</v>
      </c>
      <c r="C8940" s="248">
        <v>114.5719397252939</v>
      </c>
    </row>
    <row r="8941" spans="2:3" x14ac:dyDescent="0.75">
      <c r="B8941" s="249">
        <v>8878</v>
      </c>
      <c r="C8941" s="248">
        <v>118.77963248439596</v>
      </c>
    </row>
    <row r="8942" spans="2:3" x14ac:dyDescent="0.75">
      <c r="B8942" s="249">
        <v>8879</v>
      </c>
      <c r="C8942" s="248">
        <v>135.81208135455807</v>
      </c>
    </row>
    <row r="8943" spans="2:3" x14ac:dyDescent="0.75">
      <c r="B8943" s="249">
        <v>8880</v>
      </c>
      <c r="C8943" s="248">
        <v>111.37114087183747</v>
      </c>
    </row>
    <row r="8944" spans="2:3" x14ac:dyDescent="0.75">
      <c r="B8944" s="249">
        <v>8881</v>
      </c>
      <c r="C8944" s="248">
        <v>142.45469055795493</v>
      </c>
    </row>
    <row r="8945" spans="2:3" x14ac:dyDescent="0.75">
      <c r="B8945" s="249">
        <v>8882</v>
      </c>
      <c r="C8945" s="248">
        <v>138.30468588546609</v>
      </c>
    </row>
    <row r="8946" spans="2:3" x14ac:dyDescent="0.75">
      <c r="B8946" s="249">
        <v>8883</v>
      </c>
      <c r="C8946" s="248">
        <v>122.46414904897134</v>
      </c>
    </row>
    <row r="8947" spans="2:3" x14ac:dyDescent="0.75">
      <c r="B8947" s="249">
        <v>8884</v>
      </c>
      <c r="C8947" s="248">
        <v>67.795137518526502</v>
      </c>
    </row>
    <row r="8948" spans="2:3" x14ac:dyDescent="0.75">
      <c r="B8948" s="249">
        <v>8885</v>
      </c>
      <c r="C8948" s="248">
        <v>137.69822870319948</v>
      </c>
    </row>
    <row r="8949" spans="2:3" x14ac:dyDescent="0.75">
      <c r="B8949" s="249">
        <v>8886</v>
      </c>
      <c r="C8949" s="248">
        <v>110.88541463687908</v>
      </c>
    </row>
    <row r="8950" spans="2:3" x14ac:dyDescent="0.75">
      <c r="B8950" s="249">
        <v>8887</v>
      </c>
      <c r="C8950" s="248">
        <v>138.8685368262089</v>
      </c>
    </row>
    <row r="8951" spans="2:3" x14ac:dyDescent="0.75">
      <c r="B8951" s="249">
        <v>8888</v>
      </c>
      <c r="C8951" s="248">
        <v>129.38108386843678</v>
      </c>
    </row>
    <row r="8952" spans="2:3" x14ac:dyDescent="0.75">
      <c r="B8952" s="249">
        <v>8889</v>
      </c>
      <c r="C8952" s="248">
        <v>152.28799490989837</v>
      </c>
    </row>
    <row r="8953" spans="2:3" x14ac:dyDescent="0.75">
      <c r="B8953" s="249">
        <v>8890</v>
      </c>
      <c r="C8953" s="248">
        <v>119.23167766912039</v>
      </c>
    </row>
    <row r="8954" spans="2:3" x14ac:dyDescent="0.75">
      <c r="B8954" s="249">
        <v>8891</v>
      </c>
      <c r="C8954" s="248">
        <v>135.72999630533974</v>
      </c>
    </row>
    <row r="8955" spans="2:3" x14ac:dyDescent="0.75">
      <c r="B8955" s="249">
        <v>8892</v>
      </c>
      <c r="C8955" s="248">
        <v>126.57199540465999</v>
      </c>
    </row>
    <row r="8956" spans="2:3" x14ac:dyDescent="0.75">
      <c r="B8956" s="249">
        <v>8893</v>
      </c>
      <c r="C8956" s="248">
        <v>132.2529026828889</v>
      </c>
    </row>
    <row r="8957" spans="2:3" x14ac:dyDescent="0.75">
      <c r="B8957" s="249">
        <v>8894</v>
      </c>
      <c r="C8957" s="248">
        <v>125.27649647736094</v>
      </c>
    </row>
    <row r="8958" spans="2:3" x14ac:dyDescent="0.75">
      <c r="B8958" s="249">
        <v>8895</v>
      </c>
      <c r="C8958" s="248">
        <v>113.45792627187514</v>
      </c>
    </row>
    <row r="8959" spans="2:3" x14ac:dyDescent="0.75">
      <c r="B8959" s="249">
        <v>8896</v>
      </c>
      <c r="C8959" s="248">
        <v>88.687786699140503</v>
      </c>
    </row>
    <row r="8960" spans="2:3" x14ac:dyDescent="0.75">
      <c r="B8960" s="249">
        <v>8897</v>
      </c>
      <c r="C8960" s="248">
        <v>148.05694466983067</v>
      </c>
    </row>
    <row r="8961" spans="2:3" x14ac:dyDescent="0.75">
      <c r="B8961" s="249">
        <v>8898</v>
      </c>
      <c r="C8961" s="248">
        <v>181.59098457275022</v>
      </c>
    </row>
    <row r="8962" spans="2:3" x14ac:dyDescent="0.75">
      <c r="B8962" s="249">
        <v>8899</v>
      </c>
      <c r="C8962" s="248">
        <v>136.2514650279351</v>
      </c>
    </row>
    <row r="8963" spans="2:3" x14ac:dyDescent="0.75">
      <c r="B8963" s="249">
        <v>8900</v>
      </c>
      <c r="C8963" s="248">
        <v>136.79976037872743</v>
      </c>
    </row>
    <row r="8964" spans="2:3" x14ac:dyDescent="0.75">
      <c r="B8964" s="249">
        <v>8901</v>
      </c>
      <c r="C8964" s="248">
        <v>103.47206018931735</v>
      </c>
    </row>
    <row r="8965" spans="2:3" x14ac:dyDescent="0.75">
      <c r="B8965" s="249">
        <v>8902</v>
      </c>
      <c r="C8965" s="248">
        <v>90.22429424035559</v>
      </c>
    </row>
    <row r="8966" spans="2:3" x14ac:dyDescent="0.75">
      <c r="B8966" s="249">
        <v>8903</v>
      </c>
      <c r="C8966" s="248">
        <v>106.02295107588284</v>
      </c>
    </row>
    <row r="8967" spans="2:3" x14ac:dyDescent="0.75">
      <c r="B8967" s="249">
        <v>8904</v>
      </c>
      <c r="C8967" s="248">
        <v>138.41057236279917</v>
      </c>
    </row>
    <row r="8968" spans="2:3" x14ac:dyDescent="0.75">
      <c r="B8968" s="249">
        <v>8905</v>
      </c>
      <c r="C8968" s="248">
        <v>143.7804313173651</v>
      </c>
    </row>
    <row r="8969" spans="2:3" x14ac:dyDescent="0.75">
      <c r="B8969" s="249">
        <v>8906</v>
      </c>
      <c r="C8969" s="248">
        <v>130.09684748210893</v>
      </c>
    </row>
    <row r="8970" spans="2:3" x14ac:dyDescent="0.75">
      <c r="B8970" s="249">
        <v>8907</v>
      </c>
      <c r="C8970" s="248">
        <v>89.628943143925113</v>
      </c>
    </row>
    <row r="8971" spans="2:3" x14ac:dyDescent="0.75">
      <c r="B8971" s="249">
        <v>8908</v>
      </c>
      <c r="C8971" s="248">
        <v>156.32864464063277</v>
      </c>
    </row>
    <row r="8972" spans="2:3" x14ac:dyDescent="0.75">
      <c r="B8972" s="249">
        <v>8909</v>
      </c>
      <c r="C8972" s="248">
        <v>151.0708120912015</v>
      </c>
    </row>
    <row r="8973" spans="2:3" x14ac:dyDescent="0.75">
      <c r="B8973" s="249">
        <v>8910</v>
      </c>
      <c r="C8973" s="248">
        <v>94.00597224856206</v>
      </c>
    </row>
    <row r="8974" spans="2:3" x14ac:dyDescent="0.75">
      <c r="B8974" s="249">
        <v>8911</v>
      </c>
      <c r="C8974" s="248">
        <v>97.533340667808346</v>
      </c>
    </row>
    <row r="8975" spans="2:3" x14ac:dyDescent="0.75">
      <c r="B8975" s="249">
        <v>8912</v>
      </c>
      <c r="C8975" s="248">
        <v>117.66542207263149</v>
      </c>
    </row>
    <row r="8976" spans="2:3" x14ac:dyDescent="0.75">
      <c r="B8976" s="249">
        <v>8913</v>
      </c>
      <c r="C8976" s="248">
        <v>174.49982417971495</v>
      </c>
    </row>
    <row r="8977" spans="2:3" x14ac:dyDescent="0.75">
      <c r="B8977" s="249">
        <v>8914</v>
      </c>
      <c r="C8977" s="248">
        <v>142.76620957508118</v>
      </c>
    </row>
    <row r="8978" spans="2:3" x14ac:dyDescent="0.75">
      <c r="B8978" s="249">
        <v>8915</v>
      </c>
      <c r="C8978" s="248">
        <v>154.55671226005325</v>
      </c>
    </row>
    <row r="8979" spans="2:3" x14ac:dyDescent="0.75">
      <c r="B8979" s="249">
        <v>8916</v>
      </c>
      <c r="C8979" s="248">
        <v>110.67096513097513</v>
      </c>
    </row>
    <row r="8980" spans="2:3" x14ac:dyDescent="0.75">
      <c r="B8980" s="249">
        <v>8917</v>
      </c>
      <c r="C8980" s="248">
        <v>90.443264292324699</v>
      </c>
    </row>
    <row r="8981" spans="2:3" x14ac:dyDescent="0.75">
      <c r="B8981" s="249">
        <v>8918</v>
      </c>
      <c r="C8981" s="248">
        <v>136.88064102083749</v>
      </c>
    </row>
    <row r="8982" spans="2:3" x14ac:dyDescent="0.75">
      <c r="B8982" s="249">
        <v>8919</v>
      </c>
      <c r="C8982" s="248">
        <v>83.246055560400151</v>
      </c>
    </row>
    <row r="8983" spans="2:3" x14ac:dyDescent="0.75">
      <c r="B8983" s="249">
        <v>8920</v>
      </c>
      <c r="C8983" s="248">
        <v>127.76556308396837</v>
      </c>
    </row>
    <row r="8984" spans="2:3" x14ac:dyDescent="0.75">
      <c r="B8984" s="249">
        <v>8921</v>
      </c>
      <c r="C8984" s="248">
        <v>139.99541224778628</v>
      </c>
    </row>
    <row r="8985" spans="2:3" x14ac:dyDescent="0.75">
      <c r="B8985" s="249">
        <v>8922</v>
      </c>
      <c r="C8985" s="248">
        <v>128.98182858687449</v>
      </c>
    </row>
    <row r="8986" spans="2:3" x14ac:dyDescent="0.75">
      <c r="B8986" s="249">
        <v>8923</v>
      </c>
      <c r="C8986" s="248">
        <v>95.395317816908957</v>
      </c>
    </row>
    <row r="8987" spans="2:3" x14ac:dyDescent="0.75">
      <c r="B8987" s="249">
        <v>8924</v>
      </c>
      <c r="C8987" s="248">
        <v>106.69100253685697</v>
      </c>
    </row>
    <row r="8988" spans="2:3" x14ac:dyDescent="0.75">
      <c r="B8988" s="249">
        <v>8925</v>
      </c>
      <c r="C8988" s="248">
        <v>125.32557737512917</v>
      </c>
    </row>
    <row r="8989" spans="2:3" x14ac:dyDescent="0.75">
      <c r="B8989" s="249">
        <v>8926</v>
      </c>
      <c r="C8989" s="248">
        <v>136.95272641478675</v>
      </c>
    </row>
    <row r="8990" spans="2:3" x14ac:dyDescent="0.75">
      <c r="B8990" s="249">
        <v>8927</v>
      </c>
      <c r="C8990" s="248">
        <v>102.15658801962829</v>
      </c>
    </row>
    <row r="8991" spans="2:3" x14ac:dyDescent="0.75">
      <c r="B8991" s="249">
        <v>8928</v>
      </c>
      <c r="C8991" s="248">
        <v>84.250581865530606</v>
      </c>
    </row>
    <row r="8992" spans="2:3" x14ac:dyDescent="0.75">
      <c r="B8992" s="249">
        <v>8929</v>
      </c>
      <c r="C8992" s="248">
        <v>160.24442351886574</v>
      </c>
    </row>
    <row r="8993" spans="2:3" x14ac:dyDescent="0.75">
      <c r="B8993" s="249">
        <v>8930</v>
      </c>
      <c r="C8993" s="248">
        <v>136.38293833296947</v>
      </c>
    </row>
    <row r="8994" spans="2:3" x14ac:dyDescent="0.75">
      <c r="B8994" s="249">
        <v>8931</v>
      </c>
      <c r="C8994" s="248">
        <v>153.50187137965855</v>
      </c>
    </row>
    <row r="8995" spans="2:3" x14ac:dyDescent="0.75">
      <c r="B8995" s="249">
        <v>8932</v>
      </c>
      <c r="C8995" s="248">
        <v>113.61727415305995</v>
      </c>
    </row>
    <row r="8996" spans="2:3" x14ac:dyDescent="0.75">
      <c r="B8996" s="249">
        <v>8933</v>
      </c>
      <c r="C8996" s="248">
        <v>117.8418189861808</v>
      </c>
    </row>
    <row r="8997" spans="2:3" x14ac:dyDescent="0.75">
      <c r="B8997" s="249">
        <v>8934</v>
      </c>
      <c r="C8997" s="248">
        <v>134.21275807700329</v>
      </c>
    </row>
    <row r="8998" spans="2:3" x14ac:dyDescent="0.75">
      <c r="B8998" s="249">
        <v>8935</v>
      </c>
      <c r="C8998" s="248">
        <v>87.961272110753484</v>
      </c>
    </row>
    <row r="8999" spans="2:3" x14ac:dyDescent="0.75">
      <c r="B8999" s="249">
        <v>8936</v>
      </c>
      <c r="C8999" s="248">
        <v>116.50725981204329</v>
      </c>
    </row>
    <row r="9000" spans="2:3" x14ac:dyDescent="0.75">
      <c r="B9000" s="249">
        <v>8937</v>
      </c>
      <c r="C9000" s="248">
        <v>158.22149758644039</v>
      </c>
    </row>
    <row r="9001" spans="2:3" x14ac:dyDescent="0.75">
      <c r="B9001" s="249">
        <v>8938</v>
      </c>
      <c r="C9001" s="248">
        <v>85.350818779485849</v>
      </c>
    </row>
    <row r="9002" spans="2:3" x14ac:dyDescent="0.75">
      <c r="B9002" s="249">
        <v>8939</v>
      </c>
      <c r="C9002" s="248">
        <v>157.37160177402433</v>
      </c>
    </row>
    <row r="9003" spans="2:3" x14ac:dyDescent="0.75">
      <c r="B9003" s="249">
        <v>8940</v>
      </c>
      <c r="C9003" s="248">
        <v>129.33730983941186</v>
      </c>
    </row>
    <row r="9004" spans="2:3" x14ac:dyDescent="0.75">
      <c r="B9004" s="249">
        <v>8941</v>
      </c>
      <c r="C9004" s="248">
        <v>112.47411103608928</v>
      </c>
    </row>
    <row r="9005" spans="2:3" x14ac:dyDescent="0.75">
      <c r="B9005" s="249">
        <v>8942</v>
      </c>
      <c r="C9005" s="248">
        <v>108.61402979557482</v>
      </c>
    </row>
    <row r="9006" spans="2:3" x14ac:dyDescent="0.75">
      <c r="B9006" s="249">
        <v>8943</v>
      </c>
      <c r="C9006" s="248">
        <v>159.87606735200086</v>
      </c>
    </row>
    <row r="9007" spans="2:3" x14ac:dyDescent="0.75">
      <c r="B9007" s="249">
        <v>8944</v>
      </c>
      <c r="C9007" s="248">
        <v>117.99153412868942</v>
      </c>
    </row>
    <row r="9008" spans="2:3" x14ac:dyDescent="0.75">
      <c r="B9008" s="249">
        <v>8945</v>
      </c>
      <c r="C9008" s="248">
        <v>157.97955493834985</v>
      </c>
    </row>
    <row r="9009" spans="2:3" x14ac:dyDescent="0.75">
      <c r="B9009" s="249">
        <v>8946</v>
      </c>
      <c r="C9009" s="248">
        <v>76.21279376747384</v>
      </c>
    </row>
    <row r="9010" spans="2:3" x14ac:dyDescent="0.75">
      <c r="B9010" s="249">
        <v>8947</v>
      </c>
      <c r="C9010" s="248">
        <v>140.06841320092249</v>
      </c>
    </row>
    <row r="9011" spans="2:3" x14ac:dyDescent="0.75">
      <c r="B9011" s="249">
        <v>8948</v>
      </c>
      <c r="C9011" s="248">
        <v>154.94992287183825</v>
      </c>
    </row>
    <row r="9012" spans="2:3" x14ac:dyDescent="0.75">
      <c r="B9012" s="249">
        <v>8949</v>
      </c>
      <c r="C9012" s="248">
        <v>90.988699770596554</v>
      </c>
    </row>
    <row r="9013" spans="2:3" x14ac:dyDescent="0.75">
      <c r="B9013" s="249">
        <v>8950</v>
      </c>
      <c r="C9013" s="248">
        <v>110.97180204812867</v>
      </c>
    </row>
    <row r="9014" spans="2:3" x14ac:dyDescent="0.75">
      <c r="B9014" s="249">
        <v>8951</v>
      </c>
      <c r="C9014" s="248">
        <v>127.36394160392108</v>
      </c>
    </row>
    <row r="9015" spans="2:3" x14ac:dyDescent="0.75">
      <c r="B9015" s="249">
        <v>8952</v>
      </c>
      <c r="C9015" s="248">
        <v>70.946799947541365</v>
      </c>
    </row>
    <row r="9016" spans="2:3" x14ac:dyDescent="0.75">
      <c r="B9016" s="249">
        <v>8953</v>
      </c>
      <c r="C9016" s="248">
        <v>77.698002694815997</v>
      </c>
    </row>
    <row r="9017" spans="2:3" x14ac:dyDescent="0.75">
      <c r="B9017" s="249">
        <v>8954</v>
      </c>
      <c r="C9017" s="248">
        <v>110.84369508231418</v>
      </c>
    </row>
    <row r="9018" spans="2:3" x14ac:dyDescent="0.75">
      <c r="B9018" s="249">
        <v>8955</v>
      </c>
      <c r="C9018" s="248">
        <v>110.74590493601215</v>
      </c>
    </row>
    <row r="9019" spans="2:3" x14ac:dyDescent="0.75">
      <c r="B9019" s="249">
        <v>8956</v>
      </c>
      <c r="C9019" s="248">
        <v>91.29194489550963</v>
      </c>
    </row>
    <row r="9020" spans="2:3" x14ac:dyDescent="0.75">
      <c r="B9020" s="249">
        <v>8957</v>
      </c>
      <c r="C9020" s="248">
        <v>120.71116822682076</v>
      </c>
    </row>
    <row r="9021" spans="2:3" x14ac:dyDescent="0.75">
      <c r="B9021" s="249">
        <v>8958</v>
      </c>
      <c r="C9021" s="248">
        <v>123.26958051829661</v>
      </c>
    </row>
    <row r="9022" spans="2:3" x14ac:dyDescent="0.75">
      <c r="B9022" s="249">
        <v>8959</v>
      </c>
      <c r="C9022" s="248">
        <v>109.83543179470719</v>
      </c>
    </row>
    <row r="9023" spans="2:3" x14ac:dyDescent="0.75">
      <c r="B9023" s="249">
        <v>8960</v>
      </c>
      <c r="C9023" s="248">
        <v>100.95437919907522</v>
      </c>
    </row>
    <row r="9024" spans="2:3" x14ac:dyDescent="0.75">
      <c r="B9024" s="249">
        <v>8961</v>
      </c>
      <c r="C9024" s="248">
        <v>104.71542084357833</v>
      </c>
    </row>
    <row r="9025" spans="2:3" x14ac:dyDescent="0.75">
      <c r="B9025" s="249">
        <v>8962</v>
      </c>
      <c r="C9025" s="248">
        <v>142.30174763546069</v>
      </c>
    </row>
    <row r="9026" spans="2:3" x14ac:dyDescent="0.75">
      <c r="B9026" s="249">
        <v>8963</v>
      </c>
      <c r="C9026" s="248">
        <v>100.28409689971724</v>
      </c>
    </row>
    <row r="9027" spans="2:3" x14ac:dyDescent="0.75">
      <c r="B9027" s="249">
        <v>8964</v>
      </c>
      <c r="C9027" s="248">
        <v>101.20930934659623</v>
      </c>
    </row>
    <row r="9028" spans="2:3" x14ac:dyDescent="0.75">
      <c r="B9028" s="249">
        <v>8965</v>
      </c>
      <c r="C9028" s="248">
        <v>85.913441521225948</v>
      </c>
    </row>
    <row r="9029" spans="2:3" x14ac:dyDescent="0.75">
      <c r="B9029" s="249">
        <v>8966</v>
      </c>
      <c r="C9029" s="248">
        <v>103.98583377361881</v>
      </c>
    </row>
    <row r="9030" spans="2:3" x14ac:dyDescent="0.75">
      <c r="B9030" s="249">
        <v>8967</v>
      </c>
      <c r="C9030" s="248">
        <v>107.89295406499882</v>
      </c>
    </row>
    <row r="9031" spans="2:3" x14ac:dyDescent="0.75">
      <c r="B9031" s="249">
        <v>8968</v>
      </c>
      <c r="C9031" s="248">
        <v>77.588595859891484</v>
      </c>
    </row>
    <row r="9032" spans="2:3" x14ac:dyDescent="0.75">
      <c r="B9032" s="249">
        <v>8969</v>
      </c>
      <c r="C9032" s="248">
        <v>148.34706216476221</v>
      </c>
    </row>
    <row r="9033" spans="2:3" x14ac:dyDescent="0.75">
      <c r="B9033" s="249">
        <v>8970</v>
      </c>
      <c r="C9033" s="248">
        <v>106.52863565028201</v>
      </c>
    </row>
    <row r="9034" spans="2:3" x14ac:dyDescent="0.75">
      <c r="B9034" s="249">
        <v>8971</v>
      </c>
      <c r="C9034" s="248">
        <v>156.61400348382051</v>
      </c>
    </row>
    <row r="9035" spans="2:3" x14ac:dyDescent="0.75">
      <c r="B9035" s="249">
        <v>8972</v>
      </c>
      <c r="C9035" s="248">
        <v>79.560714657207342</v>
      </c>
    </row>
    <row r="9036" spans="2:3" x14ac:dyDescent="0.75">
      <c r="B9036" s="249">
        <v>8973</v>
      </c>
      <c r="C9036" s="248">
        <v>114.47101677253661</v>
      </c>
    </row>
    <row r="9037" spans="2:3" x14ac:dyDescent="0.75">
      <c r="B9037" s="249">
        <v>8974</v>
      </c>
      <c r="C9037" s="248">
        <v>153.32012857227647</v>
      </c>
    </row>
    <row r="9038" spans="2:3" x14ac:dyDescent="0.75">
      <c r="B9038" s="249">
        <v>8975</v>
      </c>
      <c r="C9038" s="248">
        <v>138.84035896899832</v>
      </c>
    </row>
    <row r="9039" spans="2:3" x14ac:dyDescent="0.75">
      <c r="B9039" s="249">
        <v>8976</v>
      </c>
      <c r="C9039" s="248">
        <v>99.030696242242939</v>
      </c>
    </row>
    <row r="9040" spans="2:3" x14ac:dyDescent="0.75">
      <c r="B9040" s="249">
        <v>8977</v>
      </c>
      <c r="C9040" s="248">
        <v>95.368926951621532</v>
      </c>
    </row>
    <row r="9041" spans="2:3" x14ac:dyDescent="0.75">
      <c r="B9041" s="249">
        <v>8978</v>
      </c>
      <c r="C9041" s="248">
        <v>103.00678003335879</v>
      </c>
    </row>
    <row r="9042" spans="2:3" x14ac:dyDescent="0.75">
      <c r="B9042" s="249">
        <v>8979</v>
      </c>
      <c r="C9042" s="248">
        <v>145.20063069279854</v>
      </c>
    </row>
    <row r="9043" spans="2:3" x14ac:dyDescent="0.75">
      <c r="B9043" s="249">
        <v>8980</v>
      </c>
      <c r="C9043" s="248">
        <v>126.12906123964055</v>
      </c>
    </row>
    <row r="9044" spans="2:3" x14ac:dyDescent="0.75">
      <c r="B9044" s="249">
        <v>8981</v>
      </c>
      <c r="C9044" s="248">
        <v>137.15594093890593</v>
      </c>
    </row>
    <row r="9045" spans="2:3" x14ac:dyDescent="0.75">
      <c r="B9045" s="249">
        <v>8982</v>
      </c>
      <c r="C9045" s="248">
        <v>100.51764290553334</v>
      </c>
    </row>
    <row r="9046" spans="2:3" x14ac:dyDescent="0.75">
      <c r="B9046" s="249">
        <v>8983</v>
      </c>
      <c r="C9046" s="248">
        <v>111.28860807927214</v>
      </c>
    </row>
    <row r="9047" spans="2:3" x14ac:dyDescent="0.75">
      <c r="B9047" s="249">
        <v>8984</v>
      </c>
      <c r="C9047" s="248">
        <v>137.54525229090606</v>
      </c>
    </row>
    <row r="9048" spans="2:3" x14ac:dyDescent="0.75">
      <c r="B9048" s="249">
        <v>8985</v>
      </c>
      <c r="C9048" s="248">
        <v>113.68901330147872</v>
      </c>
    </row>
    <row r="9049" spans="2:3" x14ac:dyDescent="0.75">
      <c r="B9049" s="249">
        <v>8986</v>
      </c>
      <c r="C9049" s="248">
        <v>136.17800533273854</v>
      </c>
    </row>
    <row r="9050" spans="2:3" x14ac:dyDescent="0.75">
      <c r="B9050" s="249">
        <v>8987</v>
      </c>
      <c r="C9050" s="248">
        <v>104.12718898492827</v>
      </c>
    </row>
    <row r="9051" spans="2:3" x14ac:dyDescent="0.75">
      <c r="B9051" s="249">
        <v>8988</v>
      </c>
      <c r="C9051" s="248">
        <v>134.13539038647153</v>
      </c>
    </row>
    <row r="9052" spans="2:3" x14ac:dyDescent="0.75">
      <c r="B9052" s="249">
        <v>8989</v>
      </c>
      <c r="C9052" s="248">
        <v>124.37830451186201</v>
      </c>
    </row>
    <row r="9053" spans="2:3" x14ac:dyDescent="0.75">
      <c r="B9053" s="249">
        <v>8990</v>
      </c>
      <c r="C9053" s="248">
        <v>138.65549948707098</v>
      </c>
    </row>
    <row r="9054" spans="2:3" x14ac:dyDescent="0.75">
      <c r="B9054" s="249">
        <v>8991</v>
      </c>
      <c r="C9054" s="248">
        <v>133.04079326125213</v>
      </c>
    </row>
    <row r="9055" spans="2:3" x14ac:dyDescent="0.75">
      <c r="B9055" s="249">
        <v>8992</v>
      </c>
      <c r="C9055" s="248">
        <v>177.73717927155246</v>
      </c>
    </row>
    <row r="9056" spans="2:3" x14ac:dyDescent="0.75">
      <c r="B9056" s="249">
        <v>8993</v>
      </c>
      <c r="C9056" s="248">
        <v>136.56229491719333</v>
      </c>
    </row>
    <row r="9057" spans="2:3" x14ac:dyDescent="0.75">
      <c r="B9057" s="249">
        <v>8994</v>
      </c>
      <c r="C9057" s="248">
        <v>77.421288616537623</v>
      </c>
    </row>
    <row r="9058" spans="2:3" x14ac:dyDescent="0.75">
      <c r="B9058" s="249">
        <v>8995</v>
      </c>
      <c r="C9058" s="248">
        <v>115.0741002735522</v>
      </c>
    </row>
    <row r="9059" spans="2:3" x14ac:dyDescent="0.75">
      <c r="B9059" s="249">
        <v>8996</v>
      </c>
      <c r="C9059" s="248">
        <v>87.796655334311211</v>
      </c>
    </row>
    <row r="9060" spans="2:3" x14ac:dyDescent="0.75">
      <c r="B9060" s="249">
        <v>8997</v>
      </c>
      <c r="C9060" s="248">
        <v>134.11964254049909</v>
      </c>
    </row>
    <row r="9061" spans="2:3" x14ac:dyDescent="0.75">
      <c r="B9061" s="249">
        <v>8998</v>
      </c>
      <c r="C9061" s="248">
        <v>86.462995324170919</v>
      </c>
    </row>
    <row r="9062" spans="2:3" x14ac:dyDescent="0.75">
      <c r="B9062" s="249">
        <v>8999</v>
      </c>
      <c r="C9062" s="248">
        <v>143.09415941515772</v>
      </c>
    </row>
    <row r="9063" spans="2:3" x14ac:dyDescent="0.75">
      <c r="B9063" s="249">
        <v>9000</v>
      </c>
      <c r="C9063" s="248">
        <v>77.754649625197118</v>
      </c>
    </row>
    <row r="9064" spans="2:3" x14ac:dyDescent="0.75">
      <c r="B9064" s="249">
        <v>9001</v>
      </c>
      <c r="C9064" s="248">
        <v>134.62529442480098</v>
      </c>
    </row>
    <row r="9065" spans="2:3" x14ac:dyDescent="0.75">
      <c r="B9065" s="249">
        <v>9002</v>
      </c>
      <c r="C9065" s="248">
        <v>148.30649027414199</v>
      </c>
    </row>
    <row r="9066" spans="2:3" x14ac:dyDescent="0.75">
      <c r="B9066" s="249">
        <v>9003</v>
      </c>
      <c r="C9066" s="248">
        <v>99.544118029307782</v>
      </c>
    </row>
    <row r="9067" spans="2:3" x14ac:dyDescent="0.75">
      <c r="B9067" s="249">
        <v>9004</v>
      </c>
      <c r="C9067" s="248">
        <v>96.99239498724981</v>
      </c>
    </row>
    <row r="9068" spans="2:3" x14ac:dyDescent="0.75">
      <c r="B9068" s="249">
        <v>9005</v>
      </c>
      <c r="C9068" s="248">
        <v>117.54526556343166</v>
      </c>
    </row>
    <row r="9069" spans="2:3" x14ac:dyDescent="0.75">
      <c r="B9069" s="249">
        <v>9006</v>
      </c>
      <c r="C9069" s="248">
        <v>99.937784732249867</v>
      </c>
    </row>
    <row r="9070" spans="2:3" x14ac:dyDescent="0.75">
      <c r="B9070" s="249">
        <v>9007</v>
      </c>
      <c r="C9070" s="248">
        <v>126.7150724677158</v>
      </c>
    </row>
    <row r="9071" spans="2:3" x14ac:dyDescent="0.75">
      <c r="B9071" s="249">
        <v>9008</v>
      </c>
      <c r="C9071" s="248">
        <v>116.93482177723551</v>
      </c>
    </row>
    <row r="9072" spans="2:3" x14ac:dyDescent="0.75">
      <c r="B9072" s="249">
        <v>9009</v>
      </c>
      <c r="C9072" s="248">
        <v>149.29249367658488</v>
      </c>
    </row>
    <row r="9073" spans="2:3" x14ac:dyDescent="0.75">
      <c r="B9073" s="249">
        <v>9010</v>
      </c>
      <c r="C9073" s="248">
        <v>93.758716743068021</v>
      </c>
    </row>
    <row r="9074" spans="2:3" x14ac:dyDescent="0.75">
      <c r="B9074" s="249">
        <v>9011</v>
      </c>
      <c r="C9074" s="248">
        <v>144.06681257429767</v>
      </c>
    </row>
    <row r="9075" spans="2:3" x14ac:dyDescent="0.75">
      <c r="B9075" s="249">
        <v>9012</v>
      </c>
      <c r="C9075" s="248">
        <v>103.28698284545749</v>
      </c>
    </row>
    <row r="9076" spans="2:3" x14ac:dyDescent="0.75">
      <c r="B9076" s="249">
        <v>9013</v>
      </c>
      <c r="C9076" s="248">
        <v>153.69293920254663</v>
      </c>
    </row>
    <row r="9077" spans="2:3" x14ac:dyDescent="0.75">
      <c r="B9077" s="249">
        <v>9014</v>
      </c>
      <c r="C9077" s="248">
        <v>118.68425886793776</v>
      </c>
    </row>
    <row r="9078" spans="2:3" x14ac:dyDescent="0.75">
      <c r="B9078" s="249">
        <v>9015</v>
      </c>
      <c r="C9078" s="248">
        <v>178.37124541480296</v>
      </c>
    </row>
    <row r="9079" spans="2:3" x14ac:dyDescent="0.75">
      <c r="B9079" s="249">
        <v>9016</v>
      </c>
      <c r="C9079" s="248">
        <v>105.41110445802411</v>
      </c>
    </row>
    <row r="9080" spans="2:3" x14ac:dyDescent="0.75">
      <c r="B9080" s="249">
        <v>9017</v>
      </c>
      <c r="C9080" s="248">
        <v>107.30735512068688</v>
      </c>
    </row>
    <row r="9081" spans="2:3" x14ac:dyDescent="0.75">
      <c r="B9081" s="249">
        <v>9018</v>
      </c>
      <c r="C9081" s="248">
        <v>111.68595784648069</v>
      </c>
    </row>
    <row r="9082" spans="2:3" x14ac:dyDescent="0.75">
      <c r="B9082" s="249">
        <v>9019</v>
      </c>
      <c r="C9082" s="248">
        <v>115.96253856514534</v>
      </c>
    </row>
    <row r="9083" spans="2:3" x14ac:dyDescent="0.75">
      <c r="B9083" s="249">
        <v>9020</v>
      </c>
      <c r="C9083" s="248">
        <v>100.10504355292207</v>
      </c>
    </row>
    <row r="9084" spans="2:3" x14ac:dyDescent="0.75">
      <c r="B9084" s="249">
        <v>9021</v>
      </c>
      <c r="C9084" s="248">
        <v>168.28814404458427</v>
      </c>
    </row>
    <row r="9085" spans="2:3" x14ac:dyDescent="0.75">
      <c r="B9085" s="249">
        <v>9022</v>
      </c>
      <c r="C9085" s="248">
        <v>117.69925443957759</v>
      </c>
    </row>
    <row r="9086" spans="2:3" x14ac:dyDescent="0.75">
      <c r="B9086" s="249">
        <v>9023</v>
      </c>
      <c r="C9086" s="248">
        <v>81.100258910749289</v>
      </c>
    </row>
    <row r="9087" spans="2:3" x14ac:dyDescent="0.75">
      <c r="B9087" s="249">
        <v>9024</v>
      </c>
      <c r="C9087" s="248">
        <v>125.90992167946696</v>
      </c>
    </row>
    <row r="9088" spans="2:3" x14ac:dyDescent="0.75">
      <c r="B9088" s="249">
        <v>9025</v>
      </c>
      <c r="C9088" s="248">
        <v>166.97914076268788</v>
      </c>
    </row>
    <row r="9089" spans="2:3" x14ac:dyDescent="0.75">
      <c r="B9089" s="249">
        <v>9026</v>
      </c>
      <c r="C9089" s="248">
        <v>121.90353429322495</v>
      </c>
    </row>
    <row r="9090" spans="2:3" x14ac:dyDescent="0.75">
      <c r="B9090" s="249">
        <v>9027</v>
      </c>
      <c r="C9090" s="248">
        <v>128.74469865075986</v>
      </c>
    </row>
    <row r="9091" spans="2:3" x14ac:dyDescent="0.75">
      <c r="B9091" s="249">
        <v>9028</v>
      </c>
      <c r="C9091" s="248">
        <v>112.03990456074776</v>
      </c>
    </row>
    <row r="9092" spans="2:3" x14ac:dyDescent="0.75">
      <c r="B9092" s="249">
        <v>9029</v>
      </c>
      <c r="C9092" s="248">
        <v>130.95340260631554</v>
      </c>
    </row>
    <row r="9093" spans="2:3" x14ac:dyDescent="0.75">
      <c r="B9093" s="249">
        <v>9030</v>
      </c>
      <c r="C9093" s="248">
        <v>80.251652469555196</v>
      </c>
    </row>
    <row r="9094" spans="2:3" x14ac:dyDescent="0.75">
      <c r="B9094" s="249">
        <v>9031</v>
      </c>
      <c r="C9094" s="248">
        <v>108.38921055479034</v>
      </c>
    </row>
    <row r="9095" spans="2:3" x14ac:dyDescent="0.75">
      <c r="B9095" s="249">
        <v>9032</v>
      </c>
      <c r="C9095" s="248">
        <v>83.713412602461517</v>
      </c>
    </row>
    <row r="9096" spans="2:3" x14ac:dyDescent="0.75">
      <c r="B9096" s="249">
        <v>9033</v>
      </c>
      <c r="C9096" s="248">
        <v>89.668750652690463</v>
      </c>
    </row>
    <row r="9097" spans="2:3" x14ac:dyDescent="0.75">
      <c r="B9097" s="249">
        <v>9034</v>
      </c>
      <c r="C9097" s="248">
        <v>155.72850287196374</v>
      </c>
    </row>
    <row r="9098" spans="2:3" x14ac:dyDescent="0.75">
      <c r="B9098" s="249">
        <v>9035</v>
      </c>
      <c r="C9098" s="248">
        <v>146.39027229118238</v>
      </c>
    </row>
    <row r="9099" spans="2:3" x14ac:dyDescent="0.75">
      <c r="B9099" s="249">
        <v>9036</v>
      </c>
      <c r="C9099" s="248">
        <v>110.45163570878212</v>
      </c>
    </row>
    <row r="9100" spans="2:3" x14ac:dyDescent="0.75">
      <c r="B9100" s="249">
        <v>9037</v>
      </c>
      <c r="C9100" s="248">
        <v>101.36719060767821</v>
      </c>
    </row>
    <row r="9101" spans="2:3" x14ac:dyDescent="0.75">
      <c r="B9101" s="249">
        <v>9038</v>
      </c>
      <c r="C9101" s="248">
        <v>133.66699821499157</v>
      </c>
    </row>
    <row r="9102" spans="2:3" x14ac:dyDescent="0.75">
      <c r="B9102" s="249">
        <v>9039</v>
      </c>
      <c r="C9102" s="248">
        <v>114.47619801255372</v>
      </c>
    </row>
    <row r="9103" spans="2:3" x14ac:dyDescent="0.75">
      <c r="B9103" s="249">
        <v>9040</v>
      </c>
      <c r="C9103" s="248">
        <v>124.72368627202489</v>
      </c>
    </row>
    <row r="9104" spans="2:3" x14ac:dyDescent="0.75">
      <c r="B9104" s="249">
        <v>9041</v>
      </c>
      <c r="C9104" s="248">
        <v>92.31029967305561</v>
      </c>
    </row>
    <row r="9105" spans="2:3" x14ac:dyDescent="0.75">
      <c r="B9105" s="249">
        <v>9042</v>
      </c>
      <c r="C9105" s="248">
        <v>89.894652654599199</v>
      </c>
    </row>
    <row r="9106" spans="2:3" x14ac:dyDescent="0.75">
      <c r="B9106" s="249">
        <v>9043</v>
      </c>
      <c r="C9106" s="248">
        <v>136.59901804963417</v>
      </c>
    </row>
    <row r="9107" spans="2:3" x14ac:dyDescent="0.75">
      <c r="B9107" s="249">
        <v>9044</v>
      </c>
      <c r="C9107" s="248">
        <v>132.75619592753054</v>
      </c>
    </row>
    <row r="9108" spans="2:3" x14ac:dyDescent="0.75">
      <c r="B9108" s="249">
        <v>9045</v>
      </c>
      <c r="C9108" s="248">
        <v>79.87279230709666</v>
      </c>
    </row>
    <row r="9109" spans="2:3" x14ac:dyDescent="0.75">
      <c r="B9109" s="249">
        <v>9046</v>
      </c>
      <c r="C9109" s="248">
        <v>105.24583173900987</v>
      </c>
    </row>
    <row r="9110" spans="2:3" x14ac:dyDescent="0.75">
      <c r="B9110" s="249">
        <v>9047</v>
      </c>
      <c r="C9110" s="248">
        <v>133.19131548088112</v>
      </c>
    </row>
    <row r="9111" spans="2:3" x14ac:dyDescent="0.75">
      <c r="B9111" s="249">
        <v>9048</v>
      </c>
      <c r="C9111" s="248">
        <v>139.51135120106889</v>
      </c>
    </row>
    <row r="9112" spans="2:3" x14ac:dyDescent="0.75">
      <c r="B9112" s="249">
        <v>9049</v>
      </c>
      <c r="C9112" s="248">
        <v>97.67037562235133</v>
      </c>
    </row>
    <row r="9113" spans="2:3" x14ac:dyDescent="0.75">
      <c r="B9113" s="249">
        <v>9050</v>
      </c>
      <c r="C9113" s="248">
        <v>114.63307268145111</v>
      </c>
    </row>
    <row r="9114" spans="2:3" x14ac:dyDescent="0.75">
      <c r="B9114" s="249">
        <v>9051</v>
      </c>
      <c r="C9114" s="248">
        <v>138.15676619911889</v>
      </c>
    </row>
    <row r="9115" spans="2:3" x14ac:dyDescent="0.75">
      <c r="B9115" s="249">
        <v>9052</v>
      </c>
      <c r="C9115" s="248">
        <v>142.03845631567026</v>
      </c>
    </row>
    <row r="9116" spans="2:3" x14ac:dyDescent="0.75">
      <c r="B9116" s="249">
        <v>9053</v>
      </c>
      <c r="C9116" s="248">
        <v>134.54984309616424</v>
      </c>
    </row>
    <row r="9117" spans="2:3" x14ac:dyDescent="0.75">
      <c r="B9117" s="249">
        <v>9054</v>
      </c>
      <c r="C9117" s="248">
        <v>99.27163602261264</v>
      </c>
    </row>
    <row r="9118" spans="2:3" x14ac:dyDescent="0.75">
      <c r="B9118" s="249">
        <v>9055</v>
      </c>
      <c r="C9118" s="248">
        <v>172.61604335933637</v>
      </c>
    </row>
    <row r="9119" spans="2:3" x14ac:dyDescent="0.75">
      <c r="B9119" s="249">
        <v>9056</v>
      </c>
      <c r="C9119" s="248">
        <v>72.908168187118648</v>
      </c>
    </row>
    <row r="9120" spans="2:3" x14ac:dyDescent="0.75">
      <c r="B9120" s="249">
        <v>9057</v>
      </c>
      <c r="C9120" s="248">
        <v>115.82818201631171</v>
      </c>
    </row>
    <row r="9121" spans="2:3" x14ac:dyDescent="0.75">
      <c r="B9121" s="249">
        <v>9058</v>
      </c>
      <c r="C9121" s="248">
        <v>75.625726497875348</v>
      </c>
    </row>
    <row r="9122" spans="2:3" x14ac:dyDescent="0.75">
      <c r="B9122" s="249">
        <v>9059</v>
      </c>
      <c r="C9122" s="248">
        <v>148.99832993000547</v>
      </c>
    </row>
    <row r="9123" spans="2:3" x14ac:dyDescent="0.75">
      <c r="B9123" s="249">
        <v>9060</v>
      </c>
      <c r="C9123" s="248">
        <v>95.508768484981104</v>
      </c>
    </row>
    <row r="9124" spans="2:3" x14ac:dyDescent="0.75">
      <c r="B9124" s="249">
        <v>9061</v>
      </c>
      <c r="C9124" s="248">
        <v>127.07064427345315</v>
      </c>
    </row>
    <row r="9125" spans="2:3" x14ac:dyDescent="0.75">
      <c r="B9125" s="249">
        <v>9062</v>
      </c>
      <c r="C9125" s="248">
        <v>113.69252901358649</v>
      </c>
    </row>
    <row r="9126" spans="2:3" x14ac:dyDescent="0.75">
      <c r="B9126" s="249">
        <v>9063</v>
      </c>
      <c r="C9126" s="248">
        <v>79.010415194775717</v>
      </c>
    </row>
    <row r="9127" spans="2:3" x14ac:dyDescent="0.75">
      <c r="B9127" s="249">
        <v>9064</v>
      </c>
      <c r="C9127" s="248">
        <v>142.93667676143127</v>
      </c>
    </row>
    <row r="9128" spans="2:3" x14ac:dyDescent="0.75">
      <c r="B9128" s="249">
        <v>9065</v>
      </c>
      <c r="C9128" s="248">
        <v>99.501220766719783</v>
      </c>
    </row>
    <row r="9129" spans="2:3" x14ac:dyDescent="0.75">
      <c r="B9129" s="249">
        <v>9066</v>
      </c>
      <c r="C9129" s="248">
        <v>148.39031772652791</v>
      </c>
    </row>
    <row r="9130" spans="2:3" x14ac:dyDescent="0.75">
      <c r="B9130" s="249">
        <v>9067</v>
      </c>
      <c r="C9130" s="248">
        <v>92.729075758462827</v>
      </c>
    </row>
    <row r="9131" spans="2:3" x14ac:dyDescent="0.75">
      <c r="B9131" s="249">
        <v>9068</v>
      </c>
      <c r="C9131" s="248">
        <v>151.17971902547731</v>
      </c>
    </row>
    <row r="9132" spans="2:3" x14ac:dyDescent="0.75">
      <c r="B9132" s="249">
        <v>9069</v>
      </c>
      <c r="C9132" s="248">
        <v>147.08875925992743</v>
      </c>
    </row>
    <row r="9133" spans="2:3" x14ac:dyDescent="0.75">
      <c r="B9133" s="249">
        <v>9070</v>
      </c>
      <c r="C9133" s="248">
        <v>150.35152877538465</v>
      </c>
    </row>
    <row r="9134" spans="2:3" x14ac:dyDescent="0.75">
      <c r="B9134" s="249">
        <v>9071</v>
      </c>
      <c r="C9134" s="248">
        <v>167.50526112259669</v>
      </c>
    </row>
    <row r="9135" spans="2:3" x14ac:dyDescent="0.75">
      <c r="B9135" s="249">
        <v>9072</v>
      </c>
      <c r="C9135" s="248">
        <v>143.18926429395469</v>
      </c>
    </row>
    <row r="9136" spans="2:3" x14ac:dyDescent="0.75">
      <c r="B9136" s="249">
        <v>9073</v>
      </c>
      <c r="C9136" s="248">
        <v>97.38526068060564</v>
      </c>
    </row>
    <row r="9137" spans="2:3" x14ac:dyDescent="0.75">
      <c r="B9137" s="249">
        <v>9074</v>
      </c>
      <c r="C9137" s="248">
        <v>98.856588210813243</v>
      </c>
    </row>
    <row r="9138" spans="2:3" x14ac:dyDescent="0.75">
      <c r="B9138" s="249">
        <v>9075</v>
      </c>
      <c r="C9138" s="248">
        <v>127.09971866386438</v>
      </c>
    </row>
    <row r="9139" spans="2:3" x14ac:dyDescent="0.75">
      <c r="B9139" s="249">
        <v>9076</v>
      </c>
      <c r="C9139" s="248">
        <v>106.78701387845543</v>
      </c>
    </row>
    <row r="9140" spans="2:3" x14ac:dyDescent="0.75">
      <c r="B9140" s="249">
        <v>9077</v>
      </c>
      <c r="C9140" s="248">
        <v>108.03676577941306</v>
      </c>
    </row>
    <row r="9141" spans="2:3" x14ac:dyDescent="0.75">
      <c r="B9141" s="249">
        <v>9078</v>
      </c>
      <c r="C9141" s="248">
        <v>142.09229058537269</v>
      </c>
    </row>
    <row r="9142" spans="2:3" x14ac:dyDescent="0.75">
      <c r="B9142" s="249">
        <v>9079</v>
      </c>
      <c r="C9142" s="248">
        <v>111.56863365709808</v>
      </c>
    </row>
    <row r="9143" spans="2:3" x14ac:dyDescent="0.75">
      <c r="B9143" s="249">
        <v>9080</v>
      </c>
      <c r="C9143" s="248">
        <v>105.75672224231472</v>
      </c>
    </row>
    <row r="9144" spans="2:3" x14ac:dyDescent="0.75">
      <c r="B9144" s="249">
        <v>9081</v>
      </c>
      <c r="C9144" s="248">
        <v>121.66514719943039</v>
      </c>
    </row>
    <row r="9145" spans="2:3" x14ac:dyDescent="0.75">
      <c r="B9145" s="249">
        <v>9082</v>
      </c>
      <c r="C9145" s="248">
        <v>115.9475972922144</v>
      </c>
    </row>
    <row r="9146" spans="2:3" x14ac:dyDescent="0.75">
      <c r="B9146" s="249">
        <v>9083</v>
      </c>
      <c r="C9146" s="248">
        <v>126.31261084626469</v>
      </c>
    </row>
    <row r="9147" spans="2:3" x14ac:dyDescent="0.75">
      <c r="B9147" s="249">
        <v>9084</v>
      </c>
      <c r="C9147" s="248">
        <v>127.98765372962899</v>
      </c>
    </row>
    <row r="9148" spans="2:3" x14ac:dyDescent="0.75">
      <c r="B9148" s="249">
        <v>9085</v>
      </c>
      <c r="C9148" s="248">
        <v>108.0929647242321</v>
      </c>
    </row>
    <row r="9149" spans="2:3" x14ac:dyDescent="0.75">
      <c r="B9149" s="249">
        <v>9086</v>
      </c>
      <c r="C9149" s="248">
        <v>98.793131729406142</v>
      </c>
    </row>
    <row r="9150" spans="2:3" x14ac:dyDescent="0.75">
      <c r="B9150" s="249">
        <v>9087</v>
      </c>
      <c r="C9150" s="248">
        <v>118.51774188426218</v>
      </c>
    </row>
    <row r="9151" spans="2:3" x14ac:dyDescent="0.75">
      <c r="B9151" s="249">
        <v>9088</v>
      </c>
      <c r="C9151" s="248">
        <v>83.960067656048409</v>
      </c>
    </row>
    <row r="9152" spans="2:3" x14ac:dyDescent="0.75">
      <c r="B9152" s="249">
        <v>9089</v>
      </c>
      <c r="C9152" s="248">
        <v>107.82906253403468</v>
      </c>
    </row>
    <row r="9153" spans="2:3" x14ac:dyDescent="0.75">
      <c r="B9153" s="249">
        <v>9090</v>
      </c>
      <c r="C9153" s="248">
        <v>115.62098864589342</v>
      </c>
    </row>
    <row r="9154" spans="2:3" x14ac:dyDescent="0.75">
      <c r="B9154" s="249">
        <v>9091</v>
      </c>
      <c r="C9154" s="248">
        <v>94.130306268476943</v>
      </c>
    </row>
    <row r="9155" spans="2:3" x14ac:dyDescent="0.75">
      <c r="B9155" s="249">
        <v>9092</v>
      </c>
      <c r="C9155" s="248">
        <v>87.937221577425845</v>
      </c>
    </row>
    <row r="9156" spans="2:3" x14ac:dyDescent="0.75">
      <c r="B9156" s="249">
        <v>9093</v>
      </c>
      <c r="C9156" s="248">
        <v>115.07684333442675</v>
      </c>
    </row>
    <row r="9157" spans="2:3" x14ac:dyDescent="0.75">
      <c r="B9157" s="249">
        <v>9094</v>
      </c>
      <c r="C9157" s="248">
        <v>116.66759962350596</v>
      </c>
    </row>
    <row r="9158" spans="2:3" x14ac:dyDescent="0.75">
      <c r="B9158" s="249">
        <v>9095</v>
      </c>
      <c r="C9158" s="248">
        <v>91.644592519640625</v>
      </c>
    </row>
    <row r="9159" spans="2:3" x14ac:dyDescent="0.75">
      <c r="B9159" s="249">
        <v>9096</v>
      </c>
      <c r="C9159" s="248">
        <v>129.58381364864582</v>
      </c>
    </row>
    <row r="9160" spans="2:3" x14ac:dyDescent="0.75">
      <c r="B9160" s="249">
        <v>9097</v>
      </c>
      <c r="C9160" s="248">
        <v>111.85194527360825</v>
      </c>
    </row>
    <row r="9161" spans="2:3" x14ac:dyDescent="0.75">
      <c r="B9161" s="249">
        <v>9098</v>
      </c>
      <c r="C9161" s="248">
        <v>139.79701755746592</v>
      </c>
    </row>
    <row r="9162" spans="2:3" x14ac:dyDescent="0.75">
      <c r="B9162" s="249">
        <v>9099</v>
      </c>
      <c r="C9162" s="248">
        <v>150.11191321917624</v>
      </c>
    </row>
    <row r="9163" spans="2:3" x14ac:dyDescent="0.75">
      <c r="B9163" s="249">
        <v>9100</v>
      </c>
      <c r="C9163" s="248">
        <v>124.06794315884324</v>
      </c>
    </row>
    <row r="9164" spans="2:3" x14ac:dyDescent="0.75">
      <c r="B9164" s="249">
        <v>9101</v>
      </c>
      <c r="C9164" s="248">
        <v>152.64817577869829</v>
      </c>
    </row>
    <row r="9165" spans="2:3" x14ac:dyDescent="0.75">
      <c r="B9165" s="249">
        <v>9102</v>
      </c>
      <c r="C9165" s="248">
        <v>101.27321883326698</v>
      </c>
    </row>
    <row r="9166" spans="2:3" x14ac:dyDescent="0.75">
      <c r="B9166" s="249">
        <v>9103</v>
      </c>
      <c r="C9166" s="248">
        <v>73.62036083696313</v>
      </c>
    </row>
    <row r="9167" spans="2:3" x14ac:dyDescent="0.75">
      <c r="B9167" s="249">
        <v>9104</v>
      </c>
      <c r="C9167" s="248">
        <v>112.41959009207824</v>
      </c>
    </row>
    <row r="9168" spans="2:3" x14ac:dyDescent="0.75">
      <c r="B9168" s="249">
        <v>9105</v>
      </c>
      <c r="C9168" s="248">
        <v>113.43049603087502</v>
      </c>
    </row>
    <row r="9169" spans="2:3" x14ac:dyDescent="0.75">
      <c r="B9169" s="249">
        <v>9106</v>
      </c>
      <c r="C9169" s="248">
        <v>113.37476278512915</v>
      </c>
    </row>
    <row r="9170" spans="2:3" x14ac:dyDescent="0.75">
      <c r="B9170" s="249">
        <v>9107</v>
      </c>
      <c r="C9170" s="248">
        <v>125.26050401961777</v>
      </c>
    </row>
    <row r="9171" spans="2:3" x14ac:dyDescent="0.75">
      <c r="B9171" s="249">
        <v>9108</v>
      </c>
      <c r="C9171" s="248">
        <v>84.598909323676793</v>
      </c>
    </row>
    <row r="9172" spans="2:3" x14ac:dyDescent="0.75">
      <c r="B9172" s="249">
        <v>9109</v>
      </c>
      <c r="C9172" s="248">
        <v>74.811098264944263</v>
      </c>
    </row>
    <row r="9173" spans="2:3" x14ac:dyDescent="0.75">
      <c r="B9173" s="249">
        <v>9110</v>
      </c>
      <c r="C9173" s="248">
        <v>106.73331703488589</v>
      </c>
    </row>
    <row r="9174" spans="2:3" x14ac:dyDescent="0.75">
      <c r="B9174" s="249">
        <v>9111</v>
      </c>
      <c r="C9174" s="248">
        <v>112.35645229740994</v>
      </c>
    </row>
    <row r="9175" spans="2:3" x14ac:dyDescent="0.75">
      <c r="B9175" s="249">
        <v>9112</v>
      </c>
      <c r="C9175" s="248">
        <v>131.570226300684</v>
      </c>
    </row>
    <row r="9176" spans="2:3" x14ac:dyDescent="0.75">
      <c r="B9176" s="249">
        <v>9113</v>
      </c>
      <c r="C9176" s="248">
        <v>110.07080639363491</v>
      </c>
    </row>
    <row r="9177" spans="2:3" x14ac:dyDescent="0.75">
      <c r="B9177" s="249">
        <v>9114</v>
      </c>
      <c r="C9177" s="248">
        <v>106.52894963449771</v>
      </c>
    </row>
    <row r="9178" spans="2:3" x14ac:dyDescent="0.75">
      <c r="B9178" s="249">
        <v>9115</v>
      </c>
      <c r="C9178" s="248">
        <v>134.50893436324014</v>
      </c>
    </row>
    <row r="9179" spans="2:3" x14ac:dyDescent="0.75">
      <c r="B9179" s="249">
        <v>9116</v>
      </c>
      <c r="C9179" s="248">
        <v>173.31025566568508</v>
      </c>
    </row>
    <row r="9180" spans="2:3" x14ac:dyDescent="0.75">
      <c r="B9180" s="249">
        <v>9117</v>
      </c>
      <c r="C9180" s="248">
        <v>145.0434068925228</v>
      </c>
    </row>
    <row r="9181" spans="2:3" x14ac:dyDescent="0.75">
      <c r="B9181" s="249">
        <v>9118</v>
      </c>
      <c r="C9181" s="248">
        <v>160.06231430926999</v>
      </c>
    </row>
    <row r="9182" spans="2:3" x14ac:dyDescent="0.75">
      <c r="B9182" s="249">
        <v>9119</v>
      </c>
      <c r="C9182" s="248">
        <v>143.91772356639299</v>
      </c>
    </row>
    <row r="9183" spans="2:3" x14ac:dyDescent="0.75">
      <c r="B9183" s="249">
        <v>9120</v>
      </c>
      <c r="C9183" s="248">
        <v>130.99699095195135</v>
      </c>
    </row>
    <row r="9184" spans="2:3" x14ac:dyDescent="0.75">
      <c r="B9184" s="249">
        <v>9121</v>
      </c>
      <c r="C9184" s="248">
        <v>151.60363534023583</v>
      </c>
    </row>
    <row r="9185" spans="2:3" x14ac:dyDescent="0.75">
      <c r="B9185" s="249">
        <v>9122</v>
      </c>
      <c r="C9185" s="248">
        <v>143.99468321944775</v>
      </c>
    </row>
    <row r="9186" spans="2:3" x14ac:dyDescent="0.75">
      <c r="B9186" s="249">
        <v>9123</v>
      </c>
      <c r="C9186" s="248">
        <v>149.45392984346336</v>
      </c>
    </row>
    <row r="9187" spans="2:3" x14ac:dyDescent="0.75">
      <c r="B9187" s="249">
        <v>9124</v>
      </c>
      <c r="C9187" s="248">
        <v>145.51303942204041</v>
      </c>
    </row>
    <row r="9188" spans="2:3" x14ac:dyDescent="0.75">
      <c r="B9188" s="249">
        <v>9125</v>
      </c>
      <c r="C9188" s="248">
        <v>78.388228565445615</v>
      </c>
    </row>
    <row r="9189" spans="2:3" x14ac:dyDescent="0.75">
      <c r="B9189" s="249">
        <v>9126</v>
      </c>
      <c r="C9189" s="248">
        <v>121.4001521809908</v>
      </c>
    </row>
    <row r="9190" spans="2:3" x14ac:dyDescent="0.75">
      <c r="B9190" s="249">
        <v>9127</v>
      </c>
      <c r="C9190" s="248">
        <v>128.59153587453844</v>
      </c>
    </row>
    <row r="9191" spans="2:3" x14ac:dyDescent="0.75">
      <c r="B9191" s="249">
        <v>9128</v>
      </c>
      <c r="C9191" s="248">
        <v>88.787649619121368</v>
      </c>
    </row>
    <row r="9192" spans="2:3" x14ac:dyDescent="0.75">
      <c r="B9192" s="249">
        <v>9129</v>
      </c>
      <c r="C9192" s="248">
        <v>144.51864906567286</v>
      </c>
    </row>
    <row r="9193" spans="2:3" x14ac:dyDescent="0.75">
      <c r="B9193" s="249">
        <v>9130</v>
      </c>
      <c r="C9193" s="248">
        <v>103.61931082459964</v>
      </c>
    </row>
    <row r="9194" spans="2:3" x14ac:dyDescent="0.75">
      <c r="B9194" s="249">
        <v>9131</v>
      </c>
      <c r="C9194" s="248">
        <v>96.732886985051891</v>
      </c>
    </row>
    <row r="9195" spans="2:3" x14ac:dyDescent="0.75">
      <c r="B9195" s="249">
        <v>9132</v>
      </c>
      <c r="C9195" s="248">
        <v>170.40758617758888</v>
      </c>
    </row>
    <row r="9196" spans="2:3" x14ac:dyDescent="0.75">
      <c r="B9196" s="249">
        <v>9133</v>
      </c>
      <c r="C9196" s="248">
        <v>111.78792661233484</v>
      </c>
    </row>
    <row r="9197" spans="2:3" x14ac:dyDescent="0.75">
      <c r="B9197" s="249">
        <v>9134</v>
      </c>
      <c r="C9197" s="248">
        <v>101.92469204564509</v>
      </c>
    </row>
    <row r="9198" spans="2:3" x14ac:dyDescent="0.75">
      <c r="B9198" s="249">
        <v>9135</v>
      </c>
      <c r="C9198" s="248">
        <v>86.953892184016468</v>
      </c>
    </row>
    <row r="9199" spans="2:3" x14ac:dyDescent="0.75">
      <c r="B9199" s="249">
        <v>9136</v>
      </c>
      <c r="C9199" s="248">
        <v>91.86450946238979</v>
      </c>
    </row>
    <row r="9200" spans="2:3" x14ac:dyDescent="0.75">
      <c r="B9200" s="249">
        <v>9137</v>
      </c>
      <c r="C9200" s="248">
        <v>111.80456610644679</v>
      </c>
    </row>
    <row r="9201" spans="2:3" x14ac:dyDescent="0.75">
      <c r="B9201" s="249">
        <v>9138</v>
      </c>
      <c r="C9201" s="248">
        <v>95.665682434400182</v>
      </c>
    </row>
    <row r="9202" spans="2:3" x14ac:dyDescent="0.75">
      <c r="B9202" s="249">
        <v>9139</v>
      </c>
      <c r="C9202" s="248">
        <v>95.458744552685374</v>
      </c>
    </row>
    <row r="9203" spans="2:3" x14ac:dyDescent="0.75">
      <c r="B9203" s="249">
        <v>9140</v>
      </c>
      <c r="C9203" s="248">
        <v>115.33943123354106</v>
      </c>
    </row>
    <row r="9204" spans="2:3" x14ac:dyDescent="0.75">
      <c r="B9204" s="249">
        <v>9141</v>
      </c>
      <c r="C9204" s="248">
        <v>135.56976861626833</v>
      </c>
    </row>
    <row r="9205" spans="2:3" x14ac:dyDescent="0.75">
      <c r="B9205" s="249">
        <v>9142</v>
      </c>
      <c r="C9205" s="248">
        <v>121.04990794952356</v>
      </c>
    </row>
    <row r="9206" spans="2:3" x14ac:dyDescent="0.75">
      <c r="B9206" s="249">
        <v>9143</v>
      </c>
      <c r="C9206" s="248">
        <v>118.96371292624183</v>
      </c>
    </row>
    <row r="9207" spans="2:3" x14ac:dyDescent="0.75">
      <c r="B9207" s="249">
        <v>9144</v>
      </c>
      <c r="C9207" s="248">
        <v>105.48595348278651</v>
      </c>
    </row>
    <row r="9208" spans="2:3" x14ac:dyDescent="0.75">
      <c r="B9208" s="249">
        <v>9145</v>
      </c>
      <c r="C9208" s="248">
        <v>91.644979094625398</v>
      </c>
    </row>
    <row r="9209" spans="2:3" x14ac:dyDescent="0.75">
      <c r="B9209" s="249">
        <v>9146</v>
      </c>
      <c r="C9209" s="248">
        <v>120.97261213177936</v>
      </c>
    </row>
    <row r="9210" spans="2:3" x14ac:dyDescent="0.75">
      <c r="B9210" s="249">
        <v>9147</v>
      </c>
      <c r="C9210" s="248">
        <v>100.32803980333321</v>
      </c>
    </row>
    <row r="9211" spans="2:3" x14ac:dyDescent="0.75">
      <c r="B9211" s="249">
        <v>9148</v>
      </c>
      <c r="C9211" s="248">
        <v>157.41938873291002</v>
      </c>
    </row>
    <row r="9212" spans="2:3" x14ac:dyDescent="0.75">
      <c r="B9212" s="249">
        <v>9149</v>
      </c>
      <c r="C9212" s="248">
        <v>91.695276421432155</v>
      </c>
    </row>
    <row r="9213" spans="2:3" x14ac:dyDescent="0.75">
      <c r="B9213" s="249">
        <v>9150</v>
      </c>
      <c r="C9213" s="248">
        <v>141.55042829701168</v>
      </c>
    </row>
    <row r="9214" spans="2:3" x14ac:dyDescent="0.75">
      <c r="B9214" s="249">
        <v>9151</v>
      </c>
      <c r="C9214" s="248">
        <v>99.192777117017471</v>
      </c>
    </row>
    <row r="9215" spans="2:3" x14ac:dyDescent="0.75">
      <c r="B9215" s="249">
        <v>9152</v>
      </c>
      <c r="C9215" s="248">
        <v>103.23275451387376</v>
      </c>
    </row>
    <row r="9216" spans="2:3" x14ac:dyDescent="0.75">
      <c r="B9216" s="249">
        <v>9153</v>
      </c>
      <c r="C9216" s="248">
        <v>92.03740328694613</v>
      </c>
    </row>
    <row r="9217" spans="2:3" x14ac:dyDescent="0.75">
      <c r="B9217" s="249">
        <v>9154</v>
      </c>
      <c r="C9217" s="248">
        <v>150.04413137350315</v>
      </c>
    </row>
    <row r="9218" spans="2:3" x14ac:dyDescent="0.75">
      <c r="B9218" s="249">
        <v>9155</v>
      </c>
      <c r="C9218" s="248">
        <v>102.74760151381325</v>
      </c>
    </row>
    <row r="9219" spans="2:3" x14ac:dyDescent="0.75">
      <c r="B9219" s="249">
        <v>9156</v>
      </c>
      <c r="C9219" s="248">
        <v>111.80257578931278</v>
      </c>
    </row>
    <row r="9220" spans="2:3" x14ac:dyDescent="0.75">
      <c r="B9220" s="249">
        <v>9157</v>
      </c>
      <c r="C9220" s="248">
        <v>127.40111927326512</v>
      </c>
    </row>
    <row r="9221" spans="2:3" x14ac:dyDescent="0.75">
      <c r="B9221" s="249">
        <v>9158</v>
      </c>
      <c r="C9221" s="248">
        <v>93.143435742720087</v>
      </c>
    </row>
    <row r="9222" spans="2:3" x14ac:dyDescent="0.75">
      <c r="B9222" s="249">
        <v>9159</v>
      </c>
      <c r="C9222" s="248">
        <v>109.10080070676338</v>
      </c>
    </row>
    <row r="9223" spans="2:3" x14ac:dyDescent="0.75">
      <c r="B9223" s="249">
        <v>9160</v>
      </c>
      <c r="C9223" s="248">
        <v>151.54584455593633</v>
      </c>
    </row>
    <row r="9224" spans="2:3" x14ac:dyDescent="0.75">
      <c r="B9224" s="249">
        <v>9161</v>
      </c>
      <c r="C9224" s="248">
        <v>113.95212811902854</v>
      </c>
    </row>
    <row r="9225" spans="2:3" x14ac:dyDescent="0.75">
      <c r="B9225" s="249">
        <v>9162</v>
      </c>
      <c r="C9225" s="248">
        <v>90.994351451927258</v>
      </c>
    </row>
    <row r="9226" spans="2:3" x14ac:dyDescent="0.75">
      <c r="B9226" s="249">
        <v>9163</v>
      </c>
      <c r="C9226" s="248">
        <v>113.42525818460072</v>
      </c>
    </row>
    <row r="9227" spans="2:3" x14ac:dyDescent="0.75">
      <c r="B9227" s="249">
        <v>9164</v>
      </c>
      <c r="C9227" s="248">
        <v>87.715204106468363</v>
      </c>
    </row>
    <row r="9228" spans="2:3" x14ac:dyDescent="0.75">
      <c r="B9228" s="249">
        <v>9165</v>
      </c>
      <c r="C9228" s="248">
        <v>98.724143255017381</v>
      </c>
    </row>
    <row r="9229" spans="2:3" x14ac:dyDescent="0.75">
      <c r="B9229" s="249">
        <v>9166</v>
      </c>
      <c r="C9229" s="248">
        <v>146.76107804956996</v>
      </c>
    </row>
    <row r="9230" spans="2:3" x14ac:dyDescent="0.75">
      <c r="B9230" s="249">
        <v>9167</v>
      </c>
      <c r="C9230" s="248">
        <v>131.5204554446014</v>
      </c>
    </row>
    <row r="9231" spans="2:3" x14ac:dyDescent="0.75">
      <c r="B9231" s="249">
        <v>9168</v>
      </c>
      <c r="C9231" s="248">
        <v>141.36093809706628</v>
      </c>
    </row>
    <row r="9232" spans="2:3" x14ac:dyDescent="0.75">
      <c r="B9232" s="249">
        <v>9169</v>
      </c>
      <c r="C9232" s="248">
        <v>84.416671758964981</v>
      </c>
    </row>
    <row r="9233" spans="2:3" x14ac:dyDescent="0.75">
      <c r="B9233" s="249">
        <v>9170</v>
      </c>
      <c r="C9233" s="248">
        <v>110.43709614568202</v>
      </c>
    </row>
    <row r="9234" spans="2:3" x14ac:dyDescent="0.75">
      <c r="B9234" s="249">
        <v>9171</v>
      </c>
      <c r="C9234" s="248">
        <v>123.55847730444364</v>
      </c>
    </row>
    <row r="9235" spans="2:3" x14ac:dyDescent="0.75">
      <c r="B9235" s="249">
        <v>9172</v>
      </c>
      <c r="C9235" s="248">
        <v>108.49980734912185</v>
      </c>
    </row>
    <row r="9236" spans="2:3" x14ac:dyDescent="0.75">
      <c r="B9236" s="249">
        <v>9173</v>
      </c>
      <c r="C9236" s="248">
        <v>126.69942989035977</v>
      </c>
    </row>
    <row r="9237" spans="2:3" x14ac:dyDescent="0.75">
      <c r="B9237" s="249">
        <v>9174</v>
      </c>
      <c r="C9237" s="248">
        <v>102.08051428807707</v>
      </c>
    </row>
    <row r="9238" spans="2:3" x14ac:dyDescent="0.75">
      <c r="B9238" s="249">
        <v>9175</v>
      </c>
      <c r="C9238" s="248">
        <v>133.74589782649687</v>
      </c>
    </row>
    <row r="9239" spans="2:3" x14ac:dyDescent="0.75">
      <c r="B9239" s="249">
        <v>9176</v>
      </c>
      <c r="C9239" s="248">
        <v>135.39334524864819</v>
      </c>
    </row>
    <row r="9240" spans="2:3" x14ac:dyDescent="0.75">
      <c r="B9240" s="249">
        <v>9177</v>
      </c>
      <c r="C9240" s="248">
        <v>78.624951077843633</v>
      </c>
    </row>
    <row r="9241" spans="2:3" x14ac:dyDescent="0.75">
      <c r="B9241" s="249">
        <v>9178</v>
      </c>
      <c r="C9241" s="248">
        <v>110.79886861787365</v>
      </c>
    </row>
    <row r="9242" spans="2:3" x14ac:dyDescent="0.75">
      <c r="B9242" s="249">
        <v>9179</v>
      </c>
      <c r="C9242" s="248">
        <v>133.02989175531198</v>
      </c>
    </row>
    <row r="9243" spans="2:3" x14ac:dyDescent="0.75">
      <c r="B9243" s="249">
        <v>9180</v>
      </c>
      <c r="C9243" s="248">
        <v>129.01636694890354</v>
      </c>
    </row>
    <row r="9244" spans="2:3" x14ac:dyDescent="0.75">
      <c r="B9244" s="249">
        <v>9181</v>
      </c>
      <c r="C9244" s="248">
        <v>124.83038066137649</v>
      </c>
    </row>
    <row r="9245" spans="2:3" x14ac:dyDescent="0.75">
      <c r="B9245" s="249">
        <v>9182</v>
      </c>
      <c r="C9245" s="248">
        <v>126.65050661590398</v>
      </c>
    </row>
    <row r="9246" spans="2:3" x14ac:dyDescent="0.75">
      <c r="B9246" s="249">
        <v>9183</v>
      </c>
      <c r="C9246" s="248">
        <v>114.40811092772252</v>
      </c>
    </row>
    <row r="9247" spans="2:3" x14ac:dyDescent="0.75">
      <c r="B9247" s="249">
        <v>9184</v>
      </c>
      <c r="C9247" s="248">
        <v>168.61633463382924</v>
      </c>
    </row>
    <row r="9248" spans="2:3" x14ac:dyDescent="0.75">
      <c r="B9248" s="249">
        <v>9185</v>
      </c>
      <c r="C9248" s="248">
        <v>89.095084776265765</v>
      </c>
    </row>
    <row r="9249" spans="2:3" x14ac:dyDescent="0.75">
      <c r="B9249" s="249">
        <v>9186</v>
      </c>
      <c r="C9249" s="248">
        <v>139.41987592162033</v>
      </c>
    </row>
    <row r="9250" spans="2:3" x14ac:dyDescent="0.75">
      <c r="B9250" s="249">
        <v>9187</v>
      </c>
      <c r="C9250" s="248">
        <v>138.9349210437347</v>
      </c>
    </row>
    <row r="9251" spans="2:3" x14ac:dyDescent="0.75">
      <c r="B9251" s="249">
        <v>9188</v>
      </c>
      <c r="C9251" s="248">
        <v>116.05964984540853</v>
      </c>
    </row>
    <row r="9252" spans="2:3" x14ac:dyDescent="0.75">
      <c r="B9252" s="249">
        <v>9189</v>
      </c>
      <c r="C9252" s="248">
        <v>114.37533176188523</v>
      </c>
    </row>
    <row r="9253" spans="2:3" x14ac:dyDescent="0.75">
      <c r="B9253" s="249">
        <v>9190</v>
      </c>
      <c r="C9253" s="248">
        <v>118.95618522275522</v>
      </c>
    </row>
    <row r="9254" spans="2:3" x14ac:dyDescent="0.75">
      <c r="B9254" s="249">
        <v>9191</v>
      </c>
      <c r="C9254" s="248">
        <v>93.69920463055351</v>
      </c>
    </row>
    <row r="9255" spans="2:3" x14ac:dyDescent="0.75">
      <c r="B9255" s="249">
        <v>9192</v>
      </c>
      <c r="C9255" s="248">
        <v>115.5559230101729</v>
      </c>
    </row>
    <row r="9256" spans="2:3" x14ac:dyDescent="0.75">
      <c r="B9256" s="249">
        <v>9193</v>
      </c>
      <c r="C9256" s="248">
        <v>128.28489735552691</v>
      </c>
    </row>
    <row r="9257" spans="2:3" x14ac:dyDescent="0.75">
      <c r="B9257" s="249">
        <v>9194</v>
      </c>
      <c r="C9257" s="248">
        <v>111.14847262038599</v>
      </c>
    </row>
    <row r="9258" spans="2:3" x14ac:dyDescent="0.75">
      <c r="B9258" s="249">
        <v>9195</v>
      </c>
      <c r="C9258" s="248">
        <v>181.101599303272</v>
      </c>
    </row>
    <row r="9259" spans="2:3" x14ac:dyDescent="0.75">
      <c r="B9259" s="249">
        <v>9196</v>
      </c>
      <c r="C9259" s="248">
        <v>149.01211275366583</v>
      </c>
    </row>
    <row r="9260" spans="2:3" x14ac:dyDescent="0.75">
      <c r="B9260" s="249">
        <v>9197</v>
      </c>
      <c r="C9260" s="248">
        <v>128.202790434945</v>
      </c>
    </row>
    <row r="9261" spans="2:3" x14ac:dyDescent="0.75">
      <c r="B9261" s="249">
        <v>9198</v>
      </c>
      <c r="C9261" s="248">
        <v>123.48237960554231</v>
      </c>
    </row>
    <row r="9262" spans="2:3" x14ac:dyDescent="0.75">
      <c r="B9262" s="249">
        <v>9199</v>
      </c>
      <c r="C9262" s="248">
        <v>136.04997773808097</v>
      </c>
    </row>
    <row r="9263" spans="2:3" x14ac:dyDescent="0.75">
      <c r="B9263" s="249">
        <v>9200</v>
      </c>
      <c r="C9263" s="248">
        <v>132.67865390564862</v>
      </c>
    </row>
    <row r="9264" spans="2:3" x14ac:dyDescent="0.75">
      <c r="B9264" s="249">
        <v>9201</v>
      </c>
      <c r="C9264" s="248">
        <v>138.16831183256025</v>
      </c>
    </row>
    <row r="9265" spans="2:3" x14ac:dyDescent="0.75">
      <c r="B9265" s="249">
        <v>9202</v>
      </c>
      <c r="C9265" s="248">
        <v>166.03973714114846</v>
      </c>
    </row>
    <row r="9266" spans="2:3" x14ac:dyDescent="0.75">
      <c r="B9266" s="249">
        <v>9203</v>
      </c>
      <c r="C9266" s="248">
        <v>143.58323113523619</v>
      </c>
    </row>
    <row r="9267" spans="2:3" x14ac:dyDescent="0.75">
      <c r="B9267" s="249">
        <v>9204</v>
      </c>
      <c r="C9267" s="248">
        <v>159.05581096987152</v>
      </c>
    </row>
    <row r="9268" spans="2:3" x14ac:dyDescent="0.75">
      <c r="B9268" s="249">
        <v>9205</v>
      </c>
      <c r="C9268" s="248">
        <v>135.93971291583119</v>
      </c>
    </row>
    <row r="9269" spans="2:3" x14ac:dyDescent="0.75">
      <c r="B9269" s="249">
        <v>9206</v>
      </c>
      <c r="C9269" s="248">
        <v>123.09234631993482</v>
      </c>
    </row>
    <row r="9270" spans="2:3" x14ac:dyDescent="0.75">
      <c r="B9270" s="249">
        <v>9207</v>
      </c>
      <c r="C9270" s="248">
        <v>126.16353636910746</v>
      </c>
    </row>
    <row r="9271" spans="2:3" x14ac:dyDescent="0.75">
      <c r="B9271" s="249">
        <v>9208</v>
      </c>
      <c r="C9271" s="248">
        <v>141.65948078721348</v>
      </c>
    </row>
    <row r="9272" spans="2:3" x14ac:dyDescent="0.75">
      <c r="B9272" s="249">
        <v>9209</v>
      </c>
      <c r="C9272" s="248">
        <v>113.29235801444155</v>
      </c>
    </row>
    <row r="9273" spans="2:3" x14ac:dyDescent="0.75">
      <c r="B9273" s="249">
        <v>9210</v>
      </c>
      <c r="C9273" s="248">
        <v>88.169365846234243</v>
      </c>
    </row>
    <row r="9274" spans="2:3" x14ac:dyDescent="0.75">
      <c r="B9274" s="249">
        <v>9211</v>
      </c>
      <c r="C9274" s="248">
        <v>118.43496783973586</v>
      </c>
    </row>
    <row r="9275" spans="2:3" x14ac:dyDescent="0.75">
      <c r="B9275" s="249">
        <v>9212</v>
      </c>
      <c r="C9275" s="248">
        <v>83.556686650667132</v>
      </c>
    </row>
    <row r="9276" spans="2:3" x14ac:dyDescent="0.75">
      <c r="B9276" s="249">
        <v>9213</v>
      </c>
      <c r="C9276" s="248">
        <v>84.481089758026684</v>
      </c>
    </row>
    <row r="9277" spans="2:3" x14ac:dyDescent="0.75">
      <c r="B9277" s="249">
        <v>9214</v>
      </c>
      <c r="C9277" s="248">
        <v>122.59075364842863</v>
      </c>
    </row>
    <row r="9278" spans="2:3" x14ac:dyDescent="0.75">
      <c r="B9278" s="249">
        <v>9215</v>
      </c>
      <c r="C9278" s="248">
        <v>112.97926243444259</v>
      </c>
    </row>
    <row r="9279" spans="2:3" x14ac:dyDescent="0.75">
      <c r="B9279" s="249">
        <v>9216</v>
      </c>
      <c r="C9279" s="248">
        <v>125.33407514340061</v>
      </c>
    </row>
    <row r="9280" spans="2:3" x14ac:dyDescent="0.75">
      <c r="B9280" s="249">
        <v>9217</v>
      </c>
      <c r="C9280" s="248">
        <v>118.88318225673724</v>
      </c>
    </row>
    <row r="9281" spans="2:3" x14ac:dyDescent="0.75">
      <c r="B9281" s="249">
        <v>9218</v>
      </c>
      <c r="C9281" s="248">
        <v>102.45873806694158</v>
      </c>
    </row>
    <row r="9282" spans="2:3" x14ac:dyDescent="0.75">
      <c r="B9282" s="249">
        <v>9219</v>
      </c>
      <c r="C9282" s="248">
        <v>107.37526696544504</v>
      </c>
    </row>
    <row r="9283" spans="2:3" x14ac:dyDescent="0.75">
      <c r="B9283" s="249">
        <v>9220</v>
      </c>
      <c r="C9283" s="248">
        <v>115.29335651976268</v>
      </c>
    </row>
    <row r="9284" spans="2:3" x14ac:dyDescent="0.75">
      <c r="B9284" s="249">
        <v>9221</v>
      </c>
      <c r="C9284" s="248">
        <v>148.12756566823148</v>
      </c>
    </row>
    <row r="9285" spans="2:3" x14ac:dyDescent="0.75">
      <c r="B9285" s="249">
        <v>9222</v>
      </c>
      <c r="C9285" s="248">
        <v>139.98064377854209</v>
      </c>
    </row>
    <row r="9286" spans="2:3" x14ac:dyDescent="0.75">
      <c r="B9286" s="249">
        <v>9223</v>
      </c>
      <c r="C9286" s="248">
        <v>161.69858620485172</v>
      </c>
    </row>
    <row r="9287" spans="2:3" x14ac:dyDescent="0.75">
      <c r="B9287" s="249">
        <v>9224</v>
      </c>
      <c r="C9287" s="248">
        <v>128.3141262234231</v>
      </c>
    </row>
    <row r="9288" spans="2:3" x14ac:dyDescent="0.75">
      <c r="B9288" s="249">
        <v>9225</v>
      </c>
      <c r="C9288" s="248">
        <v>78.165899616352306</v>
      </c>
    </row>
    <row r="9289" spans="2:3" x14ac:dyDescent="0.75">
      <c r="B9289" s="249">
        <v>9226</v>
      </c>
      <c r="C9289" s="248">
        <v>187.25567533265678</v>
      </c>
    </row>
    <row r="9290" spans="2:3" x14ac:dyDescent="0.75">
      <c r="B9290" s="249">
        <v>9227</v>
      </c>
      <c r="C9290" s="248">
        <v>116.55765906281964</v>
      </c>
    </row>
    <row r="9291" spans="2:3" x14ac:dyDescent="0.75">
      <c r="B9291" s="249">
        <v>9228</v>
      </c>
      <c r="C9291" s="248">
        <v>111.46409267129022</v>
      </c>
    </row>
    <row r="9292" spans="2:3" x14ac:dyDescent="0.75">
      <c r="B9292" s="249">
        <v>9229</v>
      </c>
      <c r="C9292" s="248">
        <v>111.04324807975158</v>
      </c>
    </row>
    <row r="9293" spans="2:3" x14ac:dyDescent="0.75">
      <c r="B9293" s="249">
        <v>9230</v>
      </c>
      <c r="C9293" s="248">
        <v>118.78004452883184</v>
      </c>
    </row>
    <row r="9294" spans="2:3" x14ac:dyDescent="0.75">
      <c r="B9294" s="249">
        <v>9231</v>
      </c>
      <c r="C9294" s="248">
        <v>165.62323155374315</v>
      </c>
    </row>
    <row r="9295" spans="2:3" x14ac:dyDescent="0.75">
      <c r="B9295" s="249">
        <v>9232</v>
      </c>
      <c r="C9295" s="248">
        <v>107.67621674798417</v>
      </c>
    </row>
    <row r="9296" spans="2:3" x14ac:dyDescent="0.75">
      <c r="B9296" s="249">
        <v>9233</v>
      </c>
      <c r="C9296" s="248">
        <v>150.37185311732006</v>
      </c>
    </row>
    <row r="9297" spans="2:3" x14ac:dyDescent="0.75">
      <c r="B9297" s="249">
        <v>9234</v>
      </c>
      <c r="C9297" s="248">
        <v>139.64107619047709</v>
      </c>
    </row>
    <row r="9298" spans="2:3" x14ac:dyDescent="0.75">
      <c r="B9298" s="249">
        <v>9235</v>
      </c>
      <c r="C9298" s="248">
        <v>109.60161658428757</v>
      </c>
    </row>
    <row r="9299" spans="2:3" x14ac:dyDescent="0.75">
      <c r="B9299" s="249">
        <v>9236</v>
      </c>
      <c r="C9299" s="248">
        <v>104.5201672529916</v>
      </c>
    </row>
    <row r="9300" spans="2:3" x14ac:dyDescent="0.75">
      <c r="B9300" s="249">
        <v>9237</v>
      </c>
      <c r="C9300" s="248">
        <v>143.49875390289296</v>
      </c>
    </row>
    <row r="9301" spans="2:3" x14ac:dyDescent="0.75">
      <c r="B9301" s="249">
        <v>9238</v>
      </c>
      <c r="C9301" s="248">
        <v>115.76519054485516</v>
      </c>
    </row>
    <row r="9302" spans="2:3" x14ac:dyDescent="0.75">
      <c r="B9302" s="249">
        <v>9239</v>
      </c>
      <c r="C9302" s="248">
        <v>128.71216032315758</v>
      </c>
    </row>
    <row r="9303" spans="2:3" x14ac:dyDescent="0.75">
      <c r="B9303" s="249">
        <v>9240</v>
      </c>
      <c r="C9303" s="248">
        <v>116.21150584996536</v>
      </c>
    </row>
    <row r="9304" spans="2:3" x14ac:dyDescent="0.75">
      <c r="B9304" s="249">
        <v>9241</v>
      </c>
      <c r="C9304" s="248">
        <v>88.747704209538284</v>
      </c>
    </row>
    <row r="9305" spans="2:3" x14ac:dyDescent="0.75">
      <c r="B9305" s="249">
        <v>9242</v>
      </c>
      <c r="C9305" s="248">
        <v>126.74528838666532</v>
      </c>
    </row>
    <row r="9306" spans="2:3" x14ac:dyDescent="0.75">
      <c r="B9306" s="249">
        <v>9243</v>
      </c>
      <c r="C9306" s="248">
        <v>101.65105621367032</v>
      </c>
    </row>
    <row r="9307" spans="2:3" x14ac:dyDescent="0.75">
      <c r="B9307" s="249">
        <v>9244</v>
      </c>
      <c r="C9307" s="248">
        <v>118.03647892621751</v>
      </c>
    </row>
    <row r="9308" spans="2:3" x14ac:dyDescent="0.75">
      <c r="B9308" s="249">
        <v>9245</v>
      </c>
      <c r="C9308" s="248">
        <v>127.40597450840063</v>
      </c>
    </row>
    <row r="9309" spans="2:3" x14ac:dyDescent="0.75">
      <c r="B9309" s="249">
        <v>9246</v>
      </c>
      <c r="C9309" s="248">
        <v>96.716878157660673</v>
      </c>
    </row>
    <row r="9310" spans="2:3" x14ac:dyDescent="0.75">
      <c r="B9310" s="249">
        <v>9247</v>
      </c>
      <c r="C9310" s="248">
        <v>92.901773206230729</v>
      </c>
    </row>
    <row r="9311" spans="2:3" x14ac:dyDescent="0.75">
      <c r="B9311" s="249">
        <v>9248</v>
      </c>
      <c r="C9311" s="248">
        <v>105.76348621578042</v>
      </c>
    </row>
    <row r="9312" spans="2:3" x14ac:dyDescent="0.75">
      <c r="B9312" s="249">
        <v>9249</v>
      </c>
      <c r="C9312" s="248">
        <v>102.10222489792451</v>
      </c>
    </row>
    <row r="9313" spans="2:3" x14ac:dyDescent="0.75">
      <c r="B9313" s="249">
        <v>9250</v>
      </c>
      <c r="C9313" s="248">
        <v>141.92815368905946</v>
      </c>
    </row>
    <row r="9314" spans="2:3" x14ac:dyDescent="0.75">
      <c r="B9314" s="249">
        <v>9251</v>
      </c>
      <c r="C9314" s="248">
        <v>104.29261549100994</v>
      </c>
    </row>
    <row r="9315" spans="2:3" x14ac:dyDescent="0.75">
      <c r="B9315" s="249">
        <v>9252</v>
      </c>
      <c r="C9315" s="248">
        <v>150.79021203642472</v>
      </c>
    </row>
    <row r="9316" spans="2:3" x14ac:dyDescent="0.75">
      <c r="B9316" s="249">
        <v>9253</v>
      </c>
      <c r="C9316" s="248">
        <v>116.85802901962991</v>
      </c>
    </row>
    <row r="9317" spans="2:3" x14ac:dyDescent="0.75">
      <c r="B9317" s="249">
        <v>9254</v>
      </c>
      <c r="C9317" s="248">
        <v>144.8504575941574</v>
      </c>
    </row>
    <row r="9318" spans="2:3" x14ac:dyDescent="0.75">
      <c r="B9318" s="249">
        <v>9255</v>
      </c>
      <c r="C9318" s="248">
        <v>115.82098462709529</v>
      </c>
    </row>
    <row r="9319" spans="2:3" x14ac:dyDescent="0.75">
      <c r="B9319" s="249">
        <v>9256</v>
      </c>
      <c r="C9319" s="248">
        <v>155.89764338870657</v>
      </c>
    </row>
    <row r="9320" spans="2:3" x14ac:dyDescent="0.75">
      <c r="B9320" s="249">
        <v>9257</v>
      </c>
      <c r="C9320" s="248">
        <v>140.02018811122355</v>
      </c>
    </row>
    <row r="9321" spans="2:3" x14ac:dyDescent="0.75">
      <c r="B9321" s="249">
        <v>9258</v>
      </c>
      <c r="C9321" s="248">
        <v>92.907558697719764</v>
      </c>
    </row>
    <row r="9322" spans="2:3" x14ac:dyDescent="0.75">
      <c r="B9322" s="249">
        <v>9259</v>
      </c>
      <c r="C9322" s="248">
        <v>164.10344657488037</v>
      </c>
    </row>
    <row r="9323" spans="2:3" x14ac:dyDescent="0.75">
      <c r="B9323" s="249">
        <v>9260</v>
      </c>
      <c r="C9323" s="248">
        <v>73.42009703505488</v>
      </c>
    </row>
    <row r="9324" spans="2:3" x14ac:dyDescent="0.75">
      <c r="B9324" s="249">
        <v>9261</v>
      </c>
      <c r="C9324" s="248">
        <v>116.42967070711811</v>
      </c>
    </row>
    <row r="9325" spans="2:3" x14ac:dyDescent="0.75">
      <c r="B9325" s="249">
        <v>9262</v>
      </c>
      <c r="C9325" s="248">
        <v>126.23986184469855</v>
      </c>
    </row>
    <row r="9326" spans="2:3" x14ac:dyDescent="0.75">
      <c r="B9326" s="249">
        <v>9263</v>
      </c>
      <c r="C9326" s="248">
        <v>97.372017719904321</v>
      </c>
    </row>
    <row r="9327" spans="2:3" x14ac:dyDescent="0.75">
      <c r="B9327" s="249">
        <v>9264</v>
      </c>
      <c r="C9327" s="248">
        <v>129.20943232087146</v>
      </c>
    </row>
    <row r="9328" spans="2:3" x14ac:dyDescent="0.75">
      <c r="B9328" s="249">
        <v>9265</v>
      </c>
      <c r="C9328" s="248">
        <v>102.07820315192802</v>
      </c>
    </row>
    <row r="9329" spans="2:3" x14ac:dyDescent="0.75">
      <c r="B9329" s="249">
        <v>9266</v>
      </c>
      <c r="C9329" s="248">
        <v>124.82278466420017</v>
      </c>
    </row>
    <row r="9330" spans="2:3" x14ac:dyDescent="0.75">
      <c r="B9330" s="249">
        <v>9267</v>
      </c>
      <c r="C9330" s="248">
        <v>119.17919387423274</v>
      </c>
    </row>
    <row r="9331" spans="2:3" x14ac:dyDescent="0.75">
      <c r="B9331" s="249">
        <v>9268</v>
      </c>
      <c r="C9331" s="248">
        <v>135.20771062757098</v>
      </c>
    </row>
    <row r="9332" spans="2:3" x14ac:dyDescent="0.75">
      <c r="B9332" s="249">
        <v>9269</v>
      </c>
      <c r="C9332" s="248">
        <v>132.21621337695939</v>
      </c>
    </row>
    <row r="9333" spans="2:3" x14ac:dyDescent="0.75">
      <c r="B9333" s="249">
        <v>9270</v>
      </c>
      <c r="C9333" s="248">
        <v>96.23011418666286</v>
      </c>
    </row>
    <row r="9334" spans="2:3" x14ac:dyDescent="0.75">
      <c r="B9334" s="249">
        <v>9271</v>
      </c>
      <c r="C9334" s="248">
        <v>162.5925019364748</v>
      </c>
    </row>
    <row r="9335" spans="2:3" x14ac:dyDescent="0.75">
      <c r="B9335" s="249">
        <v>9272</v>
      </c>
      <c r="C9335" s="248">
        <v>108.00079951192308</v>
      </c>
    </row>
    <row r="9336" spans="2:3" x14ac:dyDescent="0.75">
      <c r="B9336" s="249">
        <v>9273</v>
      </c>
      <c r="C9336" s="248">
        <v>119.90145505357823</v>
      </c>
    </row>
    <row r="9337" spans="2:3" x14ac:dyDescent="0.75">
      <c r="B9337" s="249">
        <v>9274</v>
      </c>
      <c r="C9337" s="248">
        <v>84.258202682513115</v>
      </c>
    </row>
    <row r="9338" spans="2:3" x14ac:dyDescent="0.75">
      <c r="B9338" s="249">
        <v>9275</v>
      </c>
      <c r="C9338" s="248">
        <v>159.9260930300853</v>
      </c>
    </row>
    <row r="9339" spans="2:3" x14ac:dyDescent="0.75">
      <c r="B9339" s="249">
        <v>9276</v>
      </c>
      <c r="C9339" s="248">
        <v>133.39802997526851</v>
      </c>
    </row>
    <row r="9340" spans="2:3" x14ac:dyDescent="0.75">
      <c r="B9340" s="249">
        <v>9277</v>
      </c>
      <c r="C9340" s="248">
        <v>103.0794197720046</v>
      </c>
    </row>
    <row r="9341" spans="2:3" x14ac:dyDescent="0.75">
      <c r="B9341" s="249">
        <v>9278</v>
      </c>
      <c r="C9341" s="248">
        <v>154.51461827878398</v>
      </c>
    </row>
    <row r="9342" spans="2:3" x14ac:dyDescent="0.75">
      <c r="B9342" s="249">
        <v>9279</v>
      </c>
      <c r="C9342" s="248">
        <v>76.140648289648581</v>
      </c>
    </row>
    <row r="9343" spans="2:3" x14ac:dyDescent="0.75">
      <c r="B9343" s="249">
        <v>9280</v>
      </c>
      <c r="C9343" s="248">
        <v>98.604181700564226</v>
      </c>
    </row>
    <row r="9344" spans="2:3" x14ac:dyDescent="0.75">
      <c r="B9344" s="249">
        <v>9281</v>
      </c>
      <c r="C9344" s="248">
        <v>80.295376861660571</v>
      </c>
    </row>
    <row r="9345" spans="2:3" x14ac:dyDescent="0.75">
      <c r="B9345" s="249">
        <v>9282</v>
      </c>
      <c r="C9345" s="248">
        <v>87.370623283031406</v>
      </c>
    </row>
    <row r="9346" spans="2:3" x14ac:dyDescent="0.75">
      <c r="B9346" s="249">
        <v>9283</v>
      </c>
      <c r="C9346" s="248">
        <v>146.04203936806894</v>
      </c>
    </row>
    <row r="9347" spans="2:3" x14ac:dyDescent="0.75">
      <c r="B9347" s="249">
        <v>9284</v>
      </c>
      <c r="C9347" s="248">
        <v>77.549961670348353</v>
      </c>
    </row>
    <row r="9348" spans="2:3" x14ac:dyDescent="0.75">
      <c r="B9348" s="249">
        <v>9285</v>
      </c>
      <c r="C9348" s="248">
        <v>97.710294490627575</v>
      </c>
    </row>
    <row r="9349" spans="2:3" x14ac:dyDescent="0.75">
      <c r="B9349" s="249">
        <v>9286</v>
      </c>
      <c r="C9349" s="248">
        <v>129.0576287351534</v>
      </c>
    </row>
    <row r="9350" spans="2:3" x14ac:dyDescent="0.75">
      <c r="B9350" s="249">
        <v>9287</v>
      </c>
      <c r="C9350" s="248">
        <v>172.16445665357662</v>
      </c>
    </row>
    <row r="9351" spans="2:3" x14ac:dyDescent="0.75">
      <c r="B9351" s="249">
        <v>9288</v>
      </c>
      <c r="C9351" s="248">
        <v>152.36707922205451</v>
      </c>
    </row>
    <row r="9352" spans="2:3" x14ac:dyDescent="0.75">
      <c r="B9352" s="249">
        <v>9289</v>
      </c>
      <c r="C9352" s="248">
        <v>125.68677613897458</v>
      </c>
    </row>
    <row r="9353" spans="2:3" x14ac:dyDescent="0.75">
      <c r="B9353" s="249">
        <v>9290</v>
      </c>
      <c r="C9353" s="248">
        <v>129.39219119516048</v>
      </c>
    </row>
    <row r="9354" spans="2:3" x14ac:dyDescent="0.75">
      <c r="B9354" s="249">
        <v>9291</v>
      </c>
      <c r="C9354" s="248">
        <v>113.95430443251729</v>
      </c>
    </row>
    <row r="9355" spans="2:3" x14ac:dyDescent="0.75">
      <c r="B9355" s="249">
        <v>9292</v>
      </c>
      <c r="C9355" s="248">
        <v>161.81219035169903</v>
      </c>
    </row>
    <row r="9356" spans="2:3" x14ac:dyDescent="0.75">
      <c r="B9356" s="249">
        <v>9293</v>
      </c>
      <c r="C9356" s="248">
        <v>130.79025310115023</v>
      </c>
    </row>
    <row r="9357" spans="2:3" x14ac:dyDescent="0.75">
      <c r="B9357" s="249">
        <v>9294</v>
      </c>
      <c r="C9357" s="248">
        <v>128.57029116651083</v>
      </c>
    </row>
    <row r="9358" spans="2:3" x14ac:dyDescent="0.75">
      <c r="B9358" s="249">
        <v>9295</v>
      </c>
      <c r="C9358" s="248">
        <v>120.96560713894057</v>
      </c>
    </row>
    <row r="9359" spans="2:3" x14ac:dyDescent="0.75">
      <c r="B9359" s="249">
        <v>9296</v>
      </c>
      <c r="C9359" s="248">
        <v>120.02233785698252</v>
      </c>
    </row>
    <row r="9360" spans="2:3" x14ac:dyDescent="0.75">
      <c r="B9360" s="249">
        <v>9297</v>
      </c>
      <c r="C9360" s="248">
        <v>128.92440714645866</v>
      </c>
    </row>
    <row r="9361" spans="2:3" x14ac:dyDescent="0.75">
      <c r="B9361" s="249">
        <v>9298</v>
      </c>
      <c r="C9361" s="248">
        <v>136.3195151353849</v>
      </c>
    </row>
    <row r="9362" spans="2:3" x14ac:dyDescent="0.75">
      <c r="B9362" s="249">
        <v>9299</v>
      </c>
      <c r="C9362" s="248">
        <v>120.47721521351991</v>
      </c>
    </row>
    <row r="9363" spans="2:3" x14ac:dyDescent="0.75">
      <c r="B9363" s="249">
        <v>9300</v>
      </c>
      <c r="C9363" s="248">
        <v>138.80977407615828</v>
      </c>
    </row>
    <row r="9364" spans="2:3" x14ac:dyDescent="0.75">
      <c r="B9364" s="249">
        <v>9301</v>
      </c>
      <c r="C9364" s="248">
        <v>155.29152198476407</v>
      </c>
    </row>
    <row r="9365" spans="2:3" x14ac:dyDescent="0.75">
      <c r="B9365" s="249">
        <v>9302</v>
      </c>
      <c r="C9365" s="248">
        <v>129.82245731031512</v>
      </c>
    </row>
    <row r="9366" spans="2:3" x14ac:dyDescent="0.75">
      <c r="B9366" s="249">
        <v>9303</v>
      </c>
      <c r="C9366" s="248">
        <v>80.637624818791451</v>
      </c>
    </row>
    <row r="9367" spans="2:3" x14ac:dyDescent="0.75">
      <c r="B9367" s="249">
        <v>9304</v>
      </c>
      <c r="C9367" s="248">
        <v>145.04377475918579</v>
      </c>
    </row>
    <row r="9368" spans="2:3" x14ac:dyDescent="0.75">
      <c r="B9368" s="249">
        <v>9305</v>
      </c>
      <c r="C9368" s="248">
        <v>106.59770176209821</v>
      </c>
    </row>
    <row r="9369" spans="2:3" x14ac:dyDescent="0.75">
      <c r="B9369" s="249">
        <v>9306</v>
      </c>
      <c r="C9369" s="248">
        <v>122.35457533725966</v>
      </c>
    </row>
    <row r="9370" spans="2:3" x14ac:dyDescent="0.75">
      <c r="B9370" s="249">
        <v>9307</v>
      </c>
      <c r="C9370" s="248">
        <v>177.63347343101341</v>
      </c>
    </row>
    <row r="9371" spans="2:3" x14ac:dyDescent="0.75">
      <c r="B9371" s="249">
        <v>9308</v>
      </c>
      <c r="C9371" s="248">
        <v>103.61744705735906</v>
      </c>
    </row>
    <row r="9372" spans="2:3" x14ac:dyDescent="0.75">
      <c r="B9372" s="249">
        <v>9309</v>
      </c>
      <c r="C9372" s="248">
        <v>124.76877068382166</v>
      </c>
    </row>
    <row r="9373" spans="2:3" x14ac:dyDescent="0.75">
      <c r="B9373" s="249">
        <v>9310</v>
      </c>
      <c r="C9373" s="248">
        <v>126.79642050089318</v>
      </c>
    </row>
    <row r="9374" spans="2:3" x14ac:dyDescent="0.75">
      <c r="B9374" s="249">
        <v>9311</v>
      </c>
      <c r="C9374" s="248">
        <v>98.36499045695092</v>
      </c>
    </row>
    <row r="9375" spans="2:3" x14ac:dyDescent="0.75">
      <c r="B9375" s="249">
        <v>9312</v>
      </c>
      <c r="C9375" s="248">
        <v>89.372708959427129</v>
      </c>
    </row>
    <row r="9376" spans="2:3" x14ac:dyDescent="0.75">
      <c r="B9376" s="249">
        <v>9313</v>
      </c>
      <c r="C9376" s="248">
        <v>151.3920469091922</v>
      </c>
    </row>
    <row r="9377" spans="2:3" x14ac:dyDescent="0.75">
      <c r="B9377" s="249">
        <v>9314</v>
      </c>
      <c r="C9377" s="248">
        <v>114.68262278193701</v>
      </c>
    </row>
    <row r="9378" spans="2:3" x14ac:dyDescent="0.75">
      <c r="B9378" s="249">
        <v>9315</v>
      </c>
      <c r="C9378" s="248">
        <v>119.12610260612956</v>
      </c>
    </row>
    <row r="9379" spans="2:3" x14ac:dyDescent="0.75">
      <c r="B9379" s="249">
        <v>9316</v>
      </c>
      <c r="C9379" s="248">
        <v>95.712551849141249</v>
      </c>
    </row>
    <row r="9380" spans="2:3" x14ac:dyDescent="0.75">
      <c r="B9380" s="249">
        <v>9317</v>
      </c>
      <c r="C9380" s="248">
        <v>102.0650787594449</v>
      </c>
    </row>
    <row r="9381" spans="2:3" x14ac:dyDescent="0.75">
      <c r="B9381" s="249">
        <v>9318</v>
      </c>
      <c r="C9381" s="248">
        <v>115.19916953152824</v>
      </c>
    </row>
    <row r="9382" spans="2:3" x14ac:dyDescent="0.75">
      <c r="B9382" s="249">
        <v>9319</v>
      </c>
      <c r="C9382" s="248">
        <v>148.62794270961669</v>
      </c>
    </row>
    <row r="9383" spans="2:3" x14ac:dyDescent="0.75">
      <c r="B9383" s="249">
        <v>9320</v>
      </c>
      <c r="C9383" s="248">
        <v>106.11002432076317</v>
      </c>
    </row>
    <row r="9384" spans="2:3" x14ac:dyDescent="0.75">
      <c r="B9384" s="249">
        <v>9321</v>
      </c>
      <c r="C9384" s="248">
        <v>106.8853831757538</v>
      </c>
    </row>
    <row r="9385" spans="2:3" x14ac:dyDescent="0.75">
      <c r="B9385" s="249">
        <v>9322</v>
      </c>
      <c r="C9385" s="248">
        <v>163.33690077217702</v>
      </c>
    </row>
    <row r="9386" spans="2:3" x14ac:dyDescent="0.75">
      <c r="B9386" s="249">
        <v>9323</v>
      </c>
      <c r="C9386" s="248">
        <v>100.11021575961733</v>
      </c>
    </row>
    <row r="9387" spans="2:3" x14ac:dyDescent="0.75">
      <c r="B9387" s="249">
        <v>9324</v>
      </c>
      <c r="C9387" s="248">
        <v>90.978085162927087</v>
      </c>
    </row>
    <row r="9388" spans="2:3" x14ac:dyDescent="0.75">
      <c r="B9388" s="249">
        <v>9325</v>
      </c>
      <c r="C9388" s="248">
        <v>114.47383986616187</v>
      </c>
    </row>
    <row r="9389" spans="2:3" x14ac:dyDescent="0.75">
      <c r="B9389" s="249">
        <v>9326</v>
      </c>
      <c r="C9389" s="248">
        <v>139.80048283011919</v>
      </c>
    </row>
    <row r="9390" spans="2:3" x14ac:dyDescent="0.75">
      <c r="B9390" s="249">
        <v>9327</v>
      </c>
      <c r="C9390" s="248">
        <v>126.61715618702978</v>
      </c>
    </row>
    <row r="9391" spans="2:3" x14ac:dyDescent="0.75">
      <c r="B9391" s="249">
        <v>9328</v>
      </c>
      <c r="C9391" s="248">
        <v>101.01227993223816</v>
      </c>
    </row>
    <row r="9392" spans="2:3" x14ac:dyDescent="0.75">
      <c r="B9392" s="249">
        <v>9329</v>
      </c>
      <c r="C9392" s="248">
        <v>135.5236301918209</v>
      </c>
    </row>
    <row r="9393" spans="2:3" x14ac:dyDescent="0.75">
      <c r="B9393" s="249">
        <v>9330</v>
      </c>
      <c r="C9393" s="248">
        <v>144.77395922865347</v>
      </c>
    </row>
    <row r="9394" spans="2:3" x14ac:dyDescent="0.75">
      <c r="B9394" s="249">
        <v>9331</v>
      </c>
      <c r="C9394" s="248">
        <v>117.44400499538105</v>
      </c>
    </row>
    <row r="9395" spans="2:3" x14ac:dyDescent="0.75">
      <c r="B9395" s="249">
        <v>9332</v>
      </c>
      <c r="C9395" s="248">
        <v>98.524862816110783</v>
      </c>
    </row>
    <row r="9396" spans="2:3" x14ac:dyDescent="0.75">
      <c r="B9396" s="249">
        <v>9333</v>
      </c>
      <c r="C9396" s="248">
        <v>95.537223386992565</v>
      </c>
    </row>
    <row r="9397" spans="2:3" x14ac:dyDescent="0.75">
      <c r="B9397" s="249">
        <v>9334</v>
      </c>
      <c r="C9397" s="248">
        <v>75.318322151065331</v>
      </c>
    </row>
    <row r="9398" spans="2:3" x14ac:dyDescent="0.75">
      <c r="B9398" s="249">
        <v>9335</v>
      </c>
      <c r="C9398" s="248">
        <v>59.603048135540476</v>
      </c>
    </row>
    <row r="9399" spans="2:3" x14ac:dyDescent="0.75">
      <c r="B9399" s="249">
        <v>9336</v>
      </c>
      <c r="C9399" s="248">
        <v>127.73649267858939</v>
      </c>
    </row>
    <row r="9400" spans="2:3" x14ac:dyDescent="0.75">
      <c r="B9400" s="249">
        <v>9337</v>
      </c>
      <c r="C9400" s="248">
        <v>144.51378162606491</v>
      </c>
    </row>
    <row r="9401" spans="2:3" x14ac:dyDescent="0.75">
      <c r="B9401" s="249">
        <v>9338</v>
      </c>
      <c r="C9401" s="248">
        <v>141.24853481385981</v>
      </c>
    </row>
    <row r="9402" spans="2:3" x14ac:dyDescent="0.75">
      <c r="B9402" s="249">
        <v>9339</v>
      </c>
      <c r="C9402" s="248">
        <v>138.86064571107246</v>
      </c>
    </row>
    <row r="9403" spans="2:3" x14ac:dyDescent="0.75">
      <c r="B9403" s="249">
        <v>9340</v>
      </c>
      <c r="C9403" s="248">
        <v>163.80489365421903</v>
      </c>
    </row>
    <row r="9404" spans="2:3" x14ac:dyDescent="0.75">
      <c r="B9404" s="249">
        <v>9341</v>
      </c>
      <c r="C9404" s="248">
        <v>173.58573582039364</v>
      </c>
    </row>
    <row r="9405" spans="2:3" x14ac:dyDescent="0.75">
      <c r="B9405" s="249">
        <v>9342</v>
      </c>
      <c r="C9405" s="248">
        <v>118.42106863185701</v>
      </c>
    </row>
    <row r="9406" spans="2:3" x14ac:dyDescent="0.75">
      <c r="B9406" s="249">
        <v>9343</v>
      </c>
      <c r="C9406" s="248">
        <v>140.96283329228265</v>
      </c>
    </row>
    <row r="9407" spans="2:3" x14ac:dyDescent="0.75">
      <c r="B9407" s="249">
        <v>9344</v>
      </c>
      <c r="C9407" s="248">
        <v>103.54230369027918</v>
      </c>
    </row>
    <row r="9408" spans="2:3" x14ac:dyDescent="0.75">
      <c r="B9408" s="249">
        <v>9345</v>
      </c>
      <c r="C9408" s="248">
        <v>154.8857550057632</v>
      </c>
    </row>
    <row r="9409" spans="2:3" x14ac:dyDescent="0.75">
      <c r="B9409" s="249">
        <v>9346</v>
      </c>
      <c r="C9409" s="248">
        <v>146.54057337483732</v>
      </c>
    </row>
    <row r="9410" spans="2:3" x14ac:dyDescent="0.75">
      <c r="B9410" s="249">
        <v>9347</v>
      </c>
      <c r="C9410" s="248">
        <v>144.36561046814199</v>
      </c>
    </row>
    <row r="9411" spans="2:3" x14ac:dyDescent="0.75">
      <c r="B9411" s="249">
        <v>9348</v>
      </c>
      <c r="C9411" s="248">
        <v>110.06296997511026</v>
      </c>
    </row>
    <row r="9412" spans="2:3" x14ac:dyDescent="0.75">
      <c r="B9412" s="249">
        <v>9349</v>
      </c>
      <c r="C9412" s="248">
        <v>152.28705984105838</v>
      </c>
    </row>
    <row r="9413" spans="2:3" x14ac:dyDescent="0.75">
      <c r="B9413" s="249">
        <v>9350</v>
      </c>
      <c r="C9413" s="248">
        <v>159.38917630462365</v>
      </c>
    </row>
    <row r="9414" spans="2:3" x14ac:dyDescent="0.75">
      <c r="B9414" s="249">
        <v>9351</v>
      </c>
      <c r="C9414" s="248">
        <v>141.74439298360954</v>
      </c>
    </row>
    <row r="9415" spans="2:3" x14ac:dyDescent="0.75">
      <c r="B9415" s="249">
        <v>9352</v>
      </c>
      <c r="C9415" s="248">
        <v>165.71353509887138</v>
      </c>
    </row>
    <row r="9416" spans="2:3" x14ac:dyDescent="0.75">
      <c r="B9416" s="249">
        <v>9353</v>
      </c>
      <c r="C9416" s="248">
        <v>122.68098463685384</v>
      </c>
    </row>
    <row r="9417" spans="2:3" x14ac:dyDescent="0.75">
      <c r="B9417" s="249">
        <v>9354</v>
      </c>
      <c r="C9417" s="248">
        <v>119.26362778548894</v>
      </c>
    </row>
    <row r="9418" spans="2:3" x14ac:dyDescent="0.75">
      <c r="B9418" s="249">
        <v>9355</v>
      </c>
      <c r="C9418" s="248">
        <v>107.06015340474549</v>
      </c>
    </row>
    <row r="9419" spans="2:3" x14ac:dyDescent="0.75">
      <c r="B9419" s="249">
        <v>9356</v>
      </c>
      <c r="C9419" s="248">
        <v>132.44829940123284</v>
      </c>
    </row>
    <row r="9420" spans="2:3" x14ac:dyDescent="0.75">
      <c r="B9420" s="249">
        <v>9357</v>
      </c>
      <c r="C9420" s="248">
        <v>52.216809601715823</v>
      </c>
    </row>
    <row r="9421" spans="2:3" x14ac:dyDescent="0.75">
      <c r="B9421" s="249">
        <v>9358</v>
      </c>
      <c r="C9421" s="248">
        <v>120.57536940776353</v>
      </c>
    </row>
    <row r="9422" spans="2:3" x14ac:dyDescent="0.75">
      <c r="B9422" s="249">
        <v>9359</v>
      </c>
      <c r="C9422" s="248">
        <v>85.432208579204627</v>
      </c>
    </row>
    <row r="9423" spans="2:3" x14ac:dyDescent="0.75">
      <c r="B9423" s="249">
        <v>9360</v>
      </c>
      <c r="C9423" s="248">
        <v>156.18356514834932</v>
      </c>
    </row>
    <row r="9424" spans="2:3" x14ac:dyDescent="0.75">
      <c r="B9424" s="249">
        <v>9361</v>
      </c>
      <c r="C9424" s="248">
        <v>111.46825997475467</v>
      </c>
    </row>
    <row r="9425" spans="2:3" x14ac:dyDescent="0.75">
      <c r="B9425" s="249">
        <v>9362</v>
      </c>
      <c r="C9425" s="248">
        <v>133.44337277248425</v>
      </c>
    </row>
    <row r="9426" spans="2:3" x14ac:dyDescent="0.75">
      <c r="B9426" s="249">
        <v>9363</v>
      </c>
      <c r="C9426" s="248">
        <v>138.29156803365245</v>
      </c>
    </row>
    <row r="9427" spans="2:3" x14ac:dyDescent="0.75">
      <c r="B9427" s="249">
        <v>9364</v>
      </c>
      <c r="C9427" s="248">
        <v>161.68558894485074</v>
      </c>
    </row>
    <row r="9428" spans="2:3" x14ac:dyDescent="0.75">
      <c r="B9428" s="249">
        <v>9365</v>
      </c>
      <c r="C9428" s="248">
        <v>84.334572495649113</v>
      </c>
    </row>
    <row r="9429" spans="2:3" x14ac:dyDescent="0.75">
      <c r="B9429" s="249">
        <v>9366</v>
      </c>
      <c r="C9429" s="248">
        <v>78.415772264114494</v>
      </c>
    </row>
    <row r="9430" spans="2:3" x14ac:dyDescent="0.75">
      <c r="B9430" s="249">
        <v>9367</v>
      </c>
      <c r="C9430" s="248">
        <v>167.6092215204437</v>
      </c>
    </row>
    <row r="9431" spans="2:3" x14ac:dyDescent="0.75">
      <c r="B9431" s="249">
        <v>9368</v>
      </c>
      <c r="C9431" s="248">
        <v>115.10358201791882</v>
      </c>
    </row>
    <row r="9432" spans="2:3" x14ac:dyDescent="0.75">
      <c r="B9432" s="249">
        <v>9369</v>
      </c>
      <c r="C9432" s="248">
        <v>103.23680286839291</v>
      </c>
    </row>
    <row r="9433" spans="2:3" x14ac:dyDescent="0.75">
      <c r="B9433" s="249">
        <v>9370</v>
      </c>
      <c r="C9433" s="248">
        <v>111.21151877985307</v>
      </c>
    </row>
    <row r="9434" spans="2:3" x14ac:dyDescent="0.75">
      <c r="B9434" s="249">
        <v>9371</v>
      </c>
      <c r="C9434" s="248">
        <v>126.83255159392667</v>
      </c>
    </row>
    <row r="9435" spans="2:3" x14ac:dyDescent="0.75">
      <c r="B9435" s="249">
        <v>9372</v>
      </c>
      <c r="C9435" s="248">
        <v>84.548761073638758</v>
      </c>
    </row>
    <row r="9436" spans="2:3" x14ac:dyDescent="0.75">
      <c r="B9436" s="249">
        <v>9373</v>
      </c>
      <c r="C9436" s="248">
        <v>115.49827819715065</v>
      </c>
    </row>
    <row r="9437" spans="2:3" x14ac:dyDescent="0.75">
      <c r="B9437" s="249">
        <v>9374</v>
      </c>
      <c r="C9437" s="248">
        <v>115.89542393681236</v>
      </c>
    </row>
    <row r="9438" spans="2:3" x14ac:dyDescent="0.75">
      <c r="B9438" s="249">
        <v>9375</v>
      </c>
      <c r="C9438" s="248">
        <v>156.54054590610065</v>
      </c>
    </row>
    <row r="9439" spans="2:3" x14ac:dyDescent="0.75">
      <c r="B9439" s="249">
        <v>9376</v>
      </c>
      <c r="C9439" s="248">
        <v>125.06517853007942</v>
      </c>
    </row>
    <row r="9440" spans="2:3" x14ac:dyDescent="0.75">
      <c r="B9440" s="249">
        <v>9377</v>
      </c>
      <c r="C9440" s="248">
        <v>129.87594267929876</v>
      </c>
    </row>
    <row r="9441" spans="2:3" x14ac:dyDescent="0.75">
      <c r="B9441" s="249">
        <v>9378</v>
      </c>
      <c r="C9441" s="248">
        <v>121.55300739720163</v>
      </c>
    </row>
    <row r="9442" spans="2:3" x14ac:dyDescent="0.75">
      <c r="B9442" s="249">
        <v>9379</v>
      </c>
      <c r="C9442" s="248">
        <v>117.03604323059569</v>
      </c>
    </row>
    <row r="9443" spans="2:3" x14ac:dyDescent="0.75">
      <c r="B9443" s="249">
        <v>9380</v>
      </c>
      <c r="C9443" s="248">
        <v>134.39408762557514</v>
      </c>
    </row>
    <row r="9444" spans="2:3" x14ac:dyDescent="0.75">
      <c r="B9444" s="249">
        <v>9381</v>
      </c>
      <c r="C9444" s="248">
        <v>138.79192170347432</v>
      </c>
    </row>
    <row r="9445" spans="2:3" x14ac:dyDescent="0.75">
      <c r="B9445" s="249">
        <v>9382</v>
      </c>
      <c r="C9445" s="248">
        <v>120.34279774032959</v>
      </c>
    </row>
    <row r="9446" spans="2:3" x14ac:dyDescent="0.75">
      <c r="B9446" s="249">
        <v>9383</v>
      </c>
      <c r="C9446" s="248">
        <v>147.66459237360357</v>
      </c>
    </row>
    <row r="9447" spans="2:3" x14ac:dyDescent="0.75">
      <c r="B9447" s="249">
        <v>9384</v>
      </c>
      <c r="C9447" s="248">
        <v>108.83760408258345</v>
      </c>
    </row>
    <row r="9448" spans="2:3" x14ac:dyDescent="0.75">
      <c r="B9448" s="249">
        <v>9385</v>
      </c>
      <c r="C9448" s="248">
        <v>108.09043393802276</v>
      </c>
    </row>
    <row r="9449" spans="2:3" x14ac:dyDescent="0.75">
      <c r="B9449" s="249">
        <v>9386</v>
      </c>
      <c r="C9449" s="248">
        <v>118.51172487227717</v>
      </c>
    </row>
    <row r="9450" spans="2:3" x14ac:dyDescent="0.75">
      <c r="B9450" s="249">
        <v>9387</v>
      </c>
      <c r="C9450" s="248">
        <v>90.018878484229703</v>
      </c>
    </row>
    <row r="9451" spans="2:3" x14ac:dyDescent="0.75">
      <c r="B9451" s="249">
        <v>9388</v>
      </c>
      <c r="C9451" s="248">
        <v>113.58330642249278</v>
      </c>
    </row>
    <row r="9452" spans="2:3" x14ac:dyDescent="0.75">
      <c r="B9452" s="249">
        <v>9389</v>
      </c>
      <c r="C9452" s="248">
        <v>117.10798823453399</v>
      </c>
    </row>
    <row r="9453" spans="2:3" x14ac:dyDescent="0.75">
      <c r="B9453" s="249">
        <v>9390</v>
      </c>
      <c r="C9453" s="248">
        <v>163.91911054300073</v>
      </c>
    </row>
    <row r="9454" spans="2:3" x14ac:dyDescent="0.75">
      <c r="B9454" s="249">
        <v>9391</v>
      </c>
      <c r="C9454" s="248">
        <v>86.407769637239568</v>
      </c>
    </row>
    <row r="9455" spans="2:3" x14ac:dyDescent="0.75">
      <c r="B9455" s="249">
        <v>9392</v>
      </c>
      <c r="C9455" s="248">
        <v>111.48146255773644</v>
      </c>
    </row>
    <row r="9456" spans="2:3" x14ac:dyDescent="0.75">
      <c r="B9456" s="249">
        <v>9393</v>
      </c>
      <c r="C9456" s="248">
        <v>170.86144590250657</v>
      </c>
    </row>
    <row r="9457" spans="2:3" x14ac:dyDescent="0.75">
      <c r="B9457" s="249">
        <v>9394</v>
      </c>
      <c r="C9457" s="248">
        <v>128.21462823143929</v>
      </c>
    </row>
    <row r="9458" spans="2:3" x14ac:dyDescent="0.75">
      <c r="B9458" s="249">
        <v>9395</v>
      </c>
      <c r="C9458" s="248">
        <v>119.72358146346585</v>
      </c>
    </row>
    <row r="9459" spans="2:3" x14ac:dyDescent="0.75">
      <c r="B9459" s="249">
        <v>9396</v>
      </c>
      <c r="C9459" s="248">
        <v>155.88700280482138</v>
      </c>
    </row>
    <row r="9460" spans="2:3" x14ac:dyDescent="0.75">
      <c r="B9460" s="249">
        <v>9397</v>
      </c>
      <c r="C9460" s="248">
        <v>67.900714480999525</v>
      </c>
    </row>
    <row r="9461" spans="2:3" x14ac:dyDescent="0.75">
      <c r="B9461" s="249">
        <v>9398</v>
      </c>
      <c r="C9461" s="248">
        <v>125.60538465194243</v>
      </c>
    </row>
    <row r="9462" spans="2:3" x14ac:dyDescent="0.75">
      <c r="B9462" s="249">
        <v>9399</v>
      </c>
      <c r="C9462" s="248">
        <v>125.89758146810097</v>
      </c>
    </row>
    <row r="9463" spans="2:3" x14ac:dyDescent="0.75">
      <c r="B9463" s="249">
        <v>9400</v>
      </c>
      <c r="C9463" s="248">
        <v>148.57504161161006</v>
      </c>
    </row>
    <row r="9464" spans="2:3" x14ac:dyDescent="0.75">
      <c r="B9464" s="249">
        <v>9401</v>
      </c>
      <c r="C9464" s="248">
        <v>111.52535059526221</v>
      </c>
    </row>
    <row r="9465" spans="2:3" x14ac:dyDescent="0.75">
      <c r="B9465" s="249">
        <v>9402</v>
      </c>
      <c r="C9465" s="248">
        <v>162.53930380371679</v>
      </c>
    </row>
    <row r="9466" spans="2:3" x14ac:dyDescent="0.75">
      <c r="B9466" s="249">
        <v>9403</v>
      </c>
      <c r="C9466" s="248">
        <v>82.827035372529664</v>
      </c>
    </row>
    <row r="9467" spans="2:3" x14ac:dyDescent="0.75">
      <c r="B9467" s="249">
        <v>9404</v>
      </c>
      <c r="C9467" s="248">
        <v>112.86646245753177</v>
      </c>
    </row>
    <row r="9468" spans="2:3" x14ac:dyDescent="0.75">
      <c r="B9468" s="249">
        <v>9405</v>
      </c>
      <c r="C9468" s="248">
        <v>97.693772538025314</v>
      </c>
    </row>
    <row r="9469" spans="2:3" x14ac:dyDescent="0.75">
      <c r="B9469" s="249">
        <v>9406</v>
      </c>
      <c r="C9469" s="248">
        <v>179.20036515132875</v>
      </c>
    </row>
    <row r="9470" spans="2:3" x14ac:dyDescent="0.75">
      <c r="B9470" s="249">
        <v>9407</v>
      </c>
      <c r="C9470" s="248">
        <v>109.28916282877826</v>
      </c>
    </row>
    <row r="9471" spans="2:3" x14ac:dyDescent="0.75">
      <c r="B9471" s="249">
        <v>9408</v>
      </c>
      <c r="C9471" s="248">
        <v>135.09608359040959</v>
      </c>
    </row>
    <row r="9472" spans="2:3" x14ac:dyDescent="0.75">
      <c r="B9472" s="249">
        <v>9409</v>
      </c>
      <c r="C9472" s="248">
        <v>120.74039543843824</v>
      </c>
    </row>
    <row r="9473" spans="2:3" x14ac:dyDescent="0.75">
      <c r="B9473" s="249">
        <v>9410</v>
      </c>
      <c r="C9473" s="248">
        <v>96.962863206036928</v>
      </c>
    </row>
    <row r="9474" spans="2:3" x14ac:dyDescent="0.75">
      <c r="B9474" s="249">
        <v>9411</v>
      </c>
      <c r="C9474" s="248">
        <v>140.61016546275553</v>
      </c>
    </row>
    <row r="9475" spans="2:3" x14ac:dyDescent="0.75">
      <c r="B9475" s="249">
        <v>9412</v>
      </c>
      <c r="C9475" s="248">
        <v>104.73002492311147</v>
      </c>
    </row>
    <row r="9476" spans="2:3" x14ac:dyDescent="0.75">
      <c r="B9476" s="249">
        <v>9413</v>
      </c>
      <c r="C9476" s="248">
        <v>119.81721781653505</v>
      </c>
    </row>
    <row r="9477" spans="2:3" x14ac:dyDescent="0.75">
      <c r="B9477" s="249">
        <v>9414</v>
      </c>
      <c r="C9477" s="248">
        <v>121.29415239280921</v>
      </c>
    </row>
    <row r="9478" spans="2:3" x14ac:dyDescent="0.75">
      <c r="B9478" s="249">
        <v>9415</v>
      </c>
      <c r="C9478" s="248">
        <v>102.92639169032516</v>
      </c>
    </row>
    <row r="9479" spans="2:3" x14ac:dyDescent="0.75">
      <c r="B9479" s="249">
        <v>9416</v>
      </c>
      <c r="C9479" s="248">
        <v>144.18544598283182</v>
      </c>
    </row>
    <row r="9480" spans="2:3" x14ac:dyDescent="0.75">
      <c r="B9480" s="249">
        <v>9417</v>
      </c>
      <c r="C9480" s="248">
        <v>96.021765264568216</v>
      </c>
    </row>
    <row r="9481" spans="2:3" x14ac:dyDescent="0.75">
      <c r="B9481" s="249">
        <v>9418</v>
      </c>
      <c r="C9481" s="248">
        <v>156.39769229764755</v>
      </c>
    </row>
    <row r="9482" spans="2:3" x14ac:dyDescent="0.75">
      <c r="B9482" s="249">
        <v>9419</v>
      </c>
      <c r="C9482" s="248">
        <v>101.05526132632666</v>
      </c>
    </row>
    <row r="9483" spans="2:3" x14ac:dyDescent="0.75">
      <c r="B9483" s="249">
        <v>9420</v>
      </c>
      <c r="C9483" s="248">
        <v>94.222730072670132</v>
      </c>
    </row>
    <row r="9484" spans="2:3" x14ac:dyDescent="0.75">
      <c r="B9484" s="249">
        <v>9421</v>
      </c>
      <c r="C9484" s="248">
        <v>108.18335051255026</v>
      </c>
    </row>
    <row r="9485" spans="2:3" x14ac:dyDescent="0.75">
      <c r="B9485" s="249">
        <v>9422</v>
      </c>
      <c r="C9485" s="248">
        <v>84.987487030916967</v>
      </c>
    </row>
    <row r="9486" spans="2:3" x14ac:dyDescent="0.75">
      <c r="B9486" s="249">
        <v>9423</v>
      </c>
      <c r="C9486" s="248">
        <v>76.198846802792886</v>
      </c>
    </row>
    <row r="9487" spans="2:3" x14ac:dyDescent="0.75">
      <c r="B9487" s="249">
        <v>9424</v>
      </c>
      <c r="C9487" s="248">
        <v>105.05801772693709</v>
      </c>
    </row>
    <row r="9488" spans="2:3" x14ac:dyDescent="0.75">
      <c r="B9488" s="249">
        <v>9425</v>
      </c>
      <c r="C9488" s="248">
        <v>82.881600297832392</v>
      </c>
    </row>
    <row r="9489" spans="2:3" x14ac:dyDescent="0.75">
      <c r="B9489" s="249">
        <v>9426</v>
      </c>
      <c r="C9489" s="248">
        <v>103.61591526602116</v>
      </c>
    </row>
    <row r="9490" spans="2:3" x14ac:dyDescent="0.75">
      <c r="B9490" s="249">
        <v>9427</v>
      </c>
      <c r="C9490" s="248">
        <v>126.17044672637165</v>
      </c>
    </row>
    <row r="9491" spans="2:3" x14ac:dyDescent="0.75">
      <c r="B9491" s="249">
        <v>9428</v>
      </c>
      <c r="C9491" s="248">
        <v>138.57533294197398</v>
      </c>
    </row>
    <row r="9492" spans="2:3" x14ac:dyDescent="0.75">
      <c r="B9492" s="249">
        <v>9429</v>
      </c>
      <c r="C9492" s="248">
        <v>143.81826495528549</v>
      </c>
    </row>
    <row r="9493" spans="2:3" x14ac:dyDescent="0.75">
      <c r="B9493" s="249">
        <v>9430</v>
      </c>
      <c r="C9493" s="248">
        <v>100.9790863223058</v>
      </c>
    </row>
    <row r="9494" spans="2:3" x14ac:dyDescent="0.75">
      <c r="B9494" s="249">
        <v>9431</v>
      </c>
      <c r="C9494" s="248">
        <v>138.51535450126434</v>
      </c>
    </row>
    <row r="9495" spans="2:3" x14ac:dyDescent="0.75">
      <c r="B9495" s="249">
        <v>9432</v>
      </c>
      <c r="C9495" s="248">
        <v>72.609749123410722</v>
      </c>
    </row>
    <row r="9496" spans="2:3" x14ac:dyDescent="0.75">
      <c r="B9496" s="249">
        <v>9433</v>
      </c>
      <c r="C9496" s="248">
        <v>100.67591082911711</v>
      </c>
    </row>
    <row r="9497" spans="2:3" x14ac:dyDescent="0.75">
      <c r="B9497" s="249">
        <v>9434</v>
      </c>
      <c r="C9497" s="248">
        <v>107.07013246622653</v>
      </c>
    </row>
    <row r="9498" spans="2:3" x14ac:dyDescent="0.75">
      <c r="B9498" s="249">
        <v>9435</v>
      </c>
      <c r="C9498" s="248">
        <v>140.93433391981605</v>
      </c>
    </row>
    <row r="9499" spans="2:3" x14ac:dyDescent="0.75">
      <c r="B9499" s="249">
        <v>9436</v>
      </c>
      <c r="C9499" s="248">
        <v>109.62708288634202</v>
      </c>
    </row>
    <row r="9500" spans="2:3" x14ac:dyDescent="0.75">
      <c r="B9500" s="249">
        <v>9437</v>
      </c>
      <c r="C9500" s="248">
        <v>107.29360290731307</v>
      </c>
    </row>
    <row r="9501" spans="2:3" x14ac:dyDescent="0.75">
      <c r="B9501" s="249">
        <v>9438</v>
      </c>
      <c r="C9501" s="248">
        <v>89.031437799374174</v>
      </c>
    </row>
    <row r="9502" spans="2:3" x14ac:dyDescent="0.75">
      <c r="B9502" s="249">
        <v>9439</v>
      </c>
      <c r="C9502" s="248">
        <v>109.40330020937691</v>
      </c>
    </row>
    <row r="9503" spans="2:3" x14ac:dyDescent="0.75">
      <c r="B9503" s="249">
        <v>9440</v>
      </c>
      <c r="C9503" s="248">
        <v>190.81320438190139</v>
      </c>
    </row>
    <row r="9504" spans="2:3" x14ac:dyDescent="0.75">
      <c r="B9504" s="249">
        <v>9441</v>
      </c>
      <c r="C9504" s="248">
        <v>132.42383466307442</v>
      </c>
    </row>
    <row r="9505" spans="2:3" x14ac:dyDescent="0.75">
      <c r="B9505" s="249">
        <v>9442</v>
      </c>
      <c r="C9505" s="248">
        <v>168.13323352409554</v>
      </c>
    </row>
    <row r="9506" spans="2:3" x14ac:dyDescent="0.75">
      <c r="B9506" s="249">
        <v>9443</v>
      </c>
      <c r="C9506" s="248">
        <v>124.29808455489332</v>
      </c>
    </row>
    <row r="9507" spans="2:3" x14ac:dyDescent="0.75">
      <c r="B9507" s="249">
        <v>9444</v>
      </c>
      <c r="C9507" s="248">
        <v>113.18148477020833</v>
      </c>
    </row>
    <row r="9508" spans="2:3" x14ac:dyDescent="0.75">
      <c r="B9508" s="249">
        <v>9445</v>
      </c>
      <c r="C9508" s="248">
        <v>170.59472730139129</v>
      </c>
    </row>
    <row r="9509" spans="2:3" x14ac:dyDescent="0.75">
      <c r="B9509" s="249">
        <v>9446</v>
      </c>
      <c r="C9509" s="248">
        <v>86.863828659398933</v>
      </c>
    </row>
    <row r="9510" spans="2:3" x14ac:dyDescent="0.75">
      <c r="B9510" s="249">
        <v>9447</v>
      </c>
      <c r="C9510" s="248">
        <v>95.389411218492683</v>
      </c>
    </row>
    <row r="9511" spans="2:3" x14ac:dyDescent="0.75">
      <c r="B9511" s="249">
        <v>9448</v>
      </c>
      <c r="C9511" s="248">
        <v>141.17896479128135</v>
      </c>
    </row>
    <row r="9512" spans="2:3" x14ac:dyDescent="0.75">
      <c r="B9512" s="249">
        <v>9449</v>
      </c>
      <c r="C9512" s="248">
        <v>114.22663957744017</v>
      </c>
    </row>
    <row r="9513" spans="2:3" x14ac:dyDescent="0.75">
      <c r="B9513" s="249">
        <v>9450</v>
      </c>
      <c r="C9513" s="248">
        <v>95.825302706423201</v>
      </c>
    </row>
    <row r="9514" spans="2:3" x14ac:dyDescent="0.75">
      <c r="B9514" s="249">
        <v>9451</v>
      </c>
      <c r="C9514" s="248">
        <v>92.72430520007623</v>
      </c>
    </row>
    <row r="9515" spans="2:3" x14ac:dyDescent="0.75">
      <c r="B9515" s="249">
        <v>9452</v>
      </c>
      <c r="C9515" s="248">
        <v>103.79543751235956</v>
      </c>
    </row>
    <row r="9516" spans="2:3" x14ac:dyDescent="0.75">
      <c r="B9516" s="249">
        <v>9453</v>
      </c>
      <c r="C9516" s="248">
        <v>75.061172914439226</v>
      </c>
    </row>
    <row r="9517" spans="2:3" x14ac:dyDescent="0.75">
      <c r="B9517" s="249">
        <v>9454</v>
      </c>
      <c r="C9517" s="248">
        <v>89.650617223025321</v>
      </c>
    </row>
    <row r="9518" spans="2:3" x14ac:dyDescent="0.75">
      <c r="B9518" s="249">
        <v>9455</v>
      </c>
      <c r="C9518" s="248">
        <v>128.56218389507967</v>
      </c>
    </row>
    <row r="9519" spans="2:3" x14ac:dyDescent="0.75">
      <c r="B9519" s="249">
        <v>9456</v>
      </c>
      <c r="C9519" s="248">
        <v>126.17473399952844</v>
      </c>
    </row>
    <row r="9520" spans="2:3" x14ac:dyDescent="0.75">
      <c r="B9520" s="249">
        <v>9457</v>
      </c>
      <c r="C9520" s="248">
        <v>119.5324862155188</v>
      </c>
    </row>
    <row r="9521" spans="2:3" x14ac:dyDescent="0.75">
      <c r="B9521" s="249">
        <v>9458</v>
      </c>
      <c r="C9521" s="248">
        <v>124.12989177355462</v>
      </c>
    </row>
    <row r="9522" spans="2:3" x14ac:dyDescent="0.75">
      <c r="B9522" s="249">
        <v>9459</v>
      </c>
      <c r="C9522" s="248">
        <v>120.08294147014117</v>
      </c>
    </row>
    <row r="9523" spans="2:3" x14ac:dyDescent="0.75">
      <c r="B9523" s="249">
        <v>9460</v>
      </c>
      <c r="C9523" s="248">
        <v>101.75830780271164</v>
      </c>
    </row>
    <row r="9524" spans="2:3" x14ac:dyDescent="0.75">
      <c r="B9524" s="249">
        <v>9461</v>
      </c>
      <c r="C9524" s="248">
        <v>103.66997169194588</v>
      </c>
    </row>
    <row r="9525" spans="2:3" x14ac:dyDescent="0.75">
      <c r="B9525" s="249">
        <v>9462</v>
      </c>
      <c r="C9525" s="248">
        <v>131.42904168971586</v>
      </c>
    </row>
    <row r="9526" spans="2:3" x14ac:dyDescent="0.75">
      <c r="B9526" s="249">
        <v>9463</v>
      </c>
      <c r="C9526" s="248">
        <v>92.637740167808658</v>
      </c>
    </row>
    <row r="9527" spans="2:3" x14ac:dyDescent="0.75">
      <c r="B9527" s="249">
        <v>9464</v>
      </c>
      <c r="C9527" s="248">
        <v>127.70833708407996</v>
      </c>
    </row>
    <row r="9528" spans="2:3" x14ac:dyDescent="0.75">
      <c r="B9528" s="249">
        <v>9465</v>
      </c>
      <c r="C9528" s="248">
        <v>98.104569079653373</v>
      </c>
    </row>
    <row r="9529" spans="2:3" x14ac:dyDescent="0.75">
      <c r="B9529" s="249">
        <v>9466</v>
      </c>
      <c r="C9529" s="248">
        <v>140.92849086901532</v>
      </c>
    </row>
    <row r="9530" spans="2:3" x14ac:dyDescent="0.75">
      <c r="B9530" s="249">
        <v>9467</v>
      </c>
      <c r="C9530" s="248">
        <v>73.857775139229744</v>
      </c>
    </row>
    <row r="9531" spans="2:3" x14ac:dyDescent="0.75">
      <c r="B9531" s="249">
        <v>9468</v>
      </c>
      <c r="C9531" s="248">
        <v>140.38332446767038</v>
      </c>
    </row>
    <row r="9532" spans="2:3" x14ac:dyDescent="0.75">
      <c r="B9532" s="249">
        <v>9469</v>
      </c>
      <c r="C9532" s="248">
        <v>122.43983783513522</v>
      </c>
    </row>
    <row r="9533" spans="2:3" x14ac:dyDescent="0.75">
      <c r="B9533" s="249">
        <v>9470</v>
      </c>
      <c r="C9533" s="248">
        <v>109.95201131586138</v>
      </c>
    </row>
    <row r="9534" spans="2:3" x14ac:dyDescent="0.75">
      <c r="B9534" s="249">
        <v>9471</v>
      </c>
      <c r="C9534" s="248">
        <v>155.14529506162725</v>
      </c>
    </row>
    <row r="9535" spans="2:3" x14ac:dyDescent="0.75">
      <c r="B9535" s="249">
        <v>9472</v>
      </c>
      <c r="C9535" s="248">
        <v>143.9668813420364</v>
      </c>
    </row>
    <row r="9536" spans="2:3" x14ac:dyDescent="0.75">
      <c r="B9536" s="249">
        <v>9473</v>
      </c>
      <c r="C9536" s="248">
        <v>131.01333409767588</v>
      </c>
    </row>
    <row r="9537" spans="2:3" x14ac:dyDescent="0.75">
      <c r="B9537" s="249">
        <v>9474</v>
      </c>
      <c r="C9537" s="248">
        <v>115.59428757624575</v>
      </c>
    </row>
    <row r="9538" spans="2:3" x14ac:dyDescent="0.75">
      <c r="B9538" s="249">
        <v>9475</v>
      </c>
      <c r="C9538" s="248">
        <v>124.13688322117633</v>
      </c>
    </row>
    <row r="9539" spans="2:3" x14ac:dyDescent="0.75">
      <c r="B9539" s="249">
        <v>9476</v>
      </c>
      <c r="C9539" s="248">
        <v>115.59275539037503</v>
      </c>
    </row>
    <row r="9540" spans="2:3" x14ac:dyDescent="0.75">
      <c r="B9540" s="249">
        <v>9477</v>
      </c>
      <c r="C9540" s="248">
        <v>126.81119611712035</v>
      </c>
    </row>
    <row r="9541" spans="2:3" x14ac:dyDescent="0.75">
      <c r="B9541" s="249">
        <v>9478</v>
      </c>
      <c r="C9541" s="248">
        <v>156.47715090101485</v>
      </c>
    </row>
    <row r="9542" spans="2:3" x14ac:dyDescent="0.75">
      <c r="B9542" s="249">
        <v>9479</v>
      </c>
      <c r="C9542" s="248">
        <v>122.05201583012821</v>
      </c>
    </row>
    <row r="9543" spans="2:3" x14ac:dyDescent="0.75">
      <c r="B9543" s="249">
        <v>9480</v>
      </c>
      <c r="C9543" s="248">
        <v>90.39592616617054</v>
      </c>
    </row>
    <row r="9544" spans="2:3" x14ac:dyDescent="0.75">
      <c r="B9544" s="249">
        <v>9481</v>
      </c>
      <c r="C9544" s="248">
        <v>137.94507283212704</v>
      </c>
    </row>
    <row r="9545" spans="2:3" x14ac:dyDescent="0.75">
      <c r="B9545" s="249">
        <v>9482</v>
      </c>
      <c r="C9545" s="248">
        <v>127.91228466597843</v>
      </c>
    </row>
    <row r="9546" spans="2:3" x14ac:dyDescent="0.75">
      <c r="B9546" s="249">
        <v>9483</v>
      </c>
      <c r="C9546" s="248">
        <v>102.82292823674864</v>
      </c>
    </row>
    <row r="9547" spans="2:3" x14ac:dyDescent="0.75">
      <c r="B9547" s="249">
        <v>9484</v>
      </c>
      <c r="C9547" s="248">
        <v>140.23151333339891</v>
      </c>
    </row>
    <row r="9548" spans="2:3" x14ac:dyDescent="0.75">
      <c r="B9548" s="249">
        <v>9485</v>
      </c>
      <c r="C9548" s="248">
        <v>120.28427721529211</v>
      </c>
    </row>
    <row r="9549" spans="2:3" x14ac:dyDescent="0.75">
      <c r="B9549" s="249">
        <v>9486</v>
      </c>
      <c r="C9549" s="248">
        <v>93.83729490686548</v>
      </c>
    </row>
    <row r="9550" spans="2:3" x14ac:dyDescent="0.75">
      <c r="B9550" s="249">
        <v>9487</v>
      </c>
      <c r="C9550" s="248">
        <v>119.95720964215641</v>
      </c>
    </row>
    <row r="9551" spans="2:3" x14ac:dyDescent="0.75">
      <c r="B9551" s="249">
        <v>9488</v>
      </c>
      <c r="C9551" s="248">
        <v>124.97251829188441</v>
      </c>
    </row>
    <row r="9552" spans="2:3" x14ac:dyDescent="0.75">
      <c r="B9552" s="249">
        <v>9489</v>
      </c>
      <c r="C9552" s="248">
        <v>109.74379213525343</v>
      </c>
    </row>
    <row r="9553" spans="2:3" x14ac:dyDescent="0.75">
      <c r="B9553" s="249">
        <v>9490</v>
      </c>
      <c r="C9553" s="248">
        <v>92.680800158131234</v>
      </c>
    </row>
    <row r="9554" spans="2:3" x14ac:dyDescent="0.75">
      <c r="B9554" s="249">
        <v>9491</v>
      </c>
      <c r="C9554" s="248">
        <v>83.702367045701408</v>
      </c>
    </row>
    <row r="9555" spans="2:3" x14ac:dyDescent="0.75">
      <c r="B9555" s="249">
        <v>9492</v>
      </c>
      <c r="C9555" s="248">
        <v>122.66156035953047</v>
      </c>
    </row>
    <row r="9556" spans="2:3" x14ac:dyDescent="0.75">
      <c r="B9556" s="249">
        <v>9493</v>
      </c>
      <c r="C9556" s="248">
        <v>98.788914727676143</v>
      </c>
    </row>
    <row r="9557" spans="2:3" x14ac:dyDescent="0.75">
      <c r="B9557" s="249">
        <v>9494</v>
      </c>
      <c r="C9557" s="248">
        <v>143.26577275918149</v>
      </c>
    </row>
    <row r="9558" spans="2:3" x14ac:dyDescent="0.75">
      <c r="B9558" s="249">
        <v>9495</v>
      </c>
      <c r="C9558" s="248">
        <v>140.87225922038456</v>
      </c>
    </row>
    <row r="9559" spans="2:3" x14ac:dyDescent="0.75">
      <c r="B9559" s="249">
        <v>9496</v>
      </c>
      <c r="C9559" s="248">
        <v>158.8217864330511</v>
      </c>
    </row>
    <row r="9560" spans="2:3" x14ac:dyDescent="0.75">
      <c r="B9560" s="249">
        <v>9497</v>
      </c>
      <c r="C9560" s="248">
        <v>150.10499302289429</v>
      </c>
    </row>
    <row r="9561" spans="2:3" x14ac:dyDescent="0.75">
      <c r="B9561" s="249">
        <v>9498</v>
      </c>
      <c r="C9561" s="248">
        <v>126.25052863157788</v>
      </c>
    </row>
    <row r="9562" spans="2:3" x14ac:dyDescent="0.75">
      <c r="B9562" s="249">
        <v>9499</v>
      </c>
      <c r="C9562" s="248">
        <v>123.67485643683906</v>
      </c>
    </row>
    <row r="9563" spans="2:3" x14ac:dyDescent="0.75">
      <c r="B9563" s="249">
        <v>9500</v>
      </c>
      <c r="C9563" s="248">
        <v>115.10408034781223</v>
      </c>
    </row>
    <row r="9564" spans="2:3" x14ac:dyDescent="0.75">
      <c r="B9564" s="249">
        <v>9501</v>
      </c>
      <c r="C9564" s="248">
        <v>107.60627198603049</v>
      </c>
    </row>
    <row r="9565" spans="2:3" x14ac:dyDescent="0.75">
      <c r="B9565" s="249">
        <v>9502</v>
      </c>
      <c r="C9565" s="248">
        <v>93.036285737769077</v>
      </c>
    </row>
    <row r="9566" spans="2:3" x14ac:dyDescent="0.75">
      <c r="B9566" s="249">
        <v>9503</v>
      </c>
      <c r="C9566" s="248">
        <v>114.93710752893995</v>
      </c>
    </row>
    <row r="9567" spans="2:3" x14ac:dyDescent="0.75">
      <c r="B9567" s="249">
        <v>9504</v>
      </c>
      <c r="C9567" s="248">
        <v>116.82195773884277</v>
      </c>
    </row>
    <row r="9568" spans="2:3" x14ac:dyDescent="0.75">
      <c r="B9568" s="249">
        <v>9505</v>
      </c>
      <c r="C9568" s="248">
        <v>118.2698269512056</v>
      </c>
    </row>
    <row r="9569" spans="2:3" x14ac:dyDescent="0.75">
      <c r="B9569" s="249">
        <v>9506</v>
      </c>
      <c r="C9569" s="248">
        <v>94.244054239133362</v>
      </c>
    </row>
    <row r="9570" spans="2:3" x14ac:dyDescent="0.75">
      <c r="B9570" s="249">
        <v>9507</v>
      </c>
      <c r="C9570" s="248">
        <v>111.97855145442303</v>
      </c>
    </row>
    <row r="9571" spans="2:3" x14ac:dyDescent="0.75">
      <c r="B9571" s="249">
        <v>9508</v>
      </c>
      <c r="C9571" s="248">
        <v>88.828413801290353</v>
      </c>
    </row>
    <row r="9572" spans="2:3" x14ac:dyDescent="0.75">
      <c r="B9572" s="249">
        <v>9509</v>
      </c>
      <c r="C9572" s="248">
        <v>139.20485723518152</v>
      </c>
    </row>
    <row r="9573" spans="2:3" x14ac:dyDescent="0.75">
      <c r="B9573" s="249">
        <v>9510</v>
      </c>
      <c r="C9573" s="248">
        <v>100.97511623909938</v>
      </c>
    </row>
    <row r="9574" spans="2:3" x14ac:dyDescent="0.75">
      <c r="B9574" s="249">
        <v>9511</v>
      </c>
      <c r="C9574" s="248">
        <v>118.70403421475694</v>
      </c>
    </row>
    <row r="9575" spans="2:3" x14ac:dyDescent="0.75">
      <c r="B9575" s="249">
        <v>9512</v>
      </c>
      <c r="C9575" s="248">
        <v>117.88633617361562</v>
      </c>
    </row>
    <row r="9576" spans="2:3" x14ac:dyDescent="0.75">
      <c r="B9576" s="249">
        <v>9513</v>
      </c>
      <c r="C9576" s="248">
        <v>102.21386126947554</v>
      </c>
    </row>
    <row r="9577" spans="2:3" x14ac:dyDescent="0.75">
      <c r="B9577" s="249">
        <v>9514</v>
      </c>
      <c r="C9577" s="248">
        <v>105.18527147820851</v>
      </c>
    </row>
    <row r="9578" spans="2:3" x14ac:dyDescent="0.75">
      <c r="B9578" s="249">
        <v>9515</v>
      </c>
      <c r="C9578" s="248">
        <v>134.6958187157928</v>
      </c>
    </row>
    <row r="9579" spans="2:3" x14ac:dyDescent="0.75">
      <c r="B9579" s="249">
        <v>9516</v>
      </c>
      <c r="C9579" s="248">
        <v>74.14269331583354</v>
      </c>
    </row>
    <row r="9580" spans="2:3" x14ac:dyDescent="0.75">
      <c r="B9580" s="249">
        <v>9517</v>
      </c>
      <c r="C9580" s="248">
        <v>101.62849629736954</v>
      </c>
    </row>
    <row r="9581" spans="2:3" x14ac:dyDescent="0.75">
      <c r="B9581" s="249">
        <v>9518</v>
      </c>
      <c r="C9581" s="248">
        <v>148.00275570103622</v>
      </c>
    </row>
    <row r="9582" spans="2:3" x14ac:dyDescent="0.75">
      <c r="B9582" s="249">
        <v>9519</v>
      </c>
      <c r="C9582" s="248">
        <v>138.79972491156832</v>
      </c>
    </row>
    <row r="9583" spans="2:3" x14ac:dyDescent="0.75">
      <c r="B9583" s="249">
        <v>9520</v>
      </c>
      <c r="C9583" s="248">
        <v>66.509132479292504</v>
      </c>
    </row>
    <row r="9584" spans="2:3" x14ac:dyDescent="0.75">
      <c r="B9584" s="249">
        <v>9521</v>
      </c>
      <c r="C9584" s="248">
        <v>109.42621216325647</v>
      </c>
    </row>
    <row r="9585" spans="2:3" x14ac:dyDescent="0.75">
      <c r="B9585" s="249">
        <v>9522</v>
      </c>
      <c r="C9585" s="248">
        <v>84.976178366327886</v>
      </c>
    </row>
    <row r="9586" spans="2:3" x14ac:dyDescent="0.75">
      <c r="B9586" s="249">
        <v>9523</v>
      </c>
      <c r="C9586" s="248">
        <v>109.93870712959517</v>
      </c>
    </row>
    <row r="9587" spans="2:3" x14ac:dyDescent="0.75">
      <c r="B9587" s="249">
        <v>9524</v>
      </c>
      <c r="C9587" s="248">
        <v>115.39251758327651</v>
      </c>
    </row>
    <row r="9588" spans="2:3" x14ac:dyDescent="0.75">
      <c r="B9588" s="249">
        <v>9525</v>
      </c>
      <c r="C9588" s="248">
        <v>130.03713418520294</v>
      </c>
    </row>
    <row r="9589" spans="2:3" x14ac:dyDescent="0.75">
      <c r="B9589" s="249">
        <v>9526</v>
      </c>
      <c r="C9589" s="248">
        <v>113.38880516336594</v>
      </c>
    </row>
    <row r="9590" spans="2:3" x14ac:dyDescent="0.75">
      <c r="B9590" s="249">
        <v>9527</v>
      </c>
      <c r="C9590" s="248">
        <v>82.416835970922563</v>
      </c>
    </row>
    <row r="9591" spans="2:3" x14ac:dyDescent="0.75">
      <c r="B9591" s="249">
        <v>9528</v>
      </c>
      <c r="C9591" s="248">
        <v>181.08418162451673</v>
      </c>
    </row>
    <row r="9592" spans="2:3" x14ac:dyDescent="0.75">
      <c r="B9592" s="249">
        <v>9529</v>
      </c>
      <c r="C9592" s="248">
        <v>98.014957342010149</v>
      </c>
    </row>
    <row r="9593" spans="2:3" x14ac:dyDescent="0.75">
      <c r="B9593" s="249">
        <v>9530</v>
      </c>
      <c r="C9593" s="248">
        <v>117.58614127324171</v>
      </c>
    </row>
    <row r="9594" spans="2:3" x14ac:dyDescent="0.75">
      <c r="B9594" s="249">
        <v>9531</v>
      </c>
      <c r="C9594" s="248">
        <v>181.20618301877511</v>
      </c>
    </row>
    <row r="9595" spans="2:3" x14ac:dyDescent="0.75">
      <c r="B9595" s="249">
        <v>9532</v>
      </c>
      <c r="C9595" s="248">
        <v>150.23592300580214</v>
      </c>
    </row>
    <row r="9596" spans="2:3" x14ac:dyDescent="0.75">
      <c r="B9596" s="249">
        <v>9533</v>
      </c>
      <c r="C9596" s="248">
        <v>135.64406526917981</v>
      </c>
    </row>
    <row r="9597" spans="2:3" x14ac:dyDescent="0.75">
      <c r="B9597" s="249">
        <v>9534</v>
      </c>
      <c r="C9597" s="248">
        <v>112.63954124752999</v>
      </c>
    </row>
    <row r="9598" spans="2:3" x14ac:dyDescent="0.75">
      <c r="B9598" s="249">
        <v>9535</v>
      </c>
      <c r="C9598" s="248">
        <v>91.910962752095202</v>
      </c>
    </row>
    <row r="9599" spans="2:3" x14ac:dyDescent="0.75">
      <c r="B9599" s="249">
        <v>9536</v>
      </c>
      <c r="C9599" s="248">
        <v>101.7268507364694</v>
      </c>
    </row>
    <row r="9600" spans="2:3" x14ac:dyDescent="0.75">
      <c r="B9600" s="249">
        <v>9537</v>
      </c>
      <c r="C9600" s="248">
        <v>106.4853361146795</v>
      </c>
    </row>
    <row r="9601" spans="2:3" x14ac:dyDescent="0.75">
      <c r="B9601" s="249">
        <v>9538</v>
      </c>
      <c r="C9601" s="248">
        <v>129.67035924410425</v>
      </c>
    </row>
    <row r="9602" spans="2:3" x14ac:dyDescent="0.75">
      <c r="B9602" s="249">
        <v>9539</v>
      </c>
      <c r="C9602" s="248">
        <v>107.66686903663611</v>
      </c>
    </row>
    <row r="9603" spans="2:3" x14ac:dyDescent="0.75">
      <c r="B9603" s="249">
        <v>9540</v>
      </c>
      <c r="C9603" s="248">
        <v>93.260041303466608</v>
      </c>
    </row>
    <row r="9604" spans="2:3" x14ac:dyDescent="0.75">
      <c r="B9604" s="249">
        <v>9541</v>
      </c>
      <c r="C9604" s="248">
        <v>112.01046969936186</v>
      </c>
    </row>
    <row r="9605" spans="2:3" x14ac:dyDescent="0.75">
      <c r="B9605" s="249">
        <v>9542</v>
      </c>
      <c r="C9605" s="248">
        <v>150.40298818610293</v>
      </c>
    </row>
    <row r="9606" spans="2:3" x14ac:dyDescent="0.75">
      <c r="B9606" s="249">
        <v>9543</v>
      </c>
      <c r="C9606" s="248">
        <v>117.90905808234817</v>
      </c>
    </row>
    <row r="9607" spans="2:3" x14ac:dyDescent="0.75">
      <c r="B9607" s="249">
        <v>9544</v>
      </c>
      <c r="C9607" s="248">
        <v>119.58054820394666</v>
      </c>
    </row>
    <row r="9608" spans="2:3" x14ac:dyDescent="0.75">
      <c r="B9608" s="249">
        <v>9545</v>
      </c>
      <c r="C9608" s="248">
        <v>123.47094204620227</v>
      </c>
    </row>
    <row r="9609" spans="2:3" x14ac:dyDescent="0.75">
      <c r="B9609" s="249">
        <v>9546</v>
      </c>
      <c r="C9609" s="248">
        <v>66.704186594469817</v>
      </c>
    </row>
    <row r="9610" spans="2:3" x14ac:dyDescent="0.75">
      <c r="B9610" s="249">
        <v>9547</v>
      </c>
      <c r="C9610" s="248">
        <v>146.68121975751359</v>
      </c>
    </row>
    <row r="9611" spans="2:3" x14ac:dyDescent="0.75">
      <c r="B9611" s="249">
        <v>9548</v>
      </c>
      <c r="C9611" s="248">
        <v>107.86139031812486</v>
      </c>
    </row>
    <row r="9612" spans="2:3" x14ac:dyDescent="0.75">
      <c r="B9612" s="249">
        <v>9549</v>
      </c>
      <c r="C9612" s="248">
        <v>112.78471417317746</v>
      </c>
    </row>
    <row r="9613" spans="2:3" x14ac:dyDescent="0.75">
      <c r="B9613" s="249">
        <v>9550</v>
      </c>
      <c r="C9613" s="248">
        <v>115.96367220887188</v>
      </c>
    </row>
    <row r="9614" spans="2:3" x14ac:dyDescent="0.75">
      <c r="B9614" s="249">
        <v>9551</v>
      </c>
      <c r="C9614" s="248">
        <v>118.57830954832016</v>
      </c>
    </row>
    <row r="9615" spans="2:3" x14ac:dyDescent="0.75">
      <c r="B9615" s="249">
        <v>9552</v>
      </c>
      <c r="C9615" s="248">
        <v>104.75604599762099</v>
      </c>
    </row>
    <row r="9616" spans="2:3" x14ac:dyDescent="0.75">
      <c r="B9616" s="249">
        <v>9553</v>
      </c>
      <c r="C9616" s="248">
        <v>103.9590051619579</v>
      </c>
    </row>
    <row r="9617" spans="2:3" x14ac:dyDescent="0.75">
      <c r="B9617" s="249">
        <v>9554</v>
      </c>
      <c r="C9617" s="248">
        <v>133.36807456680501</v>
      </c>
    </row>
    <row r="9618" spans="2:3" x14ac:dyDescent="0.75">
      <c r="B9618" s="249">
        <v>9555</v>
      </c>
      <c r="C9618" s="248">
        <v>145.46881830354295</v>
      </c>
    </row>
    <row r="9619" spans="2:3" x14ac:dyDescent="0.75">
      <c r="B9619" s="249">
        <v>9556</v>
      </c>
      <c r="C9619" s="248">
        <v>140.64818934844834</v>
      </c>
    </row>
    <row r="9620" spans="2:3" x14ac:dyDescent="0.75">
      <c r="B9620" s="249">
        <v>9557</v>
      </c>
      <c r="C9620" s="248">
        <v>152.68308426635565</v>
      </c>
    </row>
    <row r="9621" spans="2:3" x14ac:dyDescent="0.75">
      <c r="B9621" s="249">
        <v>9558</v>
      </c>
      <c r="C9621" s="248">
        <v>108.59090407235337</v>
      </c>
    </row>
    <row r="9622" spans="2:3" x14ac:dyDescent="0.75">
      <c r="B9622" s="249">
        <v>9559</v>
      </c>
      <c r="C9622" s="248">
        <v>140.65208329056711</v>
      </c>
    </row>
    <row r="9623" spans="2:3" x14ac:dyDescent="0.75">
      <c r="B9623" s="249">
        <v>9560</v>
      </c>
      <c r="C9623" s="248">
        <v>115.62464606377458</v>
      </c>
    </row>
    <row r="9624" spans="2:3" x14ac:dyDescent="0.75">
      <c r="B9624" s="249">
        <v>9561</v>
      </c>
      <c r="C9624" s="248">
        <v>113.28893560999752</v>
      </c>
    </row>
    <row r="9625" spans="2:3" x14ac:dyDescent="0.75">
      <c r="B9625" s="249">
        <v>9562</v>
      </c>
      <c r="C9625" s="248">
        <v>111.29812805829695</v>
      </c>
    </row>
    <row r="9626" spans="2:3" x14ac:dyDescent="0.75">
      <c r="B9626" s="249">
        <v>9563</v>
      </c>
      <c r="C9626" s="248">
        <v>136.61778814661497</v>
      </c>
    </row>
    <row r="9627" spans="2:3" x14ac:dyDescent="0.75">
      <c r="B9627" s="249">
        <v>9564</v>
      </c>
      <c r="C9627" s="248">
        <v>92.853442892427879</v>
      </c>
    </row>
    <row r="9628" spans="2:3" x14ac:dyDescent="0.75">
      <c r="B9628" s="249">
        <v>9565</v>
      </c>
      <c r="C9628" s="248">
        <v>116.30745254247998</v>
      </c>
    </row>
    <row r="9629" spans="2:3" x14ac:dyDescent="0.75">
      <c r="B9629" s="249">
        <v>9566</v>
      </c>
      <c r="C9629" s="248">
        <v>125.44430779745026</v>
      </c>
    </row>
    <row r="9630" spans="2:3" x14ac:dyDescent="0.75">
      <c r="B9630" s="249">
        <v>9567</v>
      </c>
      <c r="C9630" s="248">
        <v>129.30882438882156</v>
      </c>
    </row>
    <row r="9631" spans="2:3" x14ac:dyDescent="0.75">
      <c r="B9631" s="249">
        <v>9568</v>
      </c>
      <c r="C9631" s="248">
        <v>107.58807836351819</v>
      </c>
    </row>
    <row r="9632" spans="2:3" x14ac:dyDescent="0.75">
      <c r="B9632" s="249">
        <v>9569</v>
      </c>
      <c r="C9632" s="248">
        <v>94.304538196428709</v>
      </c>
    </row>
    <row r="9633" spans="2:3" x14ac:dyDescent="0.75">
      <c r="B9633" s="249">
        <v>9570</v>
      </c>
      <c r="C9633" s="248">
        <v>116.62164385638522</v>
      </c>
    </row>
    <row r="9634" spans="2:3" x14ac:dyDescent="0.75">
      <c r="B9634" s="249">
        <v>9571</v>
      </c>
      <c r="C9634" s="248">
        <v>81.409312787020298</v>
      </c>
    </row>
    <row r="9635" spans="2:3" x14ac:dyDescent="0.75">
      <c r="B9635" s="249">
        <v>9572</v>
      </c>
      <c r="C9635" s="248">
        <v>142.72203719770573</v>
      </c>
    </row>
    <row r="9636" spans="2:3" x14ac:dyDescent="0.75">
      <c r="B9636" s="249">
        <v>9573</v>
      </c>
      <c r="C9636" s="248">
        <v>145.96300338132096</v>
      </c>
    </row>
    <row r="9637" spans="2:3" x14ac:dyDescent="0.75">
      <c r="B9637" s="249">
        <v>9574</v>
      </c>
      <c r="C9637" s="248">
        <v>146.64249738081742</v>
      </c>
    </row>
    <row r="9638" spans="2:3" x14ac:dyDescent="0.75">
      <c r="B9638" s="249">
        <v>9575</v>
      </c>
      <c r="C9638" s="248">
        <v>110.16492877357436</v>
      </c>
    </row>
    <row r="9639" spans="2:3" x14ac:dyDescent="0.75">
      <c r="B9639" s="249">
        <v>9576</v>
      </c>
      <c r="C9639" s="248">
        <v>163.37849383003714</v>
      </c>
    </row>
    <row r="9640" spans="2:3" x14ac:dyDescent="0.75">
      <c r="B9640" s="249">
        <v>9577</v>
      </c>
      <c r="C9640" s="248">
        <v>124.15830467979053</v>
      </c>
    </row>
    <row r="9641" spans="2:3" x14ac:dyDescent="0.75">
      <c r="B9641" s="249">
        <v>9578</v>
      </c>
      <c r="C9641" s="248">
        <v>113.47931505232113</v>
      </c>
    </row>
    <row r="9642" spans="2:3" x14ac:dyDescent="0.75">
      <c r="B9642" s="249">
        <v>9579</v>
      </c>
      <c r="C9642" s="248">
        <v>136.4546342286132</v>
      </c>
    </row>
    <row r="9643" spans="2:3" x14ac:dyDescent="0.75">
      <c r="B9643" s="249">
        <v>9580</v>
      </c>
      <c r="C9643" s="248">
        <v>123.76588287070626</v>
      </c>
    </row>
    <row r="9644" spans="2:3" x14ac:dyDescent="0.75">
      <c r="B9644" s="249">
        <v>9581</v>
      </c>
      <c r="C9644" s="248">
        <v>116.12260826670335</v>
      </c>
    </row>
    <row r="9645" spans="2:3" x14ac:dyDescent="0.75">
      <c r="B9645" s="249">
        <v>9582</v>
      </c>
      <c r="C9645" s="248">
        <v>119.19623366174237</v>
      </c>
    </row>
    <row r="9646" spans="2:3" x14ac:dyDescent="0.75">
      <c r="B9646" s="249">
        <v>9583</v>
      </c>
      <c r="C9646" s="248">
        <v>153.83429482835817</v>
      </c>
    </row>
    <row r="9647" spans="2:3" x14ac:dyDescent="0.75">
      <c r="B9647" s="249">
        <v>9584</v>
      </c>
      <c r="C9647" s="248">
        <v>132.94940521048986</v>
      </c>
    </row>
    <row r="9648" spans="2:3" x14ac:dyDescent="0.75">
      <c r="B9648" s="249">
        <v>9585</v>
      </c>
      <c r="C9648" s="248">
        <v>109.65428220656069</v>
      </c>
    </row>
    <row r="9649" spans="2:3" x14ac:dyDescent="0.75">
      <c r="B9649" s="249">
        <v>9586</v>
      </c>
      <c r="C9649" s="248">
        <v>101.35838004658596</v>
      </c>
    </row>
    <row r="9650" spans="2:3" x14ac:dyDescent="0.75">
      <c r="B9650" s="249">
        <v>9587</v>
      </c>
      <c r="C9650" s="248">
        <v>116.62044531865385</v>
      </c>
    </row>
    <row r="9651" spans="2:3" x14ac:dyDescent="0.75">
      <c r="B9651" s="249">
        <v>9588</v>
      </c>
      <c r="C9651" s="248">
        <v>136.01138569627955</v>
      </c>
    </row>
    <row r="9652" spans="2:3" x14ac:dyDescent="0.75">
      <c r="B9652" s="249">
        <v>9589</v>
      </c>
      <c r="C9652" s="248">
        <v>100.82646385226063</v>
      </c>
    </row>
    <row r="9653" spans="2:3" x14ac:dyDescent="0.75">
      <c r="B9653" s="249">
        <v>9590</v>
      </c>
      <c r="C9653" s="248">
        <v>153.81153407629816</v>
      </c>
    </row>
    <row r="9654" spans="2:3" x14ac:dyDescent="0.75">
      <c r="B9654" s="249">
        <v>9591</v>
      </c>
      <c r="C9654" s="248">
        <v>164.99081424349936</v>
      </c>
    </row>
    <row r="9655" spans="2:3" x14ac:dyDescent="0.75">
      <c r="B9655" s="249">
        <v>9592</v>
      </c>
      <c r="C9655" s="248">
        <v>85.513336913953793</v>
      </c>
    </row>
    <row r="9656" spans="2:3" x14ac:dyDescent="0.75">
      <c r="B9656" s="249">
        <v>9593</v>
      </c>
      <c r="C9656" s="248">
        <v>131.7637315277571</v>
      </c>
    </row>
    <row r="9657" spans="2:3" x14ac:dyDescent="0.75">
      <c r="B9657" s="249">
        <v>9594</v>
      </c>
      <c r="C9657" s="248">
        <v>137.54114858617407</v>
      </c>
    </row>
    <row r="9658" spans="2:3" x14ac:dyDescent="0.75">
      <c r="B9658" s="249">
        <v>9595</v>
      </c>
      <c r="C9658" s="248">
        <v>88.699980589783252</v>
      </c>
    </row>
    <row r="9659" spans="2:3" x14ac:dyDescent="0.75">
      <c r="B9659" s="249">
        <v>9596</v>
      </c>
      <c r="C9659" s="248">
        <v>40.976275725596508</v>
      </c>
    </row>
    <row r="9660" spans="2:3" x14ac:dyDescent="0.75">
      <c r="B9660" s="249">
        <v>9597</v>
      </c>
      <c r="C9660" s="248">
        <v>143.49682256924336</v>
      </c>
    </row>
    <row r="9661" spans="2:3" x14ac:dyDescent="0.75">
      <c r="B9661" s="249">
        <v>9598</v>
      </c>
      <c r="C9661" s="248">
        <v>136.74360516611517</v>
      </c>
    </row>
    <row r="9662" spans="2:3" x14ac:dyDescent="0.75">
      <c r="B9662" s="249">
        <v>9599</v>
      </c>
      <c r="C9662" s="248">
        <v>104.25771192995695</v>
      </c>
    </row>
    <row r="9663" spans="2:3" x14ac:dyDescent="0.75">
      <c r="B9663" s="249">
        <v>9600</v>
      </c>
      <c r="C9663" s="248">
        <v>116.32785439564971</v>
      </c>
    </row>
    <row r="9664" spans="2:3" x14ac:dyDescent="0.75">
      <c r="B9664" s="249">
        <v>9601</v>
      </c>
      <c r="C9664" s="248">
        <v>90.689653593163058</v>
      </c>
    </row>
    <row r="9665" spans="2:3" x14ac:dyDescent="0.75">
      <c r="B9665" s="249">
        <v>9602</v>
      </c>
      <c r="C9665" s="248">
        <v>128.34003171541289</v>
      </c>
    </row>
    <row r="9666" spans="2:3" x14ac:dyDescent="0.75">
      <c r="B9666" s="249">
        <v>9603</v>
      </c>
      <c r="C9666" s="248">
        <v>121.55580034153894</v>
      </c>
    </row>
    <row r="9667" spans="2:3" x14ac:dyDescent="0.75">
      <c r="B9667" s="249">
        <v>9604</v>
      </c>
      <c r="C9667" s="248">
        <v>117.4901192512993</v>
      </c>
    </row>
    <row r="9668" spans="2:3" x14ac:dyDescent="0.75">
      <c r="B9668" s="249">
        <v>9605</v>
      </c>
      <c r="C9668" s="248">
        <v>109.43321004667004</v>
      </c>
    </row>
    <row r="9669" spans="2:3" x14ac:dyDescent="0.75">
      <c r="B9669" s="249">
        <v>9606</v>
      </c>
      <c r="C9669" s="248">
        <v>138.32763163811023</v>
      </c>
    </row>
    <row r="9670" spans="2:3" x14ac:dyDescent="0.75">
      <c r="B9670" s="249">
        <v>9607</v>
      </c>
      <c r="C9670" s="248">
        <v>109.29704415516338</v>
      </c>
    </row>
    <row r="9671" spans="2:3" x14ac:dyDescent="0.75">
      <c r="B9671" s="249">
        <v>9608</v>
      </c>
      <c r="C9671" s="248">
        <v>142.60874301722691</v>
      </c>
    </row>
    <row r="9672" spans="2:3" x14ac:dyDescent="0.75">
      <c r="B9672" s="249">
        <v>9609</v>
      </c>
      <c r="C9672" s="248">
        <v>106.86636017565861</v>
      </c>
    </row>
    <row r="9673" spans="2:3" x14ac:dyDescent="0.75">
      <c r="B9673" s="249">
        <v>9610</v>
      </c>
      <c r="C9673" s="248">
        <v>104.81926005415627</v>
      </c>
    </row>
    <row r="9674" spans="2:3" x14ac:dyDescent="0.75">
      <c r="B9674" s="249">
        <v>9611</v>
      </c>
      <c r="C9674" s="248">
        <v>107.00123681240657</v>
      </c>
    </row>
    <row r="9675" spans="2:3" x14ac:dyDescent="0.75">
      <c r="B9675" s="249">
        <v>9612</v>
      </c>
      <c r="C9675" s="248">
        <v>124.36011425015604</v>
      </c>
    </row>
    <row r="9676" spans="2:3" x14ac:dyDescent="0.75">
      <c r="B9676" s="249">
        <v>9613</v>
      </c>
      <c r="C9676" s="248">
        <v>104.66989999178291</v>
      </c>
    </row>
    <row r="9677" spans="2:3" x14ac:dyDescent="0.75">
      <c r="B9677" s="249">
        <v>9614</v>
      </c>
      <c r="C9677" s="248">
        <v>117.55369543299004</v>
      </c>
    </row>
    <row r="9678" spans="2:3" x14ac:dyDescent="0.75">
      <c r="B9678" s="249">
        <v>9615</v>
      </c>
      <c r="C9678" s="248">
        <v>125.40232058784784</v>
      </c>
    </row>
    <row r="9679" spans="2:3" x14ac:dyDescent="0.75">
      <c r="B9679" s="249">
        <v>9616</v>
      </c>
      <c r="C9679" s="248">
        <v>165.19289002626647</v>
      </c>
    </row>
    <row r="9680" spans="2:3" x14ac:dyDescent="0.75">
      <c r="B9680" s="249">
        <v>9617</v>
      </c>
      <c r="C9680" s="248">
        <v>109.41539036936727</v>
      </c>
    </row>
    <row r="9681" spans="2:3" x14ac:dyDescent="0.75">
      <c r="B9681" s="249">
        <v>9618</v>
      </c>
      <c r="C9681" s="248">
        <v>95.174279836946766</v>
      </c>
    </row>
    <row r="9682" spans="2:3" x14ac:dyDescent="0.75">
      <c r="B9682" s="249">
        <v>9619</v>
      </c>
      <c r="C9682" s="248">
        <v>146.63132745682233</v>
      </c>
    </row>
    <row r="9683" spans="2:3" x14ac:dyDescent="0.75">
      <c r="B9683" s="249">
        <v>9620</v>
      </c>
      <c r="C9683" s="248">
        <v>110.59957118423105</v>
      </c>
    </row>
    <row r="9684" spans="2:3" x14ac:dyDescent="0.75">
      <c r="B9684" s="249">
        <v>9621</v>
      </c>
      <c r="C9684" s="248">
        <v>172.88869147042186</v>
      </c>
    </row>
    <row r="9685" spans="2:3" x14ac:dyDescent="0.75">
      <c r="B9685" s="249">
        <v>9622</v>
      </c>
      <c r="C9685" s="248">
        <v>118.39970918205887</v>
      </c>
    </row>
    <row r="9686" spans="2:3" x14ac:dyDescent="0.75">
      <c r="B9686" s="249">
        <v>9623</v>
      </c>
      <c r="C9686" s="248">
        <v>112.88483011490406</v>
      </c>
    </row>
    <row r="9687" spans="2:3" x14ac:dyDescent="0.75">
      <c r="B9687" s="249">
        <v>9624</v>
      </c>
      <c r="C9687" s="248">
        <v>141.61350258040989</v>
      </c>
    </row>
    <row r="9688" spans="2:3" x14ac:dyDescent="0.75">
      <c r="B9688" s="249">
        <v>9625</v>
      </c>
      <c r="C9688" s="248">
        <v>123.02922909702231</v>
      </c>
    </row>
    <row r="9689" spans="2:3" x14ac:dyDescent="0.75">
      <c r="B9689" s="249">
        <v>9626</v>
      </c>
      <c r="C9689" s="248">
        <v>109.20621686138922</v>
      </c>
    </row>
    <row r="9690" spans="2:3" x14ac:dyDescent="0.75">
      <c r="B9690" s="249">
        <v>9627</v>
      </c>
      <c r="C9690" s="248">
        <v>142.59870054501525</v>
      </c>
    </row>
    <row r="9691" spans="2:3" x14ac:dyDescent="0.75">
      <c r="B9691" s="249">
        <v>9628</v>
      </c>
      <c r="C9691" s="248">
        <v>96.416616709779774</v>
      </c>
    </row>
    <row r="9692" spans="2:3" x14ac:dyDescent="0.75">
      <c r="B9692" s="249">
        <v>9629</v>
      </c>
      <c r="C9692" s="248">
        <v>94.613769305260774</v>
      </c>
    </row>
    <row r="9693" spans="2:3" x14ac:dyDescent="0.75">
      <c r="B9693" s="249">
        <v>9630</v>
      </c>
      <c r="C9693" s="248">
        <v>116.53754605269779</v>
      </c>
    </row>
    <row r="9694" spans="2:3" x14ac:dyDescent="0.75">
      <c r="B9694" s="249">
        <v>9631</v>
      </c>
      <c r="C9694" s="248">
        <v>124.43993877622047</v>
      </c>
    </row>
    <row r="9695" spans="2:3" x14ac:dyDescent="0.75">
      <c r="B9695" s="249">
        <v>9632</v>
      </c>
      <c r="C9695" s="248">
        <v>119.70852083373074</v>
      </c>
    </row>
    <row r="9696" spans="2:3" x14ac:dyDescent="0.75">
      <c r="B9696" s="249">
        <v>9633</v>
      </c>
      <c r="C9696" s="248">
        <v>164.52402318823891</v>
      </c>
    </row>
    <row r="9697" spans="2:3" x14ac:dyDescent="0.75">
      <c r="B9697" s="249">
        <v>9634</v>
      </c>
      <c r="C9697" s="248">
        <v>136.08477190134693</v>
      </c>
    </row>
    <row r="9698" spans="2:3" x14ac:dyDescent="0.75">
      <c r="B9698" s="249">
        <v>9635</v>
      </c>
      <c r="C9698" s="248">
        <v>110.66562148003369</v>
      </c>
    </row>
    <row r="9699" spans="2:3" x14ac:dyDescent="0.75">
      <c r="B9699" s="249">
        <v>9636</v>
      </c>
      <c r="C9699" s="248">
        <v>87.855052761895635</v>
      </c>
    </row>
    <row r="9700" spans="2:3" x14ac:dyDescent="0.75">
      <c r="B9700" s="249">
        <v>9637</v>
      </c>
      <c r="C9700" s="248">
        <v>111.23697094440485</v>
      </c>
    </row>
    <row r="9701" spans="2:3" x14ac:dyDescent="0.75">
      <c r="B9701" s="249">
        <v>9638</v>
      </c>
      <c r="C9701" s="248">
        <v>121.24499661805133</v>
      </c>
    </row>
    <row r="9702" spans="2:3" x14ac:dyDescent="0.75">
      <c r="B9702" s="249">
        <v>9639</v>
      </c>
      <c r="C9702" s="248">
        <v>133.53474763128361</v>
      </c>
    </row>
    <row r="9703" spans="2:3" x14ac:dyDescent="0.75">
      <c r="B9703" s="249">
        <v>9640</v>
      </c>
      <c r="C9703" s="248">
        <v>127.20204909082599</v>
      </c>
    </row>
    <row r="9704" spans="2:3" x14ac:dyDescent="0.75">
      <c r="B9704" s="249">
        <v>9641</v>
      </c>
      <c r="C9704" s="248">
        <v>84.298288498734081</v>
      </c>
    </row>
    <row r="9705" spans="2:3" x14ac:dyDescent="0.75">
      <c r="B9705" s="249">
        <v>9642</v>
      </c>
      <c r="C9705" s="248">
        <v>111.73419801590076</v>
      </c>
    </row>
    <row r="9706" spans="2:3" x14ac:dyDescent="0.75">
      <c r="B9706" s="249">
        <v>9643</v>
      </c>
      <c r="C9706" s="248">
        <v>126.24731103437151</v>
      </c>
    </row>
    <row r="9707" spans="2:3" x14ac:dyDescent="0.75">
      <c r="B9707" s="249">
        <v>9644</v>
      </c>
      <c r="C9707" s="248">
        <v>124.77674788949643</v>
      </c>
    </row>
    <row r="9708" spans="2:3" x14ac:dyDescent="0.75">
      <c r="B9708" s="249">
        <v>9645</v>
      </c>
      <c r="C9708" s="248">
        <v>100.96366452662528</v>
      </c>
    </row>
    <row r="9709" spans="2:3" x14ac:dyDescent="0.75">
      <c r="B9709" s="249">
        <v>9646</v>
      </c>
      <c r="C9709" s="248">
        <v>88.049557769961481</v>
      </c>
    </row>
    <row r="9710" spans="2:3" x14ac:dyDescent="0.75">
      <c r="B9710" s="249">
        <v>9647</v>
      </c>
      <c r="C9710" s="248">
        <v>115.06714762341647</v>
      </c>
    </row>
    <row r="9711" spans="2:3" x14ac:dyDescent="0.75">
      <c r="B9711" s="249">
        <v>9648</v>
      </c>
      <c r="C9711" s="248">
        <v>105.54665340640227</v>
      </c>
    </row>
    <row r="9712" spans="2:3" x14ac:dyDescent="0.75">
      <c r="B9712" s="249">
        <v>9649</v>
      </c>
      <c r="C9712" s="248">
        <v>80.246430737617501</v>
      </c>
    </row>
    <row r="9713" spans="2:3" x14ac:dyDescent="0.75">
      <c r="B9713" s="249">
        <v>9650</v>
      </c>
      <c r="C9713" s="248">
        <v>87.482577999046015</v>
      </c>
    </row>
    <row r="9714" spans="2:3" x14ac:dyDescent="0.75">
      <c r="B9714" s="249">
        <v>9651</v>
      </c>
      <c r="C9714" s="248">
        <v>120.87895158089857</v>
      </c>
    </row>
    <row r="9715" spans="2:3" x14ac:dyDescent="0.75">
      <c r="B9715" s="249">
        <v>9652</v>
      </c>
      <c r="C9715" s="248">
        <v>119.26222796347071</v>
      </c>
    </row>
    <row r="9716" spans="2:3" x14ac:dyDescent="0.75">
      <c r="B9716" s="249">
        <v>9653</v>
      </c>
      <c r="C9716" s="248">
        <v>139.72059465968201</v>
      </c>
    </row>
    <row r="9717" spans="2:3" x14ac:dyDescent="0.75">
      <c r="B9717" s="249">
        <v>9654</v>
      </c>
      <c r="C9717" s="248">
        <v>112.40308418777414</v>
      </c>
    </row>
    <row r="9718" spans="2:3" x14ac:dyDescent="0.75">
      <c r="B9718" s="249">
        <v>9655</v>
      </c>
      <c r="C9718" s="248">
        <v>145.90389428915077</v>
      </c>
    </row>
    <row r="9719" spans="2:3" x14ac:dyDescent="0.75">
      <c r="B9719" s="249">
        <v>9656</v>
      </c>
      <c r="C9719" s="248">
        <v>119.21223839014166</v>
      </c>
    </row>
    <row r="9720" spans="2:3" x14ac:dyDescent="0.75">
      <c r="B9720" s="249">
        <v>9657</v>
      </c>
      <c r="C9720" s="248">
        <v>111.51010622933852</v>
      </c>
    </row>
    <row r="9721" spans="2:3" x14ac:dyDescent="0.75">
      <c r="B9721" s="249">
        <v>9658</v>
      </c>
      <c r="C9721" s="248">
        <v>157.18477169154852</v>
      </c>
    </row>
    <row r="9722" spans="2:3" x14ac:dyDescent="0.75">
      <c r="B9722" s="249">
        <v>9659</v>
      </c>
      <c r="C9722" s="248">
        <v>103.66056005958868</v>
      </c>
    </row>
    <row r="9723" spans="2:3" x14ac:dyDescent="0.75">
      <c r="B9723" s="249">
        <v>9660</v>
      </c>
      <c r="C9723" s="248">
        <v>114.49629789570534</v>
      </c>
    </row>
    <row r="9724" spans="2:3" x14ac:dyDescent="0.75">
      <c r="B9724" s="249">
        <v>9661</v>
      </c>
      <c r="C9724" s="248">
        <v>106.93700607549616</v>
      </c>
    </row>
    <row r="9725" spans="2:3" x14ac:dyDescent="0.75">
      <c r="B9725" s="249">
        <v>9662</v>
      </c>
      <c r="C9725" s="248">
        <v>125.46588406825396</v>
      </c>
    </row>
    <row r="9726" spans="2:3" x14ac:dyDescent="0.75">
      <c r="B9726" s="249">
        <v>9663</v>
      </c>
      <c r="C9726" s="248">
        <v>114.38093256611438</v>
      </c>
    </row>
    <row r="9727" spans="2:3" x14ac:dyDescent="0.75">
      <c r="B9727" s="249">
        <v>9664</v>
      </c>
      <c r="C9727" s="248">
        <v>121.37283254862342</v>
      </c>
    </row>
    <row r="9728" spans="2:3" x14ac:dyDescent="0.75">
      <c r="B9728" s="249">
        <v>9665</v>
      </c>
      <c r="C9728" s="248">
        <v>114.14005303397032</v>
      </c>
    </row>
    <row r="9729" spans="2:3" x14ac:dyDescent="0.75">
      <c r="B9729" s="249">
        <v>9666</v>
      </c>
      <c r="C9729" s="248">
        <v>135.05279210692743</v>
      </c>
    </row>
    <row r="9730" spans="2:3" x14ac:dyDescent="0.75">
      <c r="B9730" s="249">
        <v>9667</v>
      </c>
      <c r="C9730" s="248">
        <v>88.398023995242639</v>
      </c>
    </row>
    <row r="9731" spans="2:3" x14ac:dyDescent="0.75">
      <c r="B9731" s="249">
        <v>9668</v>
      </c>
      <c r="C9731" s="248">
        <v>99.786015472744424</v>
      </c>
    </row>
    <row r="9732" spans="2:3" x14ac:dyDescent="0.75">
      <c r="B9732" s="249">
        <v>9669</v>
      </c>
      <c r="C9732" s="248">
        <v>121.56682169359918</v>
      </c>
    </row>
    <row r="9733" spans="2:3" x14ac:dyDescent="0.75">
      <c r="B9733" s="249">
        <v>9670</v>
      </c>
      <c r="C9733" s="248">
        <v>108.73322753722577</v>
      </c>
    </row>
    <row r="9734" spans="2:3" x14ac:dyDescent="0.75">
      <c r="B9734" s="249">
        <v>9671</v>
      </c>
      <c r="C9734" s="248">
        <v>116.16185282611734</v>
      </c>
    </row>
    <row r="9735" spans="2:3" x14ac:dyDescent="0.75">
      <c r="B9735" s="249">
        <v>9672</v>
      </c>
      <c r="C9735" s="248">
        <v>102.04032541835626</v>
      </c>
    </row>
    <row r="9736" spans="2:3" x14ac:dyDescent="0.75">
      <c r="B9736" s="249">
        <v>9673</v>
      </c>
      <c r="C9736" s="248">
        <v>145.04429665032586</v>
      </c>
    </row>
    <row r="9737" spans="2:3" x14ac:dyDescent="0.75">
      <c r="B9737" s="249">
        <v>9674</v>
      </c>
      <c r="C9737" s="248">
        <v>94.841071688427618</v>
      </c>
    </row>
    <row r="9738" spans="2:3" x14ac:dyDescent="0.75">
      <c r="B9738" s="249">
        <v>9675</v>
      </c>
      <c r="C9738" s="248">
        <v>109.83654106722805</v>
      </c>
    </row>
    <row r="9739" spans="2:3" x14ac:dyDescent="0.75">
      <c r="B9739" s="249">
        <v>9676</v>
      </c>
      <c r="C9739" s="248">
        <v>134.76829928757883</v>
      </c>
    </row>
    <row r="9740" spans="2:3" x14ac:dyDescent="0.75">
      <c r="B9740" s="249">
        <v>9677</v>
      </c>
      <c r="C9740" s="248">
        <v>97.420714689651675</v>
      </c>
    </row>
    <row r="9741" spans="2:3" x14ac:dyDescent="0.75">
      <c r="B9741" s="249">
        <v>9678</v>
      </c>
      <c r="C9741" s="248">
        <v>147.21936861154322</v>
      </c>
    </row>
    <row r="9742" spans="2:3" x14ac:dyDescent="0.75">
      <c r="B9742" s="249">
        <v>9679</v>
      </c>
      <c r="C9742" s="248">
        <v>137.25503581988175</v>
      </c>
    </row>
    <row r="9743" spans="2:3" x14ac:dyDescent="0.75">
      <c r="B9743" s="249">
        <v>9680</v>
      </c>
      <c r="C9743" s="248">
        <v>116.47941039278498</v>
      </c>
    </row>
    <row r="9744" spans="2:3" x14ac:dyDescent="0.75">
      <c r="B9744" s="249">
        <v>9681</v>
      </c>
      <c r="C9744" s="248">
        <v>116.44156932434063</v>
      </c>
    </row>
    <row r="9745" spans="2:3" x14ac:dyDescent="0.75">
      <c r="B9745" s="249">
        <v>9682</v>
      </c>
      <c r="C9745" s="248">
        <v>121.99775632614107</v>
      </c>
    </row>
    <row r="9746" spans="2:3" x14ac:dyDescent="0.75">
      <c r="B9746" s="249">
        <v>9683</v>
      </c>
      <c r="C9746" s="248">
        <v>148.22919731946985</v>
      </c>
    </row>
    <row r="9747" spans="2:3" x14ac:dyDescent="0.75">
      <c r="B9747" s="249">
        <v>9684</v>
      </c>
      <c r="C9747" s="248">
        <v>86.579542529137399</v>
      </c>
    </row>
    <row r="9748" spans="2:3" x14ac:dyDescent="0.75">
      <c r="B9748" s="249">
        <v>9685</v>
      </c>
      <c r="C9748" s="248">
        <v>89.639040953807296</v>
      </c>
    </row>
    <row r="9749" spans="2:3" x14ac:dyDescent="0.75">
      <c r="B9749" s="249">
        <v>9686</v>
      </c>
      <c r="C9749" s="248">
        <v>140.6721792138749</v>
      </c>
    </row>
    <row r="9750" spans="2:3" x14ac:dyDescent="0.75">
      <c r="B9750" s="249">
        <v>9687</v>
      </c>
      <c r="C9750" s="248">
        <v>99.57908899557404</v>
      </c>
    </row>
    <row r="9751" spans="2:3" x14ac:dyDescent="0.75">
      <c r="B9751" s="249">
        <v>9688</v>
      </c>
      <c r="C9751" s="248">
        <v>113.29136022527935</v>
      </c>
    </row>
    <row r="9752" spans="2:3" x14ac:dyDescent="0.75">
      <c r="B9752" s="249">
        <v>9689</v>
      </c>
      <c r="C9752" s="248">
        <v>139.93385125897558</v>
      </c>
    </row>
    <row r="9753" spans="2:3" x14ac:dyDescent="0.75">
      <c r="B9753" s="249">
        <v>9690</v>
      </c>
      <c r="C9753" s="248">
        <v>120.95887041735186</v>
      </c>
    </row>
    <row r="9754" spans="2:3" x14ac:dyDescent="0.75">
      <c r="B9754" s="249">
        <v>9691</v>
      </c>
      <c r="C9754" s="248">
        <v>70.118356035378525</v>
      </c>
    </row>
    <row r="9755" spans="2:3" x14ac:dyDescent="0.75">
      <c r="B9755" s="249">
        <v>9692</v>
      </c>
      <c r="C9755" s="248">
        <v>151.89472329379231</v>
      </c>
    </row>
    <row r="9756" spans="2:3" x14ac:dyDescent="0.75">
      <c r="B9756" s="249">
        <v>9693</v>
      </c>
      <c r="C9756" s="248">
        <v>138.99198299307014</v>
      </c>
    </row>
    <row r="9757" spans="2:3" x14ac:dyDescent="0.75">
      <c r="B9757" s="249">
        <v>9694</v>
      </c>
      <c r="C9757" s="248">
        <v>152.32896111297308</v>
      </c>
    </row>
    <row r="9758" spans="2:3" x14ac:dyDescent="0.75">
      <c r="B9758" s="249">
        <v>9695</v>
      </c>
      <c r="C9758" s="248">
        <v>49.610450875065098</v>
      </c>
    </row>
    <row r="9759" spans="2:3" x14ac:dyDescent="0.75">
      <c r="B9759" s="249">
        <v>9696</v>
      </c>
      <c r="C9759" s="248">
        <v>116.3129314480426</v>
      </c>
    </row>
    <row r="9760" spans="2:3" x14ac:dyDescent="0.75">
      <c r="B9760" s="249">
        <v>9697</v>
      </c>
      <c r="C9760" s="248">
        <v>179.62648569383489</v>
      </c>
    </row>
    <row r="9761" spans="2:3" x14ac:dyDescent="0.75">
      <c r="B9761" s="249">
        <v>9698</v>
      </c>
      <c r="C9761" s="248">
        <v>170.98783234853227</v>
      </c>
    </row>
    <row r="9762" spans="2:3" x14ac:dyDescent="0.75">
      <c r="B9762" s="249">
        <v>9699</v>
      </c>
      <c r="C9762" s="248">
        <v>106.31498836402153</v>
      </c>
    </row>
    <row r="9763" spans="2:3" x14ac:dyDescent="0.75">
      <c r="B9763" s="249">
        <v>9700</v>
      </c>
      <c r="C9763" s="248">
        <v>150.42351560892456</v>
      </c>
    </row>
    <row r="9764" spans="2:3" x14ac:dyDescent="0.75">
      <c r="B9764" s="249">
        <v>9701</v>
      </c>
      <c r="C9764" s="248">
        <v>133.49729544757014</v>
      </c>
    </row>
    <row r="9765" spans="2:3" x14ac:dyDescent="0.75">
      <c r="B9765" s="249">
        <v>9702</v>
      </c>
      <c r="C9765" s="248">
        <v>125.72945678732698</v>
      </c>
    </row>
    <row r="9766" spans="2:3" x14ac:dyDescent="0.75">
      <c r="B9766" s="249">
        <v>9703</v>
      </c>
      <c r="C9766" s="248">
        <v>106.40133732007374</v>
      </c>
    </row>
    <row r="9767" spans="2:3" x14ac:dyDescent="0.75">
      <c r="B9767" s="249">
        <v>9704</v>
      </c>
      <c r="C9767" s="248">
        <v>145.89785707872875</v>
      </c>
    </row>
    <row r="9768" spans="2:3" x14ac:dyDescent="0.75">
      <c r="B9768" s="249">
        <v>9705</v>
      </c>
      <c r="C9768" s="248">
        <v>114.42895606066998</v>
      </c>
    </row>
    <row r="9769" spans="2:3" x14ac:dyDescent="0.75">
      <c r="B9769" s="249">
        <v>9706</v>
      </c>
      <c r="C9769" s="248">
        <v>99.519059731574316</v>
      </c>
    </row>
    <row r="9770" spans="2:3" x14ac:dyDescent="0.75">
      <c r="B9770" s="249">
        <v>9707</v>
      </c>
      <c r="C9770" s="248">
        <v>119.45012965911387</v>
      </c>
    </row>
    <row r="9771" spans="2:3" x14ac:dyDescent="0.75">
      <c r="B9771" s="249">
        <v>9708</v>
      </c>
      <c r="C9771" s="248">
        <v>95.768191453500847</v>
      </c>
    </row>
    <row r="9772" spans="2:3" x14ac:dyDescent="0.75">
      <c r="B9772" s="249">
        <v>9709</v>
      </c>
      <c r="C9772" s="248">
        <v>67.127036785835799</v>
      </c>
    </row>
    <row r="9773" spans="2:3" x14ac:dyDescent="0.75">
      <c r="B9773" s="249">
        <v>9710</v>
      </c>
      <c r="C9773" s="248">
        <v>93.143415491594212</v>
      </c>
    </row>
    <row r="9774" spans="2:3" x14ac:dyDescent="0.75">
      <c r="B9774" s="249">
        <v>9711</v>
      </c>
      <c r="C9774" s="248">
        <v>146.82020485677444</v>
      </c>
    </row>
    <row r="9775" spans="2:3" x14ac:dyDescent="0.75">
      <c r="B9775" s="249">
        <v>9712</v>
      </c>
      <c r="C9775" s="248">
        <v>112.29730605888282</v>
      </c>
    </row>
    <row r="9776" spans="2:3" x14ac:dyDescent="0.75">
      <c r="B9776" s="249">
        <v>9713</v>
      </c>
      <c r="C9776" s="248">
        <v>104.77903584163874</v>
      </c>
    </row>
    <row r="9777" spans="2:3" x14ac:dyDescent="0.75">
      <c r="B9777" s="249">
        <v>9714</v>
      </c>
      <c r="C9777" s="248">
        <v>125.48049444108165</v>
      </c>
    </row>
    <row r="9778" spans="2:3" x14ac:dyDescent="0.75">
      <c r="B9778" s="249">
        <v>9715</v>
      </c>
      <c r="C9778" s="248">
        <v>115.0955919341183</v>
      </c>
    </row>
    <row r="9779" spans="2:3" x14ac:dyDescent="0.75">
      <c r="B9779" s="249">
        <v>9716</v>
      </c>
      <c r="C9779" s="248">
        <v>111.12333482585657</v>
      </c>
    </row>
    <row r="9780" spans="2:3" x14ac:dyDescent="0.75">
      <c r="B9780" s="249">
        <v>9717</v>
      </c>
      <c r="C9780" s="248">
        <v>143.20157394127551</v>
      </c>
    </row>
    <row r="9781" spans="2:3" x14ac:dyDescent="0.75">
      <c r="B9781" s="249">
        <v>9718</v>
      </c>
      <c r="C9781" s="248">
        <v>95.358742037158265</v>
      </c>
    </row>
    <row r="9782" spans="2:3" x14ac:dyDescent="0.75">
      <c r="B9782" s="249">
        <v>9719</v>
      </c>
      <c r="C9782" s="248">
        <v>95.443047790135068</v>
      </c>
    </row>
    <row r="9783" spans="2:3" x14ac:dyDescent="0.75">
      <c r="B9783" s="249">
        <v>9720</v>
      </c>
      <c r="C9783" s="248">
        <v>145.96123937749897</v>
      </c>
    </row>
    <row r="9784" spans="2:3" x14ac:dyDescent="0.75">
      <c r="B9784" s="249">
        <v>9721</v>
      </c>
      <c r="C9784" s="248">
        <v>135.63579682402514</v>
      </c>
    </row>
    <row r="9785" spans="2:3" x14ac:dyDescent="0.75">
      <c r="B9785" s="249">
        <v>9722</v>
      </c>
      <c r="C9785" s="248">
        <v>91.129734096804299</v>
      </c>
    </row>
    <row r="9786" spans="2:3" x14ac:dyDescent="0.75">
      <c r="B9786" s="249">
        <v>9723</v>
      </c>
      <c r="C9786" s="248">
        <v>116.03727350685628</v>
      </c>
    </row>
    <row r="9787" spans="2:3" x14ac:dyDescent="0.75">
      <c r="B9787" s="249">
        <v>9724</v>
      </c>
      <c r="C9787" s="248">
        <v>103.70659011263839</v>
      </c>
    </row>
    <row r="9788" spans="2:3" x14ac:dyDescent="0.75">
      <c r="B9788" s="249">
        <v>9725</v>
      </c>
      <c r="C9788" s="248">
        <v>118.17137801468071</v>
      </c>
    </row>
    <row r="9789" spans="2:3" x14ac:dyDescent="0.75">
      <c r="B9789" s="249">
        <v>9726</v>
      </c>
      <c r="C9789" s="248">
        <v>72.332769063204836</v>
      </c>
    </row>
    <row r="9790" spans="2:3" x14ac:dyDescent="0.75">
      <c r="B9790" s="249">
        <v>9727</v>
      </c>
      <c r="C9790" s="248">
        <v>75.087542575253778</v>
      </c>
    </row>
    <row r="9791" spans="2:3" x14ac:dyDescent="0.75">
      <c r="B9791" s="249">
        <v>9728</v>
      </c>
      <c r="C9791" s="248">
        <v>129.2860051508319</v>
      </c>
    </row>
    <row r="9792" spans="2:3" x14ac:dyDescent="0.75">
      <c r="B9792" s="249">
        <v>9729</v>
      </c>
      <c r="C9792" s="248">
        <v>100.07309152168564</v>
      </c>
    </row>
    <row r="9793" spans="2:3" x14ac:dyDescent="0.75">
      <c r="B9793" s="249">
        <v>9730</v>
      </c>
      <c r="C9793" s="248">
        <v>139.39641529721214</v>
      </c>
    </row>
    <row r="9794" spans="2:3" x14ac:dyDescent="0.75">
      <c r="B9794" s="249">
        <v>9731</v>
      </c>
      <c r="C9794" s="248">
        <v>110.55868902731609</v>
      </c>
    </row>
    <row r="9795" spans="2:3" x14ac:dyDescent="0.75">
      <c r="B9795" s="249">
        <v>9732</v>
      </c>
      <c r="C9795" s="248">
        <v>123.7176824035904</v>
      </c>
    </row>
    <row r="9796" spans="2:3" x14ac:dyDescent="0.75">
      <c r="B9796" s="249">
        <v>9733</v>
      </c>
      <c r="C9796" s="248">
        <v>114.85953548856492</v>
      </c>
    </row>
    <row r="9797" spans="2:3" x14ac:dyDescent="0.75">
      <c r="B9797" s="249">
        <v>9734</v>
      </c>
      <c r="C9797" s="248">
        <v>117.25771045890086</v>
      </c>
    </row>
    <row r="9798" spans="2:3" x14ac:dyDescent="0.75">
      <c r="B9798" s="249">
        <v>9735</v>
      </c>
      <c r="C9798" s="248">
        <v>91.88447951890052</v>
      </c>
    </row>
    <row r="9799" spans="2:3" x14ac:dyDescent="0.75">
      <c r="B9799" s="249">
        <v>9736</v>
      </c>
      <c r="C9799" s="248">
        <v>156.37708352686286</v>
      </c>
    </row>
    <row r="9800" spans="2:3" x14ac:dyDescent="0.75">
      <c r="B9800" s="249">
        <v>9737</v>
      </c>
      <c r="C9800" s="248">
        <v>145.09762252179002</v>
      </c>
    </row>
    <row r="9801" spans="2:3" x14ac:dyDescent="0.75">
      <c r="B9801" s="249">
        <v>9738</v>
      </c>
      <c r="C9801" s="248">
        <v>88.841614406594829</v>
      </c>
    </row>
    <row r="9802" spans="2:3" x14ac:dyDescent="0.75">
      <c r="B9802" s="249">
        <v>9739</v>
      </c>
      <c r="C9802" s="248">
        <v>108.77007940900616</v>
      </c>
    </row>
    <row r="9803" spans="2:3" x14ac:dyDescent="0.75">
      <c r="B9803" s="249">
        <v>9740</v>
      </c>
      <c r="C9803" s="248">
        <v>101.02160413102054</v>
      </c>
    </row>
    <row r="9804" spans="2:3" x14ac:dyDescent="0.75">
      <c r="B9804" s="249">
        <v>9741</v>
      </c>
      <c r="C9804" s="248">
        <v>159.29562103770988</v>
      </c>
    </row>
    <row r="9805" spans="2:3" x14ac:dyDescent="0.75">
      <c r="B9805" s="249">
        <v>9742</v>
      </c>
      <c r="C9805" s="248">
        <v>119.0148012286255</v>
      </c>
    </row>
    <row r="9806" spans="2:3" x14ac:dyDescent="0.75">
      <c r="B9806" s="249">
        <v>9743</v>
      </c>
      <c r="C9806" s="248">
        <v>120.86637014734529</v>
      </c>
    </row>
    <row r="9807" spans="2:3" x14ac:dyDescent="0.75">
      <c r="B9807" s="249">
        <v>9744</v>
      </c>
      <c r="C9807" s="248">
        <v>111.1599040798062</v>
      </c>
    </row>
    <row r="9808" spans="2:3" x14ac:dyDescent="0.75">
      <c r="B9808" s="249">
        <v>9745</v>
      </c>
      <c r="C9808" s="248">
        <v>141.2758363153572</v>
      </c>
    </row>
    <row r="9809" spans="2:3" x14ac:dyDescent="0.75">
      <c r="B9809" s="249">
        <v>9746</v>
      </c>
      <c r="C9809" s="248">
        <v>123.60700752353912</v>
      </c>
    </row>
    <row r="9810" spans="2:3" x14ac:dyDescent="0.75">
      <c r="B9810" s="249">
        <v>9747</v>
      </c>
      <c r="C9810" s="248">
        <v>73.017783626962</v>
      </c>
    </row>
    <row r="9811" spans="2:3" x14ac:dyDescent="0.75">
      <c r="B9811" s="249">
        <v>9748</v>
      </c>
      <c r="C9811" s="248">
        <v>125.19379447666623</v>
      </c>
    </row>
    <row r="9812" spans="2:3" x14ac:dyDescent="0.75">
      <c r="B9812" s="249">
        <v>9749</v>
      </c>
      <c r="C9812" s="248">
        <v>150.77847103298745</v>
      </c>
    </row>
    <row r="9813" spans="2:3" x14ac:dyDescent="0.75">
      <c r="B9813" s="249">
        <v>9750</v>
      </c>
      <c r="C9813" s="248">
        <v>91.7026150253906</v>
      </c>
    </row>
    <row r="9814" spans="2:3" x14ac:dyDescent="0.75">
      <c r="B9814" s="249">
        <v>9751</v>
      </c>
      <c r="C9814" s="248">
        <v>143.76145658187153</v>
      </c>
    </row>
    <row r="9815" spans="2:3" x14ac:dyDescent="0.75">
      <c r="B9815" s="249">
        <v>9752</v>
      </c>
      <c r="C9815" s="248">
        <v>62.45947538039556</v>
      </c>
    </row>
    <row r="9816" spans="2:3" x14ac:dyDescent="0.75">
      <c r="B9816" s="249">
        <v>9753</v>
      </c>
      <c r="C9816" s="248">
        <v>148.20571526588759</v>
      </c>
    </row>
    <row r="9817" spans="2:3" x14ac:dyDescent="0.75">
      <c r="B9817" s="249">
        <v>9754</v>
      </c>
      <c r="C9817" s="248">
        <v>114.76111427587954</v>
      </c>
    </row>
    <row r="9818" spans="2:3" x14ac:dyDescent="0.75">
      <c r="B9818" s="249">
        <v>9755</v>
      </c>
      <c r="C9818" s="248">
        <v>176.54282048427444</v>
      </c>
    </row>
    <row r="9819" spans="2:3" x14ac:dyDescent="0.75">
      <c r="B9819" s="249">
        <v>9756</v>
      </c>
      <c r="C9819" s="248">
        <v>139.40191147237871</v>
      </c>
    </row>
    <row r="9820" spans="2:3" x14ac:dyDescent="0.75">
      <c r="B9820" s="249">
        <v>9757</v>
      </c>
      <c r="C9820" s="248">
        <v>136.11366573030605</v>
      </c>
    </row>
    <row r="9821" spans="2:3" x14ac:dyDescent="0.75">
      <c r="B9821" s="249">
        <v>9758</v>
      </c>
      <c r="C9821" s="248">
        <v>123.33565987988078</v>
      </c>
    </row>
    <row r="9822" spans="2:3" x14ac:dyDescent="0.75">
      <c r="B9822" s="249">
        <v>9759</v>
      </c>
      <c r="C9822" s="248">
        <v>133.91692914488419</v>
      </c>
    </row>
    <row r="9823" spans="2:3" x14ac:dyDescent="0.75">
      <c r="B9823" s="249">
        <v>9760</v>
      </c>
      <c r="C9823" s="248">
        <v>102.35057158242957</v>
      </c>
    </row>
    <row r="9824" spans="2:3" x14ac:dyDescent="0.75">
      <c r="B9824" s="249">
        <v>9761</v>
      </c>
      <c r="C9824" s="248">
        <v>102.61848406482835</v>
      </c>
    </row>
    <row r="9825" spans="2:3" x14ac:dyDescent="0.75">
      <c r="B9825" s="249">
        <v>9762</v>
      </c>
      <c r="C9825" s="248">
        <v>161.5156033554897</v>
      </c>
    </row>
    <row r="9826" spans="2:3" x14ac:dyDescent="0.75">
      <c r="B9826" s="249">
        <v>9763</v>
      </c>
      <c r="C9826" s="248">
        <v>119.81647724058607</v>
      </c>
    </row>
    <row r="9827" spans="2:3" x14ac:dyDescent="0.75">
      <c r="B9827" s="249">
        <v>9764</v>
      </c>
      <c r="C9827" s="248">
        <v>61.651816071820917</v>
      </c>
    </row>
    <row r="9828" spans="2:3" x14ac:dyDescent="0.75">
      <c r="B9828" s="249">
        <v>9765</v>
      </c>
      <c r="C9828" s="248">
        <v>123.77290191503324</v>
      </c>
    </row>
    <row r="9829" spans="2:3" x14ac:dyDescent="0.75">
      <c r="B9829" s="249">
        <v>9766</v>
      </c>
      <c r="C9829" s="248">
        <v>98.3912257306784</v>
      </c>
    </row>
    <row r="9830" spans="2:3" x14ac:dyDescent="0.75">
      <c r="B9830" s="249">
        <v>9767</v>
      </c>
      <c r="C9830" s="248">
        <v>133.80028403451834</v>
      </c>
    </row>
    <row r="9831" spans="2:3" x14ac:dyDescent="0.75">
      <c r="B9831" s="249">
        <v>9768</v>
      </c>
      <c r="C9831" s="248">
        <v>86.573571130183325</v>
      </c>
    </row>
    <row r="9832" spans="2:3" x14ac:dyDescent="0.75">
      <c r="B9832" s="249">
        <v>9769</v>
      </c>
      <c r="C9832" s="248">
        <v>151.4787576839197</v>
      </c>
    </row>
    <row r="9833" spans="2:3" x14ac:dyDescent="0.75">
      <c r="B9833" s="249">
        <v>9770</v>
      </c>
      <c r="C9833" s="248">
        <v>106.59976020699163</v>
      </c>
    </row>
    <row r="9834" spans="2:3" x14ac:dyDescent="0.75">
      <c r="B9834" s="249">
        <v>9771</v>
      </c>
      <c r="C9834" s="248">
        <v>128.40044154078868</v>
      </c>
    </row>
    <row r="9835" spans="2:3" x14ac:dyDescent="0.75">
      <c r="B9835" s="249">
        <v>9772</v>
      </c>
      <c r="C9835" s="248">
        <v>135.83000044013906</v>
      </c>
    </row>
    <row r="9836" spans="2:3" x14ac:dyDescent="0.75">
      <c r="B9836" s="249">
        <v>9773</v>
      </c>
      <c r="C9836" s="248">
        <v>121.55878375257448</v>
      </c>
    </row>
    <row r="9837" spans="2:3" x14ac:dyDescent="0.75">
      <c r="B9837" s="249">
        <v>9774</v>
      </c>
      <c r="C9837" s="248">
        <v>139.21424967389913</v>
      </c>
    </row>
    <row r="9838" spans="2:3" x14ac:dyDescent="0.75">
      <c r="B9838" s="249">
        <v>9775</v>
      </c>
      <c r="C9838" s="248">
        <v>75.135615183443193</v>
      </c>
    </row>
    <row r="9839" spans="2:3" x14ac:dyDescent="0.75">
      <c r="B9839" s="249">
        <v>9776</v>
      </c>
      <c r="C9839" s="248">
        <v>159.30623137796772</v>
      </c>
    </row>
    <row r="9840" spans="2:3" x14ac:dyDescent="0.75">
      <c r="B9840" s="249">
        <v>9777</v>
      </c>
      <c r="C9840" s="248">
        <v>120.53136294179517</v>
      </c>
    </row>
    <row r="9841" spans="2:3" x14ac:dyDescent="0.75">
      <c r="B9841" s="249">
        <v>9778</v>
      </c>
      <c r="C9841" s="248">
        <v>138.51402135851234</v>
      </c>
    </row>
    <row r="9842" spans="2:3" x14ac:dyDescent="0.75">
      <c r="B9842" s="249">
        <v>9779</v>
      </c>
      <c r="C9842" s="248">
        <v>108.3559247517359</v>
      </c>
    </row>
    <row r="9843" spans="2:3" x14ac:dyDescent="0.75">
      <c r="B9843" s="249">
        <v>9780</v>
      </c>
      <c r="C9843" s="248">
        <v>139.10217261669757</v>
      </c>
    </row>
    <row r="9844" spans="2:3" x14ac:dyDescent="0.75">
      <c r="B9844" s="249">
        <v>9781</v>
      </c>
      <c r="C9844" s="248">
        <v>119.46812456691109</v>
      </c>
    </row>
    <row r="9845" spans="2:3" x14ac:dyDescent="0.75">
      <c r="B9845" s="249">
        <v>9782</v>
      </c>
      <c r="C9845" s="248">
        <v>150.46242386821842</v>
      </c>
    </row>
    <row r="9846" spans="2:3" x14ac:dyDescent="0.75">
      <c r="B9846" s="249">
        <v>9783</v>
      </c>
      <c r="C9846" s="248">
        <v>138.94068495348236</v>
      </c>
    </row>
    <row r="9847" spans="2:3" x14ac:dyDescent="0.75">
      <c r="B9847" s="249">
        <v>9784</v>
      </c>
      <c r="C9847" s="248">
        <v>144.02119726532965</v>
      </c>
    </row>
    <row r="9848" spans="2:3" x14ac:dyDescent="0.75">
      <c r="B9848" s="249">
        <v>9785</v>
      </c>
      <c r="C9848" s="248">
        <v>106.46342654548765</v>
      </c>
    </row>
    <row r="9849" spans="2:3" x14ac:dyDescent="0.75">
      <c r="B9849" s="249">
        <v>9786</v>
      </c>
      <c r="C9849" s="248">
        <v>97.842330739108675</v>
      </c>
    </row>
    <row r="9850" spans="2:3" x14ac:dyDescent="0.75">
      <c r="B9850" s="249">
        <v>9787</v>
      </c>
      <c r="C9850" s="248">
        <v>122.17414089296663</v>
      </c>
    </row>
    <row r="9851" spans="2:3" x14ac:dyDescent="0.75">
      <c r="B9851" s="249">
        <v>9788</v>
      </c>
      <c r="C9851" s="248">
        <v>129.52343871217693</v>
      </c>
    </row>
    <row r="9852" spans="2:3" x14ac:dyDescent="0.75">
      <c r="B9852" s="249">
        <v>9789</v>
      </c>
      <c r="C9852" s="248">
        <v>104.37721334899391</v>
      </c>
    </row>
    <row r="9853" spans="2:3" x14ac:dyDescent="0.75">
      <c r="B9853" s="249">
        <v>9790</v>
      </c>
      <c r="C9853" s="248">
        <v>131.266472446156</v>
      </c>
    </row>
    <row r="9854" spans="2:3" x14ac:dyDescent="0.75">
      <c r="B9854" s="249">
        <v>9791</v>
      </c>
      <c r="C9854" s="248">
        <v>99.153091668539986</v>
      </c>
    </row>
    <row r="9855" spans="2:3" x14ac:dyDescent="0.75">
      <c r="B9855" s="249">
        <v>9792</v>
      </c>
      <c r="C9855" s="248">
        <v>147.4446912941923</v>
      </c>
    </row>
    <row r="9856" spans="2:3" x14ac:dyDescent="0.75">
      <c r="B9856" s="249">
        <v>9793</v>
      </c>
      <c r="C9856" s="248">
        <v>92.208175628614185</v>
      </c>
    </row>
    <row r="9857" spans="2:3" x14ac:dyDescent="0.75">
      <c r="B9857" s="249">
        <v>9794</v>
      </c>
      <c r="C9857" s="248">
        <v>136.57358906932183</v>
      </c>
    </row>
    <row r="9858" spans="2:3" x14ac:dyDescent="0.75">
      <c r="B9858" s="249">
        <v>9795</v>
      </c>
      <c r="C9858" s="248">
        <v>137.07119249253981</v>
      </c>
    </row>
    <row r="9859" spans="2:3" x14ac:dyDescent="0.75">
      <c r="B9859" s="249">
        <v>9796</v>
      </c>
      <c r="C9859" s="248">
        <v>161.1518076862377</v>
      </c>
    </row>
    <row r="9860" spans="2:3" x14ac:dyDescent="0.75">
      <c r="B9860" s="249">
        <v>9797</v>
      </c>
      <c r="C9860" s="248">
        <v>110.52667417204556</v>
      </c>
    </row>
    <row r="9861" spans="2:3" x14ac:dyDescent="0.75">
      <c r="B9861" s="249">
        <v>9798</v>
      </c>
      <c r="C9861" s="248">
        <v>128.53467403311797</v>
      </c>
    </row>
    <row r="9862" spans="2:3" x14ac:dyDescent="0.75">
      <c r="B9862" s="249">
        <v>9799</v>
      </c>
      <c r="C9862" s="248">
        <v>103.96943121835251</v>
      </c>
    </row>
    <row r="9863" spans="2:3" x14ac:dyDescent="0.75">
      <c r="B9863" s="249">
        <v>9800</v>
      </c>
      <c r="C9863" s="248">
        <v>129.76054750511128</v>
      </c>
    </row>
    <row r="9864" spans="2:3" x14ac:dyDescent="0.75">
      <c r="B9864" s="249">
        <v>9801</v>
      </c>
      <c r="C9864" s="248">
        <v>69.095807735478743</v>
      </c>
    </row>
    <row r="9865" spans="2:3" x14ac:dyDescent="0.75">
      <c r="B9865" s="249">
        <v>9802</v>
      </c>
      <c r="C9865" s="248">
        <v>163.16579051594073</v>
      </c>
    </row>
    <row r="9866" spans="2:3" x14ac:dyDescent="0.75">
      <c r="B9866" s="249">
        <v>9803</v>
      </c>
      <c r="C9866" s="248">
        <v>103.51918335811416</v>
      </c>
    </row>
    <row r="9867" spans="2:3" x14ac:dyDescent="0.75">
      <c r="B9867" s="249">
        <v>9804</v>
      </c>
      <c r="C9867" s="248">
        <v>159.45681035031555</v>
      </c>
    </row>
    <row r="9868" spans="2:3" x14ac:dyDescent="0.75">
      <c r="B9868" s="249">
        <v>9805</v>
      </c>
      <c r="C9868" s="248">
        <v>127.00550755212039</v>
      </c>
    </row>
    <row r="9869" spans="2:3" x14ac:dyDescent="0.75">
      <c r="B9869" s="249">
        <v>9806</v>
      </c>
      <c r="C9869" s="248">
        <v>138.36669811987309</v>
      </c>
    </row>
    <row r="9870" spans="2:3" x14ac:dyDescent="0.75">
      <c r="B9870" s="249">
        <v>9807</v>
      </c>
      <c r="C9870" s="248">
        <v>142.57359474466762</v>
      </c>
    </row>
    <row r="9871" spans="2:3" x14ac:dyDescent="0.75">
      <c r="B9871" s="249">
        <v>9808</v>
      </c>
      <c r="C9871" s="248">
        <v>124.0344594058802</v>
      </c>
    </row>
    <row r="9872" spans="2:3" x14ac:dyDescent="0.75">
      <c r="B9872" s="249">
        <v>9809</v>
      </c>
      <c r="C9872" s="248">
        <v>128.35623648155479</v>
      </c>
    </row>
    <row r="9873" spans="2:3" x14ac:dyDescent="0.75">
      <c r="B9873" s="249">
        <v>9810</v>
      </c>
      <c r="C9873" s="248">
        <v>112.44646883803659</v>
      </c>
    </row>
    <row r="9874" spans="2:3" x14ac:dyDescent="0.75">
      <c r="B9874" s="249">
        <v>9811</v>
      </c>
      <c r="C9874" s="248">
        <v>76.568540167054778</v>
      </c>
    </row>
    <row r="9875" spans="2:3" x14ac:dyDescent="0.75">
      <c r="B9875" s="249">
        <v>9812</v>
      </c>
      <c r="C9875" s="248">
        <v>83.92250070845688</v>
      </c>
    </row>
    <row r="9876" spans="2:3" x14ac:dyDescent="0.75">
      <c r="B9876" s="249">
        <v>9813</v>
      </c>
      <c r="C9876" s="248">
        <v>95.295809778605872</v>
      </c>
    </row>
    <row r="9877" spans="2:3" x14ac:dyDescent="0.75">
      <c r="B9877" s="249">
        <v>9814</v>
      </c>
      <c r="C9877" s="248">
        <v>97.448881363332731</v>
      </c>
    </row>
    <row r="9878" spans="2:3" x14ac:dyDescent="0.75">
      <c r="B9878" s="249">
        <v>9815</v>
      </c>
      <c r="C9878" s="248">
        <v>82.93991502796402</v>
      </c>
    </row>
    <row r="9879" spans="2:3" x14ac:dyDescent="0.75">
      <c r="B9879" s="249">
        <v>9816</v>
      </c>
      <c r="C9879" s="248">
        <v>137.22142449765138</v>
      </c>
    </row>
    <row r="9880" spans="2:3" x14ac:dyDescent="0.75">
      <c r="B9880" s="249">
        <v>9817</v>
      </c>
      <c r="C9880" s="248">
        <v>82.580063053500041</v>
      </c>
    </row>
    <row r="9881" spans="2:3" x14ac:dyDescent="0.75">
      <c r="B9881" s="249">
        <v>9818</v>
      </c>
      <c r="C9881" s="248">
        <v>135.59729575210702</v>
      </c>
    </row>
    <row r="9882" spans="2:3" x14ac:dyDescent="0.75">
      <c r="B9882" s="249">
        <v>9819</v>
      </c>
      <c r="C9882" s="248">
        <v>121.87171377537028</v>
      </c>
    </row>
    <row r="9883" spans="2:3" x14ac:dyDescent="0.75">
      <c r="B9883" s="249">
        <v>9820</v>
      </c>
      <c r="C9883" s="248">
        <v>134.85597880139503</v>
      </c>
    </row>
    <row r="9884" spans="2:3" x14ac:dyDescent="0.75">
      <c r="B9884" s="249">
        <v>9821</v>
      </c>
      <c r="C9884" s="248">
        <v>114.01968733434599</v>
      </c>
    </row>
    <row r="9885" spans="2:3" x14ac:dyDescent="0.75">
      <c r="B9885" s="249">
        <v>9822</v>
      </c>
      <c r="C9885" s="248">
        <v>94.191466570594088</v>
      </c>
    </row>
    <row r="9886" spans="2:3" x14ac:dyDescent="0.75">
      <c r="B9886" s="249">
        <v>9823</v>
      </c>
      <c r="C9886" s="248">
        <v>140.39751605537947</v>
      </c>
    </row>
    <row r="9887" spans="2:3" x14ac:dyDescent="0.75">
      <c r="B9887" s="249">
        <v>9824</v>
      </c>
      <c r="C9887" s="248">
        <v>117.37509449340087</v>
      </c>
    </row>
    <row r="9888" spans="2:3" x14ac:dyDescent="0.75">
      <c r="B9888" s="249">
        <v>9825</v>
      </c>
      <c r="C9888" s="248">
        <v>89.592600223338124</v>
      </c>
    </row>
    <row r="9889" spans="2:3" x14ac:dyDescent="0.75">
      <c r="B9889" s="249">
        <v>9826</v>
      </c>
      <c r="C9889" s="248">
        <v>141.43729287060242</v>
      </c>
    </row>
    <row r="9890" spans="2:3" x14ac:dyDescent="0.75">
      <c r="B9890" s="249">
        <v>9827</v>
      </c>
      <c r="C9890" s="248">
        <v>122.88176375371347</v>
      </c>
    </row>
    <row r="9891" spans="2:3" x14ac:dyDescent="0.75">
      <c r="B9891" s="249">
        <v>9828</v>
      </c>
      <c r="C9891" s="248">
        <v>91.350431011824952</v>
      </c>
    </row>
    <row r="9892" spans="2:3" x14ac:dyDescent="0.75">
      <c r="B9892" s="249">
        <v>9829</v>
      </c>
      <c r="C9892" s="248">
        <v>77.695577406541702</v>
      </c>
    </row>
    <row r="9893" spans="2:3" x14ac:dyDescent="0.75">
      <c r="B9893" s="249">
        <v>9830</v>
      </c>
      <c r="C9893" s="248">
        <v>127.29931890822844</v>
      </c>
    </row>
    <row r="9894" spans="2:3" x14ac:dyDescent="0.75">
      <c r="B9894" s="249">
        <v>9831</v>
      </c>
      <c r="C9894" s="248">
        <v>102.2808724324582</v>
      </c>
    </row>
    <row r="9895" spans="2:3" x14ac:dyDescent="0.75">
      <c r="B9895" s="249">
        <v>9832</v>
      </c>
      <c r="C9895" s="248">
        <v>87.351047191567886</v>
      </c>
    </row>
    <row r="9896" spans="2:3" x14ac:dyDescent="0.75">
      <c r="B9896" s="249">
        <v>9833</v>
      </c>
      <c r="C9896" s="248">
        <v>148.81818189481226</v>
      </c>
    </row>
    <row r="9897" spans="2:3" x14ac:dyDescent="0.75">
      <c r="B9897" s="249">
        <v>9834</v>
      </c>
      <c r="C9897" s="248">
        <v>136.13987011822059</v>
      </c>
    </row>
    <row r="9898" spans="2:3" x14ac:dyDescent="0.75">
      <c r="B9898" s="249">
        <v>9835</v>
      </c>
      <c r="C9898" s="248">
        <v>134.36945550308079</v>
      </c>
    </row>
    <row r="9899" spans="2:3" x14ac:dyDescent="0.75">
      <c r="B9899" s="249">
        <v>9836</v>
      </c>
      <c r="C9899" s="248">
        <v>150.46850651805045</v>
      </c>
    </row>
    <row r="9900" spans="2:3" x14ac:dyDescent="0.75">
      <c r="B9900" s="249">
        <v>9837</v>
      </c>
      <c r="C9900" s="248">
        <v>156.03134838325309</v>
      </c>
    </row>
    <row r="9901" spans="2:3" x14ac:dyDescent="0.75">
      <c r="B9901" s="249">
        <v>9838</v>
      </c>
      <c r="C9901" s="248">
        <v>89.46252631202421</v>
      </c>
    </row>
    <row r="9902" spans="2:3" x14ac:dyDescent="0.75">
      <c r="B9902" s="249">
        <v>9839</v>
      </c>
      <c r="C9902" s="248">
        <v>117.48625987983959</v>
      </c>
    </row>
    <row r="9903" spans="2:3" x14ac:dyDescent="0.75">
      <c r="B9903" s="249">
        <v>9840</v>
      </c>
      <c r="C9903" s="248">
        <v>124.37256211077762</v>
      </c>
    </row>
    <row r="9904" spans="2:3" x14ac:dyDescent="0.75">
      <c r="B9904" s="249">
        <v>9841</v>
      </c>
      <c r="C9904" s="248">
        <v>148.65691472404887</v>
      </c>
    </row>
    <row r="9905" spans="2:3" x14ac:dyDescent="0.75">
      <c r="B9905" s="249">
        <v>9842</v>
      </c>
      <c r="C9905" s="248">
        <v>121.39383126381421</v>
      </c>
    </row>
    <row r="9906" spans="2:3" x14ac:dyDescent="0.75">
      <c r="B9906" s="249">
        <v>9843</v>
      </c>
      <c r="C9906" s="248">
        <v>137.64164447703482</v>
      </c>
    </row>
    <row r="9907" spans="2:3" x14ac:dyDescent="0.75">
      <c r="B9907" s="249">
        <v>9844</v>
      </c>
      <c r="C9907" s="248">
        <v>119.03280930069177</v>
      </c>
    </row>
    <row r="9908" spans="2:3" x14ac:dyDescent="0.75">
      <c r="B9908" s="249">
        <v>9845</v>
      </c>
      <c r="C9908" s="248">
        <v>156.82631856558788</v>
      </c>
    </row>
    <row r="9909" spans="2:3" x14ac:dyDescent="0.75">
      <c r="B9909" s="249">
        <v>9846</v>
      </c>
      <c r="C9909" s="248">
        <v>136.85470542171186</v>
      </c>
    </row>
    <row r="9910" spans="2:3" x14ac:dyDescent="0.75">
      <c r="B9910" s="249">
        <v>9847</v>
      </c>
      <c r="C9910" s="248">
        <v>135.56815240017497</v>
      </c>
    </row>
    <row r="9911" spans="2:3" x14ac:dyDescent="0.75">
      <c r="B9911" s="249">
        <v>9848</v>
      </c>
      <c r="C9911" s="248">
        <v>107.90138823835655</v>
      </c>
    </row>
    <row r="9912" spans="2:3" x14ac:dyDescent="0.75">
      <c r="B9912" s="249">
        <v>9849</v>
      </c>
      <c r="C9912" s="248">
        <v>107.9206119416946</v>
      </c>
    </row>
    <row r="9913" spans="2:3" x14ac:dyDescent="0.75">
      <c r="B9913" s="249">
        <v>9850</v>
      </c>
      <c r="C9913" s="248">
        <v>108.9653369229531</v>
      </c>
    </row>
    <row r="9914" spans="2:3" x14ac:dyDescent="0.75">
      <c r="B9914" s="249">
        <v>9851</v>
      </c>
      <c r="C9914" s="248">
        <v>131.37020248153863</v>
      </c>
    </row>
    <row r="9915" spans="2:3" x14ac:dyDescent="0.75">
      <c r="B9915" s="249">
        <v>9852</v>
      </c>
      <c r="C9915" s="248">
        <v>142.86712797889285</v>
      </c>
    </row>
    <row r="9916" spans="2:3" x14ac:dyDescent="0.75">
      <c r="B9916" s="249">
        <v>9853</v>
      </c>
      <c r="C9916" s="248">
        <v>121.33816467912395</v>
      </c>
    </row>
    <row r="9917" spans="2:3" x14ac:dyDescent="0.75">
      <c r="B9917" s="249">
        <v>9854</v>
      </c>
      <c r="C9917" s="248">
        <v>101.84262064118977</v>
      </c>
    </row>
    <row r="9918" spans="2:3" x14ac:dyDescent="0.75">
      <c r="B9918" s="249">
        <v>9855</v>
      </c>
      <c r="C9918" s="248">
        <v>142.33857069033243</v>
      </c>
    </row>
    <row r="9919" spans="2:3" x14ac:dyDescent="0.75">
      <c r="B9919" s="249">
        <v>9856</v>
      </c>
      <c r="C9919" s="248">
        <v>132.6533884207762</v>
      </c>
    </row>
    <row r="9920" spans="2:3" x14ac:dyDescent="0.75">
      <c r="B9920" s="249">
        <v>9857</v>
      </c>
      <c r="C9920" s="248">
        <v>150.9269522599418</v>
      </c>
    </row>
    <row r="9921" spans="2:3" x14ac:dyDescent="0.75">
      <c r="B9921" s="249">
        <v>9858</v>
      </c>
      <c r="C9921" s="248">
        <v>149.30401500818385</v>
      </c>
    </row>
    <row r="9922" spans="2:3" x14ac:dyDescent="0.75">
      <c r="B9922" s="249">
        <v>9859</v>
      </c>
      <c r="C9922" s="248">
        <v>92.975447509276563</v>
      </c>
    </row>
    <row r="9923" spans="2:3" x14ac:dyDescent="0.75">
      <c r="B9923" s="249">
        <v>9860</v>
      </c>
      <c r="C9923" s="248">
        <v>141.90408830129203</v>
      </c>
    </row>
    <row r="9924" spans="2:3" x14ac:dyDescent="0.75">
      <c r="B9924" s="249">
        <v>9861</v>
      </c>
      <c r="C9924" s="248">
        <v>112.51432499993334</v>
      </c>
    </row>
    <row r="9925" spans="2:3" x14ac:dyDescent="0.75">
      <c r="B9925" s="249">
        <v>9862</v>
      </c>
      <c r="C9925" s="248">
        <v>131.43705271601576</v>
      </c>
    </row>
    <row r="9926" spans="2:3" x14ac:dyDescent="0.75">
      <c r="B9926" s="249">
        <v>9863</v>
      </c>
      <c r="C9926" s="248">
        <v>128.34599038704499</v>
      </c>
    </row>
    <row r="9927" spans="2:3" x14ac:dyDescent="0.75">
      <c r="B9927" s="249">
        <v>9864</v>
      </c>
      <c r="C9927" s="248">
        <v>143.39112048157449</v>
      </c>
    </row>
    <row r="9928" spans="2:3" x14ac:dyDescent="0.75">
      <c r="B9928" s="249">
        <v>9865</v>
      </c>
      <c r="C9928" s="248">
        <v>88.305415879118911</v>
      </c>
    </row>
    <row r="9929" spans="2:3" x14ac:dyDescent="0.75">
      <c r="B9929" s="249">
        <v>9866</v>
      </c>
      <c r="C9929" s="248">
        <v>110.16202966045222</v>
      </c>
    </row>
    <row r="9930" spans="2:3" x14ac:dyDescent="0.75">
      <c r="B9930" s="249">
        <v>9867</v>
      </c>
      <c r="C9930" s="248">
        <v>133.96029452758688</v>
      </c>
    </row>
    <row r="9931" spans="2:3" x14ac:dyDescent="0.75">
      <c r="B9931" s="249">
        <v>9868</v>
      </c>
      <c r="C9931" s="248">
        <v>131.57712913742051</v>
      </c>
    </row>
    <row r="9932" spans="2:3" x14ac:dyDescent="0.75">
      <c r="B9932" s="249">
        <v>9869</v>
      </c>
      <c r="C9932" s="248">
        <v>108.11913731967188</v>
      </c>
    </row>
    <row r="9933" spans="2:3" x14ac:dyDescent="0.75">
      <c r="B9933" s="249">
        <v>9870</v>
      </c>
      <c r="C9933" s="248">
        <v>58.630571252109391</v>
      </c>
    </row>
    <row r="9934" spans="2:3" x14ac:dyDescent="0.75">
      <c r="B9934" s="249">
        <v>9871</v>
      </c>
      <c r="C9934" s="248">
        <v>153.94368735313856</v>
      </c>
    </row>
    <row r="9935" spans="2:3" x14ac:dyDescent="0.75">
      <c r="B9935" s="249">
        <v>9872</v>
      </c>
      <c r="C9935" s="248">
        <v>150.47988318138289</v>
      </c>
    </row>
    <row r="9936" spans="2:3" x14ac:dyDescent="0.75">
      <c r="B9936" s="249">
        <v>9873</v>
      </c>
      <c r="C9936" s="248">
        <v>112.76947588077266</v>
      </c>
    </row>
    <row r="9937" spans="2:3" x14ac:dyDescent="0.75">
      <c r="B9937" s="249">
        <v>9874</v>
      </c>
      <c r="C9937" s="248">
        <v>127.55417519481445</v>
      </c>
    </row>
    <row r="9938" spans="2:3" x14ac:dyDescent="0.75">
      <c r="B9938" s="249">
        <v>9875</v>
      </c>
      <c r="C9938" s="248">
        <v>113.75987319729774</v>
      </c>
    </row>
    <row r="9939" spans="2:3" x14ac:dyDescent="0.75">
      <c r="B9939" s="249">
        <v>9876</v>
      </c>
      <c r="C9939" s="248">
        <v>162.10627211058454</v>
      </c>
    </row>
    <row r="9940" spans="2:3" x14ac:dyDescent="0.75">
      <c r="B9940" s="249">
        <v>9877</v>
      </c>
      <c r="C9940" s="248">
        <v>107.04994991623622</v>
      </c>
    </row>
    <row r="9941" spans="2:3" x14ac:dyDescent="0.75">
      <c r="B9941" s="249">
        <v>9878</v>
      </c>
      <c r="C9941" s="248">
        <v>130.14048421341661</v>
      </c>
    </row>
    <row r="9942" spans="2:3" x14ac:dyDescent="0.75">
      <c r="B9942" s="249">
        <v>9879</v>
      </c>
      <c r="C9942" s="248">
        <v>97.599131188910178</v>
      </c>
    </row>
    <row r="9943" spans="2:3" x14ac:dyDescent="0.75">
      <c r="B9943" s="249">
        <v>9880</v>
      </c>
      <c r="C9943" s="248">
        <v>94.616102729904952</v>
      </c>
    </row>
    <row r="9944" spans="2:3" x14ac:dyDescent="0.75">
      <c r="B9944" s="249">
        <v>9881</v>
      </c>
      <c r="C9944" s="248">
        <v>158.7155006318971</v>
      </c>
    </row>
    <row r="9945" spans="2:3" x14ac:dyDescent="0.75">
      <c r="B9945" s="249">
        <v>9882</v>
      </c>
      <c r="C9945" s="248">
        <v>137.04660439109128</v>
      </c>
    </row>
    <row r="9946" spans="2:3" x14ac:dyDescent="0.75">
      <c r="B9946" s="249">
        <v>9883</v>
      </c>
      <c r="C9946" s="248">
        <v>122.43338551786753</v>
      </c>
    </row>
    <row r="9947" spans="2:3" x14ac:dyDescent="0.75">
      <c r="B9947" s="249">
        <v>9884</v>
      </c>
      <c r="C9947" s="248">
        <v>90.757320712720755</v>
      </c>
    </row>
    <row r="9948" spans="2:3" x14ac:dyDescent="0.75">
      <c r="B9948" s="249">
        <v>9885</v>
      </c>
      <c r="C9948" s="248">
        <v>120.68023153819715</v>
      </c>
    </row>
    <row r="9949" spans="2:3" x14ac:dyDescent="0.75">
      <c r="B9949" s="249">
        <v>9886</v>
      </c>
      <c r="C9949" s="248">
        <v>104.41650780516896</v>
      </c>
    </row>
    <row r="9950" spans="2:3" x14ac:dyDescent="0.75">
      <c r="B9950" s="249">
        <v>9887</v>
      </c>
      <c r="C9950" s="248">
        <v>146.15835213832767</v>
      </c>
    </row>
    <row r="9951" spans="2:3" x14ac:dyDescent="0.75">
      <c r="B9951" s="249">
        <v>9888</v>
      </c>
      <c r="C9951" s="248">
        <v>135.854808111864</v>
      </c>
    </row>
    <row r="9952" spans="2:3" x14ac:dyDescent="0.75">
      <c r="B9952" s="249">
        <v>9889</v>
      </c>
      <c r="C9952" s="248">
        <v>77.515142225840407</v>
      </c>
    </row>
    <row r="9953" spans="2:3" x14ac:dyDescent="0.75">
      <c r="B9953" s="249">
        <v>9890</v>
      </c>
      <c r="C9953" s="248">
        <v>132.1083660735793</v>
      </c>
    </row>
    <row r="9954" spans="2:3" x14ac:dyDescent="0.75">
      <c r="B9954" s="249">
        <v>9891</v>
      </c>
      <c r="C9954" s="248">
        <v>103.04504338848348</v>
      </c>
    </row>
    <row r="9955" spans="2:3" x14ac:dyDescent="0.75">
      <c r="B9955" s="249">
        <v>9892</v>
      </c>
      <c r="C9955" s="248">
        <v>143.40738668675908</v>
      </c>
    </row>
    <row r="9956" spans="2:3" x14ac:dyDescent="0.75">
      <c r="B9956" s="249">
        <v>9893</v>
      </c>
      <c r="C9956" s="248">
        <v>114.33066352670144</v>
      </c>
    </row>
    <row r="9957" spans="2:3" x14ac:dyDescent="0.75">
      <c r="B9957" s="249">
        <v>9894</v>
      </c>
      <c r="C9957" s="248">
        <v>83.234224531094213</v>
      </c>
    </row>
    <row r="9958" spans="2:3" x14ac:dyDescent="0.75">
      <c r="B9958" s="249">
        <v>9895</v>
      </c>
      <c r="C9958" s="248">
        <v>120.75858187203444</v>
      </c>
    </row>
    <row r="9959" spans="2:3" x14ac:dyDescent="0.75">
      <c r="B9959" s="249">
        <v>9896</v>
      </c>
      <c r="C9959" s="248">
        <v>105.00630700083408</v>
      </c>
    </row>
    <row r="9960" spans="2:3" x14ac:dyDescent="0.75">
      <c r="B9960" s="249">
        <v>9897</v>
      </c>
      <c r="C9960" s="248">
        <v>111.43220174925453</v>
      </c>
    </row>
    <row r="9961" spans="2:3" x14ac:dyDescent="0.75">
      <c r="B9961" s="249">
        <v>9898</v>
      </c>
      <c r="C9961" s="248">
        <v>97.534736178175748</v>
      </c>
    </row>
    <row r="9962" spans="2:3" x14ac:dyDescent="0.75">
      <c r="B9962" s="249">
        <v>9899</v>
      </c>
      <c r="C9962" s="248">
        <v>132.77662629762605</v>
      </c>
    </row>
    <row r="9963" spans="2:3" x14ac:dyDescent="0.75">
      <c r="B9963" s="249">
        <v>9900</v>
      </c>
      <c r="C9963" s="248">
        <v>114.49983072795811</v>
      </c>
    </row>
    <row r="9964" spans="2:3" x14ac:dyDescent="0.75">
      <c r="B9964" s="249">
        <v>9901</v>
      </c>
      <c r="C9964" s="248">
        <v>116.34566943075022</v>
      </c>
    </row>
    <row r="9965" spans="2:3" x14ac:dyDescent="0.75">
      <c r="B9965" s="249">
        <v>9902</v>
      </c>
      <c r="C9965" s="248">
        <v>119.61932394154881</v>
      </c>
    </row>
    <row r="9966" spans="2:3" x14ac:dyDescent="0.75">
      <c r="B9966" s="249">
        <v>9903</v>
      </c>
      <c r="C9966" s="248">
        <v>153.30554364544179</v>
      </c>
    </row>
    <row r="9967" spans="2:3" x14ac:dyDescent="0.75">
      <c r="B9967" s="249">
        <v>9904</v>
      </c>
      <c r="C9967" s="248">
        <v>140.14761739937671</v>
      </c>
    </row>
    <row r="9968" spans="2:3" x14ac:dyDescent="0.75">
      <c r="B9968" s="249">
        <v>9905</v>
      </c>
      <c r="C9968" s="248">
        <v>103.18277885093593</v>
      </c>
    </row>
    <row r="9969" spans="2:3" x14ac:dyDescent="0.75">
      <c r="B9969" s="249">
        <v>9906</v>
      </c>
      <c r="C9969" s="248">
        <v>131.66476239360139</v>
      </c>
    </row>
    <row r="9970" spans="2:3" x14ac:dyDescent="0.75">
      <c r="B9970" s="249">
        <v>9907</v>
      </c>
      <c r="C9970" s="248">
        <v>139.70500859043111</v>
      </c>
    </row>
    <row r="9971" spans="2:3" x14ac:dyDescent="0.75">
      <c r="B9971" s="249">
        <v>9908</v>
      </c>
      <c r="C9971" s="248">
        <v>117.01732592386296</v>
      </c>
    </row>
    <row r="9972" spans="2:3" x14ac:dyDescent="0.75">
      <c r="B9972" s="249">
        <v>9909</v>
      </c>
      <c r="C9972" s="248">
        <v>96.963332762188728</v>
      </c>
    </row>
    <row r="9973" spans="2:3" x14ac:dyDescent="0.75">
      <c r="B9973" s="249">
        <v>9910</v>
      </c>
      <c r="C9973" s="248">
        <v>162.66469237306012</v>
      </c>
    </row>
    <row r="9974" spans="2:3" x14ac:dyDescent="0.75">
      <c r="B9974" s="249">
        <v>9911</v>
      </c>
      <c r="C9974" s="248">
        <v>161.00673416663545</v>
      </c>
    </row>
    <row r="9975" spans="2:3" x14ac:dyDescent="0.75">
      <c r="B9975" s="249">
        <v>9912</v>
      </c>
      <c r="C9975" s="248">
        <v>115.51330838747919</v>
      </c>
    </row>
    <row r="9976" spans="2:3" x14ac:dyDescent="0.75">
      <c r="B9976" s="249">
        <v>9913</v>
      </c>
      <c r="C9976" s="248">
        <v>142.35311110294248</v>
      </c>
    </row>
    <row r="9977" spans="2:3" x14ac:dyDescent="0.75">
      <c r="B9977" s="249">
        <v>9914</v>
      </c>
      <c r="C9977" s="248">
        <v>93.403083784129279</v>
      </c>
    </row>
    <row r="9978" spans="2:3" x14ac:dyDescent="0.75">
      <c r="B9978" s="249">
        <v>9915</v>
      </c>
      <c r="C9978" s="248">
        <v>156.19206717824835</v>
      </c>
    </row>
    <row r="9979" spans="2:3" x14ac:dyDescent="0.75">
      <c r="B9979" s="249">
        <v>9916</v>
      </c>
      <c r="C9979" s="248">
        <v>66.442590911933848</v>
      </c>
    </row>
    <row r="9980" spans="2:3" x14ac:dyDescent="0.75">
      <c r="B9980" s="249">
        <v>9917</v>
      </c>
      <c r="C9980" s="248">
        <v>78.418752929835506</v>
      </c>
    </row>
    <row r="9981" spans="2:3" x14ac:dyDescent="0.75">
      <c r="B9981" s="249">
        <v>9918</v>
      </c>
      <c r="C9981" s="248">
        <v>91.148411892583965</v>
      </c>
    </row>
    <row r="9982" spans="2:3" x14ac:dyDescent="0.75">
      <c r="B9982" s="249">
        <v>9919</v>
      </c>
      <c r="C9982" s="248">
        <v>110.5165996380956</v>
      </c>
    </row>
    <row r="9983" spans="2:3" x14ac:dyDescent="0.75">
      <c r="B9983" s="249">
        <v>9920</v>
      </c>
      <c r="C9983" s="248">
        <v>144.6277748038726</v>
      </c>
    </row>
    <row r="9984" spans="2:3" x14ac:dyDescent="0.75">
      <c r="B9984" s="249">
        <v>9921</v>
      </c>
      <c r="C9984" s="248">
        <v>143.73597314467091</v>
      </c>
    </row>
    <row r="9985" spans="2:3" x14ac:dyDescent="0.75">
      <c r="B9985" s="249">
        <v>9922</v>
      </c>
      <c r="C9985" s="248">
        <v>108.3354824838927</v>
      </c>
    </row>
    <row r="9986" spans="2:3" x14ac:dyDescent="0.75">
      <c r="B9986" s="249">
        <v>9923</v>
      </c>
      <c r="C9986" s="248">
        <v>137.94480029702646</v>
      </c>
    </row>
    <row r="9987" spans="2:3" x14ac:dyDescent="0.75">
      <c r="B9987" s="249">
        <v>9924</v>
      </c>
      <c r="C9987" s="248">
        <v>154.67967679517622</v>
      </c>
    </row>
    <row r="9988" spans="2:3" x14ac:dyDescent="0.75">
      <c r="B9988" s="249">
        <v>9925</v>
      </c>
      <c r="C9988" s="248">
        <v>111.57502410471216</v>
      </c>
    </row>
    <row r="9989" spans="2:3" x14ac:dyDescent="0.75">
      <c r="B9989" s="249">
        <v>9926</v>
      </c>
      <c r="C9989" s="248">
        <v>115.48856078500285</v>
      </c>
    </row>
    <row r="9990" spans="2:3" x14ac:dyDescent="0.75">
      <c r="B9990" s="249">
        <v>9927</v>
      </c>
      <c r="C9990" s="248">
        <v>95.816817568543058</v>
      </c>
    </row>
    <row r="9991" spans="2:3" x14ac:dyDescent="0.75">
      <c r="B9991" s="249">
        <v>9928</v>
      </c>
      <c r="C9991" s="248">
        <v>184.2269381757508</v>
      </c>
    </row>
    <row r="9992" spans="2:3" x14ac:dyDescent="0.75">
      <c r="B9992" s="249">
        <v>9929</v>
      </c>
      <c r="C9992" s="248">
        <v>101.74562445345168</v>
      </c>
    </row>
    <row r="9993" spans="2:3" x14ac:dyDescent="0.75">
      <c r="B9993" s="249">
        <v>9930</v>
      </c>
      <c r="C9993" s="248">
        <v>74.279686415931096</v>
      </c>
    </row>
    <row r="9994" spans="2:3" x14ac:dyDescent="0.75">
      <c r="B9994" s="249">
        <v>9931</v>
      </c>
      <c r="C9994" s="248">
        <v>129.30742627220346</v>
      </c>
    </row>
    <row r="9995" spans="2:3" x14ac:dyDescent="0.75">
      <c r="B9995" s="249">
        <v>9932</v>
      </c>
      <c r="C9995" s="248">
        <v>164.93682092909822</v>
      </c>
    </row>
    <row r="9996" spans="2:3" x14ac:dyDescent="0.75">
      <c r="B9996" s="249">
        <v>9933</v>
      </c>
      <c r="C9996" s="248">
        <v>116.95494743442087</v>
      </c>
    </row>
    <row r="9997" spans="2:3" x14ac:dyDescent="0.75">
      <c r="B9997" s="249">
        <v>9934</v>
      </c>
      <c r="C9997" s="248">
        <v>93.229554593727698</v>
      </c>
    </row>
    <row r="9998" spans="2:3" x14ac:dyDescent="0.75">
      <c r="B9998" s="249">
        <v>9935</v>
      </c>
      <c r="C9998" s="248">
        <v>125.66604553727706</v>
      </c>
    </row>
    <row r="9999" spans="2:3" x14ac:dyDescent="0.75">
      <c r="B9999" s="249">
        <v>9936</v>
      </c>
      <c r="C9999" s="248">
        <v>145.25618548698765</v>
      </c>
    </row>
    <row r="10000" spans="2:3" x14ac:dyDescent="0.75">
      <c r="B10000" s="249">
        <v>9937</v>
      </c>
      <c r="C10000" s="248">
        <v>114.06333943941804</v>
      </c>
    </row>
    <row r="10001" spans="2:3" x14ac:dyDescent="0.75">
      <c r="B10001" s="249">
        <v>9938</v>
      </c>
      <c r="C10001" s="248">
        <v>138.51212802048434</v>
      </c>
    </row>
    <row r="10002" spans="2:3" x14ac:dyDescent="0.75">
      <c r="B10002" s="249">
        <v>9939</v>
      </c>
      <c r="C10002" s="248">
        <v>144.38033222485757</v>
      </c>
    </row>
    <row r="10003" spans="2:3" x14ac:dyDescent="0.75">
      <c r="B10003" s="249">
        <v>9940</v>
      </c>
      <c r="C10003" s="248">
        <v>92.944449967409497</v>
      </c>
    </row>
    <row r="10004" spans="2:3" x14ac:dyDescent="0.75">
      <c r="B10004" s="249">
        <v>9941</v>
      </c>
      <c r="C10004" s="248">
        <v>98.663887976974848</v>
      </c>
    </row>
    <row r="10005" spans="2:3" x14ac:dyDescent="0.75">
      <c r="B10005" s="249">
        <v>9942</v>
      </c>
      <c r="C10005" s="248">
        <v>110.64080522559988</v>
      </c>
    </row>
    <row r="10006" spans="2:3" x14ac:dyDescent="0.75">
      <c r="B10006" s="249">
        <v>9943</v>
      </c>
      <c r="C10006" s="248">
        <v>97.654977866787391</v>
      </c>
    </row>
    <row r="10007" spans="2:3" x14ac:dyDescent="0.75">
      <c r="B10007" s="249">
        <v>9944</v>
      </c>
      <c r="C10007" s="248">
        <v>149.17301313880603</v>
      </c>
    </row>
    <row r="10008" spans="2:3" x14ac:dyDescent="0.75">
      <c r="B10008" s="249">
        <v>9945</v>
      </c>
      <c r="C10008" s="248">
        <v>115.44306277657712</v>
      </c>
    </row>
    <row r="10009" spans="2:3" x14ac:dyDescent="0.75">
      <c r="B10009" s="249">
        <v>9946</v>
      </c>
      <c r="C10009" s="248">
        <v>91.1221722905928</v>
      </c>
    </row>
    <row r="10010" spans="2:3" x14ac:dyDescent="0.75">
      <c r="B10010" s="249">
        <v>9947</v>
      </c>
      <c r="C10010" s="248">
        <v>120.44123906501132</v>
      </c>
    </row>
    <row r="10011" spans="2:3" x14ac:dyDescent="0.75">
      <c r="B10011" s="249">
        <v>9948</v>
      </c>
      <c r="C10011" s="248">
        <v>137.61659452430018</v>
      </c>
    </row>
    <row r="10012" spans="2:3" x14ac:dyDescent="0.75">
      <c r="B10012" s="249">
        <v>9949</v>
      </c>
      <c r="C10012" s="248">
        <v>141.60310778529657</v>
      </c>
    </row>
    <row r="10013" spans="2:3" x14ac:dyDescent="0.75">
      <c r="B10013" s="249">
        <v>9950</v>
      </c>
      <c r="C10013" s="248">
        <v>108.54055850444702</v>
      </c>
    </row>
    <row r="10014" spans="2:3" x14ac:dyDescent="0.75">
      <c r="B10014" s="249">
        <v>9951</v>
      </c>
      <c r="C10014" s="248">
        <v>140.79172228149264</v>
      </c>
    </row>
    <row r="10015" spans="2:3" x14ac:dyDescent="0.75">
      <c r="B10015" s="249">
        <v>9952</v>
      </c>
      <c r="C10015" s="248">
        <v>143.14725564663567</v>
      </c>
    </row>
    <row r="10016" spans="2:3" x14ac:dyDescent="0.75">
      <c r="B10016" s="249">
        <v>9953</v>
      </c>
      <c r="C10016" s="248">
        <v>120.16398920117966</v>
      </c>
    </row>
    <row r="10017" spans="2:3" x14ac:dyDescent="0.75">
      <c r="B10017" s="249">
        <v>9954</v>
      </c>
      <c r="C10017" s="248">
        <v>107.50822794564503</v>
      </c>
    </row>
    <row r="10018" spans="2:3" x14ac:dyDescent="0.75">
      <c r="B10018" s="249">
        <v>9955</v>
      </c>
      <c r="C10018" s="248">
        <v>81.124701786315626</v>
      </c>
    </row>
    <row r="10019" spans="2:3" x14ac:dyDescent="0.75">
      <c r="B10019" s="249">
        <v>9956</v>
      </c>
      <c r="C10019" s="248">
        <v>144.38969662208763</v>
      </c>
    </row>
    <row r="10020" spans="2:3" x14ac:dyDescent="0.75">
      <c r="B10020" s="249">
        <v>9957</v>
      </c>
      <c r="C10020" s="248">
        <v>132.7332470783156</v>
      </c>
    </row>
    <row r="10021" spans="2:3" x14ac:dyDescent="0.75">
      <c r="B10021" s="249">
        <v>9958</v>
      </c>
      <c r="C10021" s="248">
        <v>112.26972048145889</v>
      </c>
    </row>
    <row r="10022" spans="2:3" x14ac:dyDescent="0.75">
      <c r="B10022" s="249">
        <v>9959</v>
      </c>
      <c r="C10022" s="248">
        <v>110.21028236604749</v>
      </c>
    </row>
    <row r="10023" spans="2:3" x14ac:dyDescent="0.75">
      <c r="B10023" s="249">
        <v>9960</v>
      </c>
      <c r="C10023" s="248">
        <v>89.635240262662876</v>
      </c>
    </row>
    <row r="10024" spans="2:3" x14ac:dyDescent="0.75">
      <c r="B10024" s="249">
        <v>9961</v>
      </c>
      <c r="C10024" s="248">
        <v>92.708843246212965</v>
      </c>
    </row>
    <row r="10025" spans="2:3" x14ac:dyDescent="0.75">
      <c r="B10025" s="249">
        <v>9962</v>
      </c>
      <c r="C10025" s="248">
        <v>143.77497457903559</v>
      </c>
    </row>
    <row r="10026" spans="2:3" x14ac:dyDescent="0.75">
      <c r="B10026" s="249">
        <v>9963</v>
      </c>
      <c r="C10026" s="248">
        <v>134.07674352308908</v>
      </c>
    </row>
    <row r="10027" spans="2:3" x14ac:dyDescent="0.75">
      <c r="B10027" s="249">
        <v>9964</v>
      </c>
      <c r="C10027" s="248">
        <v>146.41199682736755</v>
      </c>
    </row>
    <row r="10028" spans="2:3" x14ac:dyDescent="0.75">
      <c r="B10028" s="249">
        <v>9965</v>
      </c>
      <c r="C10028" s="248">
        <v>141.55906332348474</v>
      </c>
    </row>
    <row r="10029" spans="2:3" x14ac:dyDescent="0.75">
      <c r="B10029" s="249">
        <v>9966</v>
      </c>
      <c r="C10029" s="248">
        <v>117.15245787412051</v>
      </c>
    </row>
    <row r="10030" spans="2:3" x14ac:dyDescent="0.75">
      <c r="B10030" s="249">
        <v>9967</v>
      </c>
      <c r="C10030" s="248">
        <v>125.70428140321557</v>
      </c>
    </row>
    <row r="10031" spans="2:3" x14ac:dyDescent="0.75">
      <c r="B10031" s="249">
        <v>9968</v>
      </c>
      <c r="C10031" s="248">
        <v>105.93975982690847</v>
      </c>
    </row>
    <row r="10032" spans="2:3" x14ac:dyDescent="0.75">
      <c r="B10032" s="249">
        <v>9969</v>
      </c>
      <c r="C10032" s="248">
        <v>146.44635982878179</v>
      </c>
    </row>
    <row r="10033" spans="2:3" x14ac:dyDescent="0.75">
      <c r="B10033" s="249">
        <v>9970</v>
      </c>
      <c r="C10033" s="248">
        <v>156.42136924622702</v>
      </c>
    </row>
    <row r="10034" spans="2:3" x14ac:dyDescent="0.75">
      <c r="B10034" s="249">
        <v>9971</v>
      </c>
      <c r="C10034" s="248">
        <v>83.767715430974476</v>
      </c>
    </row>
    <row r="10035" spans="2:3" x14ac:dyDescent="0.75">
      <c r="B10035" s="249">
        <v>9972</v>
      </c>
      <c r="C10035" s="248">
        <v>95.998163999911</v>
      </c>
    </row>
    <row r="10036" spans="2:3" x14ac:dyDescent="0.75">
      <c r="B10036" s="249">
        <v>9973</v>
      </c>
      <c r="C10036" s="248">
        <v>80.599231194523895</v>
      </c>
    </row>
    <row r="10037" spans="2:3" x14ac:dyDescent="0.75">
      <c r="B10037" s="249">
        <v>9974</v>
      </c>
      <c r="C10037" s="248">
        <v>129.07753701136446</v>
      </c>
    </row>
    <row r="10038" spans="2:3" x14ac:dyDescent="0.75">
      <c r="B10038" s="249">
        <v>9975</v>
      </c>
      <c r="C10038" s="248">
        <v>78.563054789784758</v>
      </c>
    </row>
    <row r="10039" spans="2:3" x14ac:dyDescent="0.75">
      <c r="B10039" s="249">
        <v>9976</v>
      </c>
      <c r="C10039" s="248">
        <v>125.0243814516168</v>
      </c>
    </row>
    <row r="10040" spans="2:3" x14ac:dyDescent="0.75">
      <c r="B10040" s="249">
        <v>9977</v>
      </c>
      <c r="C10040" s="248">
        <v>85.116905445493529</v>
      </c>
    </row>
    <row r="10041" spans="2:3" x14ac:dyDescent="0.75">
      <c r="B10041" s="249">
        <v>9978</v>
      </c>
      <c r="C10041" s="248">
        <v>106.1482998433675</v>
      </c>
    </row>
    <row r="10042" spans="2:3" x14ac:dyDescent="0.75">
      <c r="B10042" s="249">
        <v>9979</v>
      </c>
      <c r="C10042" s="248">
        <v>157.91307817065422</v>
      </c>
    </row>
    <row r="10043" spans="2:3" x14ac:dyDescent="0.75">
      <c r="B10043" s="249">
        <v>9980</v>
      </c>
      <c r="C10043" s="248">
        <v>138.24285365549588</v>
      </c>
    </row>
    <row r="10044" spans="2:3" x14ac:dyDescent="0.75">
      <c r="B10044" s="249">
        <v>9981</v>
      </c>
      <c r="C10044" s="248">
        <v>80.014087133570399</v>
      </c>
    </row>
    <row r="10045" spans="2:3" x14ac:dyDescent="0.75">
      <c r="B10045" s="249">
        <v>9982</v>
      </c>
      <c r="C10045" s="248">
        <v>102.86684356765716</v>
      </c>
    </row>
    <row r="10046" spans="2:3" x14ac:dyDescent="0.75">
      <c r="B10046" s="249">
        <v>9983</v>
      </c>
      <c r="C10046" s="248">
        <v>155.33437985215249</v>
      </c>
    </row>
    <row r="10047" spans="2:3" x14ac:dyDescent="0.75">
      <c r="B10047" s="249">
        <v>9984</v>
      </c>
      <c r="C10047" s="248">
        <v>144.0039571280991</v>
      </c>
    </row>
    <row r="10048" spans="2:3" x14ac:dyDescent="0.75">
      <c r="B10048" s="249">
        <v>9985</v>
      </c>
      <c r="C10048" s="248">
        <v>160.36633123127936</v>
      </c>
    </row>
    <row r="10049" spans="2:3" x14ac:dyDescent="0.75">
      <c r="B10049" s="249">
        <v>9986</v>
      </c>
      <c r="C10049" s="248">
        <v>164.91190641658233</v>
      </c>
    </row>
    <row r="10050" spans="2:3" x14ac:dyDescent="0.75">
      <c r="B10050" s="249">
        <v>9987</v>
      </c>
      <c r="C10050" s="248">
        <v>119.76787465930474</v>
      </c>
    </row>
    <row r="10051" spans="2:3" x14ac:dyDescent="0.75">
      <c r="B10051" s="249">
        <v>9988</v>
      </c>
      <c r="C10051" s="248">
        <v>104.92223933618801</v>
      </c>
    </row>
    <row r="10052" spans="2:3" x14ac:dyDescent="0.75">
      <c r="B10052" s="249">
        <v>9989</v>
      </c>
      <c r="C10052" s="248">
        <v>116.68330208464243</v>
      </c>
    </row>
    <row r="10053" spans="2:3" x14ac:dyDescent="0.75">
      <c r="B10053" s="249">
        <v>9990</v>
      </c>
      <c r="C10053" s="248">
        <v>127.628790654436</v>
      </c>
    </row>
    <row r="10054" spans="2:3" x14ac:dyDescent="0.75">
      <c r="B10054" s="249">
        <v>9991</v>
      </c>
      <c r="C10054" s="248">
        <v>106.72452437539182</v>
      </c>
    </row>
    <row r="10055" spans="2:3" x14ac:dyDescent="0.75">
      <c r="B10055" s="249">
        <v>9992</v>
      </c>
      <c r="C10055" s="248">
        <v>100.95877959488155</v>
      </c>
    </row>
    <row r="10056" spans="2:3" x14ac:dyDescent="0.75">
      <c r="B10056" s="249">
        <v>9993</v>
      </c>
      <c r="C10056" s="248">
        <v>103.95859861321392</v>
      </c>
    </row>
    <row r="10057" spans="2:3" x14ac:dyDescent="0.75">
      <c r="B10057" s="249">
        <v>9994</v>
      </c>
      <c r="C10057" s="248">
        <v>160.5504120177813</v>
      </c>
    </row>
    <row r="10058" spans="2:3" x14ac:dyDescent="0.75">
      <c r="B10058" s="249">
        <v>9995</v>
      </c>
      <c r="C10058" s="248">
        <v>96.68966473605289</v>
      </c>
    </row>
    <row r="10059" spans="2:3" x14ac:dyDescent="0.75">
      <c r="B10059" s="249">
        <v>9996</v>
      </c>
      <c r="C10059" s="248">
        <v>94.937302956250278</v>
      </c>
    </row>
    <row r="10060" spans="2:3" x14ac:dyDescent="0.75">
      <c r="B10060" s="249">
        <v>9997</v>
      </c>
      <c r="C10060" s="248">
        <v>145.91155886359306</v>
      </c>
    </row>
    <row r="10061" spans="2:3" x14ac:dyDescent="0.75">
      <c r="B10061" s="249">
        <v>9998</v>
      </c>
      <c r="C10061" s="248">
        <v>120.89158525738283</v>
      </c>
    </row>
    <row r="10062" spans="2:3" x14ac:dyDescent="0.75">
      <c r="B10062" s="249">
        <v>9999</v>
      </c>
      <c r="C10062" s="248">
        <v>91.433164724224255</v>
      </c>
    </row>
    <row r="10063" spans="2:3" x14ac:dyDescent="0.75">
      <c r="B10063" s="249">
        <v>10000</v>
      </c>
      <c r="C10063" s="248">
        <v>130.91708438911311</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810</v>
      </c>
      <c r="C1" s="331"/>
      <c r="D1" s="330"/>
      <c r="E1" s="331"/>
      <c r="G1" s="5"/>
      <c r="H1" s="5"/>
      <c r="I1" s="5"/>
      <c r="J1" s="5"/>
      <c r="K1" s="5"/>
      <c r="L1" s="5"/>
      <c r="M1" s="5"/>
      <c r="N1" s="5"/>
      <c r="O1" s="5"/>
      <c r="P1" s="5"/>
      <c r="Q1" s="160"/>
      <c r="R1" s="228" t="s">
        <v>211</v>
      </c>
      <c r="S1" s="228" t="s">
        <v>212</v>
      </c>
      <c r="T1" s="228" t="s">
        <v>213</v>
      </c>
    </row>
    <row r="2" spans="1:21" x14ac:dyDescent="0.75">
      <c r="A2" s="2"/>
      <c r="B2" s="5"/>
      <c r="C2" s="229" t="s">
        <v>211</v>
      </c>
      <c r="D2" s="229" t="s">
        <v>212</v>
      </c>
      <c r="E2" s="229" t="s">
        <v>213</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223</v>
      </c>
    </row>
    <row r="3" spans="1:21" x14ac:dyDescent="0.75">
      <c r="A3" s="5"/>
      <c r="B3" s="161" t="s">
        <v>904</v>
      </c>
      <c r="C3" s="231">
        <v>45047</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215</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216</v>
      </c>
      <c r="C10" s="237">
        <v>0.5</v>
      </c>
      <c r="D10" s="238">
        <v>0.8</v>
      </c>
      <c r="E10" s="238">
        <v>0.9</v>
      </c>
      <c r="F10" s="162" t="s">
        <v>217</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0" t="s">
        <v>761</v>
      </c>
      <c r="C14" s="338"/>
      <c r="D14" s="338"/>
      <c r="E14" s="338"/>
      <c r="F14" s="281" t="s">
        <v>766</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905</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39">
        <f>IF(OR(C9="",C15=""),"",C9/C15)</f>
        <v>10.714285714285714</v>
      </c>
      <c r="D16" s="340">
        <f>IF(OR($C$9="",$C$15=""),"",IF(ISBLANK(D9),$C$9,D9)/IF(ISBLANK(D15),$C$15,D15))</f>
        <v>13.071740159582699</v>
      </c>
      <c r="E16" s="340">
        <f>IF(OR($C$9="",$C$15=""),"",IF(ISBLANK(E9),$C$9,E9)/IF(ISBLANK(E15),$C$15,E15))</f>
        <v>14.770546497348485</v>
      </c>
      <c r="F16" s="162" t="s">
        <v>214</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0" t="s">
        <v>820</v>
      </c>
      <c r="C17" s="338">
        <v>0.3</v>
      </c>
      <c r="D17" s="338"/>
      <c r="E17" s="338"/>
      <c r="F17" s="281" t="s">
        <v>819</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0" t="s">
        <v>817</v>
      </c>
      <c r="C19" s="234"/>
      <c r="D19" s="234"/>
      <c r="E19" s="234"/>
      <c r="F19" s="281" t="s">
        <v>818</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218</v>
      </c>
      <c r="C21" s="337">
        <f>IF(OR(C3="",C20=""),"",C3+C20)</f>
        <v>45201</v>
      </c>
      <c r="D21" s="337">
        <f>IF(OR($C$3="",$C$20=""),"",IF(ISBLANK(D3),$C$3,D3)+IF(ISBLANK(D20),$C$20,D20))</f>
        <v>45229</v>
      </c>
      <c r="E21" s="337">
        <f>IF(OR($C$3="",$C$20=""),"",IF(ISBLANK(E3),$C$3,E3)+IF(ISBLANK(E20),$C$20,E20))</f>
        <v>45257</v>
      </c>
      <c r="F21" s="162" t="s">
        <v>846</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53" t="s">
        <v>982</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Log'!$A$3),IF('Change Log'!$C$3="William W. Davis",", William W. Davis, MSPM, PMP",CONCATENATE(", original copyright holder is William W. Davis, MSPM, PMP; later modified by ",'Change Log'!$C$3)))</f>
        <v>Version 5.1.1 – © 2015-2023,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04" t="s">
        <v>135</v>
      </c>
      <c r="C24" s="404"/>
      <c r="D24" s="404"/>
      <c r="E24" s="404"/>
      <c r="F24" s="404"/>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04" t="s">
        <v>136</v>
      </c>
      <c r="C25" s="404"/>
      <c r="D25" s="404"/>
      <c r="E25" s="404"/>
      <c r="F25" s="404"/>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04" t="s">
        <v>90</v>
      </c>
      <c r="C26" s="404"/>
      <c r="D26" s="404"/>
      <c r="E26" s="404"/>
      <c r="F26" s="404"/>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04" t="s">
        <v>207</v>
      </c>
      <c r="C27" s="404"/>
      <c r="D27" s="404"/>
      <c r="E27" s="404"/>
      <c r="F27" s="404"/>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04" t="s">
        <v>999</v>
      </c>
      <c r="C28" s="404"/>
      <c r="D28" s="404"/>
      <c r="E28" s="341"/>
      <c r="F28" s="341"/>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745</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746</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747</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23" t="s">
        <v>752</v>
      </c>
      <c r="C38" s="423"/>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08984375" customWidth="1"/>
  </cols>
  <sheetData>
    <row r="1" spans="1:26" ht="24" customHeight="1" x14ac:dyDescent="0.75">
      <c r="A1" s="54"/>
      <c r="B1" s="54" t="s">
        <v>935</v>
      </c>
      <c r="C1" s="54"/>
      <c r="D1" s="5"/>
      <c r="E1" s="5"/>
      <c r="F1" s="2"/>
      <c r="G1" s="2"/>
      <c r="H1" s="2"/>
      <c r="I1" s="2"/>
      <c r="J1" s="2"/>
      <c r="K1" s="2"/>
      <c r="L1" s="5"/>
      <c r="M1" s="2"/>
      <c r="N1" s="2"/>
      <c r="O1" s="5"/>
      <c r="P1" s="5"/>
      <c r="Q1" s="5"/>
      <c r="R1" s="5"/>
      <c r="S1" s="5"/>
      <c r="T1" s="5"/>
      <c r="U1" s="5"/>
      <c r="V1" s="5"/>
      <c r="W1" s="5"/>
      <c r="X1" s="5"/>
      <c r="Y1" s="5"/>
      <c r="Z1" s="5"/>
    </row>
    <row r="2" spans="1:26" x14ac:dyDescent="0.75">
      <c r="A2" s="443" t="s">
        <v>5</v>
      </c>
      <c r="B2" s="443" t="s">
        <v>812</v>
      </c>
      <c r="C2" s="446" t="s">
        <v>842</v>
      </c>
      <c r="D2" s="443" t="s">
        <v>788</v>
      </c>
      <c r="E2" s="443" t="s">
        <v>813</v>
      </c>
      <c r="F2" s="446" t="s">
        <v>790</v>
      </c>
      <c r="G2" s="446" t="s">
        <v>811</v>
      </c>
      <c r="H2" s="446" t="s">
        <v>814</v>
      </c>
      <c r="I2" s="446" t="s">
        <v>814</v>
      </c>
      <c r="J2" s="446" t="s">
        <v>789</v>
      </c>
      <c r="K2" s="446" t="s">
        <v>789</v>
      </c>
      <c r="L2" s="316" t="s">
        <v>825</v>
      </c>
      <c r="M2" s="316" t="s">
        <v>787</v>
      </c>
      <c r="O2" s="445" t="s">
        <v>791</v>
      </c>
      <c r="P2" s="445" t="s">
        <v>792</v>
      </c>
    </row>
    <row r="3" spans="1:26" x14ac:dyDescent="0.75">
      <c r="A3" s="444"/>
      <c r="B3" s="444"/>
      <c r="C3" s="447"/>
      <c r="D3" s="444"/>
      <c r="E3" s="444"/>
      <c r="F3" s="447"/>
      <c r="G3" s="447"/>
      <c r="H3" s="447"/>
      <c r="I3" s="447"/>
      <c r="J3" s="447"/>
      <c r="K3" s="447"/>
      <c r="L3" s="318">
        <v>0.15</v>
      </c>
      <c r="M3" s="318">
        <v>0.85</v>
      </c>
      <c r="O3" s="445"/>
      <c r="P3" s="445"/>
    </row>
    <row r="4" spans="1:26" x14ac:dyDescent="0.75">
      <c r="A4" s="444"/>
      <c r="B4" s="444"/>
      <c r="C4" s="447"/>
      <c r="D4" s="444"/>
      <c r="E4" s="444"/>
      <c r="F4" s="447"/>
      <c r="G4" s="447"/>
      <c r="H4" s="447"/>
      <c r="I4" s="447"/>
      <c r="J4" s="447"/>
      <c r="K4" s="447"/>
      <c r="L4" s="328">
        <f ca="1">IFERROR(_xlfn.NORM.INV(1-L3,$O$20,$P$20),"")</f>
        <v>47.183839733347298</v>
      </c>
      <c r="M4" s="328">
        <f ca="1">IFERROR(_xlfn.NORM.INV(1-M3,$O$20,$P$20),"")</f>
        <v>21.566160266652698</v>
      </c>
      <c r="O4" s="445"/>
      <c r="P4" s="445"/>
    </row>
    <row r="5" spans="1:26" x14ac:dyDescent="0.75">
      <c r="A5" s="323">
        <v>1</v>
      </c>
      <c r="B5" s="355">
        <v>45117</v>
      </c>
      <c r="C5" s="317"/>
      <c r="D5" s="356">
        <v>300</v>
      </c>
      <c r="E5" s="356">
        <v>40</v>
      </c>
      <c r="F5" s="243">
        <f>IF(ISBLANK(E5),NA(),E5)</f>
        <v>40</v>
      </c>
      <c r="G5" s="244">
        <f>IF(OR(ISBLANK(F5),ISNA(F5)),"",F5)</f>
        <v>40</v>
      </c>
      <c r="H5" s="354">
        <f>IF(NOT(ISBLANK($B$5)),$D$5,"")</f>
        <v>300</v>
      </c>
      <c r="I5" s="354">
        <f>IF(NOT(ISBLANK($B$5)),$D$5,"")</f>
        <v>300</v>
      </c>
      <c r="J5" s="317"/>
      <c r="K5" s="317"/>
      <c r="L5" s="317"/>
      <c r="M5" s="317"/>
      <c r="O5" s="326">
        <f>IF(ISERROR(AVERAGE(E5:E56)),"",AVERAGE(E5:E56))</f>
        <v>34.375</v>
      </c>
      <c r="P5" s="326">
        <f>IF(ISERROR(IF(_xlfn.STDEV.P(E5:E56)=0,"",_xlfn.STDEV.P(E5:E56))),"",IF(_xlfn.STDEV.P(E5:E56)=0,"",_xlfn.STDEV.P(E5:E56)))</f>
        <v>12.358574958303242</v>
      </c>
      <c r="R5" s="315"/>
    </row>
    <row r="6" spans="1:26" x14ac:dyDescent="0.75">
      <c r="A6" s="323">
        <v>2</v>
      </c>
      <c r="B6" s="355">
        <v>45131</v>
      </c>
      <c r="C6" s="317"/>
      <c r="D6" s="356">
        <v>260</v>
      </c>
      <c r="E6" s="356">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19" t="str">
        <f t="shared" ref="K6:K56" si="2">IF(ISBLANK(B6),"",IF(OR(ISBLANK(J6),ISNA(J6)),"",J6))</f>
        <v/>
      </c>
      <c r="L6" s="317"/>
      <c r="M6" s="317"/>
      <c r="R6" s="315"/>
    </row>
    <row r="7" spans="1:26" ht="15" customHeight="1" x14ac:dyDescent="0.75">
      <c r="A7" s="323">
        <v>3</v>
      </c>
      <c r="B7" s="355">
        <v>45145</v>
      </c>
      <c r="C7" s="317"/>
      <c r="D7" s="356">
        <v>230</v>
      </c>
      <c r="E7" s="356">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19" t="str">
        <f t="shared" si="2"/>
        <v/>
      </c>
      <c r="L7" s="320" t="e">
        <f>IF(AND(ISBLANK($E7),NOT(ISBLANK($E6))),$K6+L$4,NA())</f>
        <v>#N/A</v>
      </c>
      <c r="M7" s="320" t="e">
        <f>IF(AND(ISBLANK($E7),NOT(ISBLANK($E6))),$K6+M$4,NA())</f>
        <v>#N/A</v>
      </c>
      <c r="O7" s="446" t="s">
        <v>821</v>
      </c>
      <c r="P7" s="446" t="s">
        <v>793</v>
      </c>
      <c r="Q7" s="446" t="s">
        <v>794</v>
      </c>
    </row>
    <row r="8" spans="1:26" ht="15" customHeight="1" x14ac:dyDescent="0.75">
      <c r="A8" s="323">
        <v>4</v>
      </c>
      <c r="B8" s="321">
        <v>45159</v>
      </c>
      <c r="C8" s="357"/>
      <c r="D8" s="322">
        <v>180</v>
      </c>
      <c r="E8" s="32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19" t="str">
        <f t="shared" ca="1" si="2"/>
        <v/>
      </c>
      <c r="L8" s="319" t="e">
        <f ca="1">IF(ISBLANK($B8),"",IF(ISNA(L7),IF(AND(ISBLANK($E8),NOT(ISBLANK($E7))),$K7+(L$4*IF(ISBLANK($C8),1,$C8)),L7+(L$4*IF(ISBLANK($C8),1,$C8))),L7+(L$4*IF(ISBLANK($C8),1,$C8))))</f>
        <v>#N/A</v>
      </c>
      <c r="M8" s="319" t="e">
        <f ca="1">IF(ISBLANK($B8),"",IF(ISNA(M7),IF(AND(ISBLANK($E8),NOT(ISBLANK($E7))),$K7+(M$4*IF(ISBLANK($C8),1,$C8)),M7+(M$4*IF(ISBLANK($C8),1,$C8))),M7+(M$4*IF(ISBLANK($C8),1,$C8))))</f>
        <v>#N/A</v>
      </c>
      <c r="O8" s="447"/>
      <c r="P8" s="447"/>
      <c r="Q8" s="447"/>
    </row>
    <row r="9" spans="1:26" x14ac:dyDescent="0.75">
      <c r="A9" s="323">
        <v>5</v>
      </c>
      <c r="B9" s="321">
        <v>45173</v>
      </c>
      <c r="C9" s="357"/>
      <c r="D9" s="322">
        <v>135</v>
      </c>
      <c r="E9" s="32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19" t="str">
        <f t="shared" ca="1" si="2"/>
        <v/>
      </c>
      <c r="L9" s="319" t="e">
        <f t="shared" ref="L9:L56" ca="1" si="4">IF(ISBLANK($B9),"",IF(ISNA(L8),IF(AND(ISBLANK($E9),NOT(ISBLANK($E8))),$K8+(L$4*IF(ISBLANK($C9),1,$C9)),L8+(L$4*IF(ISBLANK($C9),1,$C9))),L8+(L$4*IF(ISBLANK($C9),1,$C9))))</f>
        <v>#N/A</v>
      </c>
      <c r="M9" s="319" t="e">
        <f t="shared" ref="M9:M56" ca="1" si="5">IF(ISBLANK($B9),"",IF(ISNA(M8),IF(AND(ISBLANK($E9),NOT(ISBLANK($E8))),$K8+(M$4*IF(ISBLANK($C9),1,$C9)),M8+(M$4*IF(ISBLANK($C9),1,$C9))),M8+(M$4*IF(ISBLANK($C9),1,$C9))))</f>
        <v>#N/A</v>
      </c>
      <c r="O9" s="448"/>
      <c r="P9" s="448"/>
      <c r="Q9" s="448"/>
    </row>
    <row r="10" spans="1:26" x14ac:dyDescent="0.75">
      <c r="A10" s="323">
        <v>6</v>
      </c>
      <c r="B10" s="321">
        <v>45187</v>
      </c>
      <c r="C10" s="357"/>
      <c r="D10" s="322">
        <v>300</v>
      </c>
      <c r="E10" s="32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19" t="str">
        <f t="shared" ca="1" si="2"/>
        <v/>
      </c>
      <c r="L10" s="319" t="e">
        <f t="shared" ca="1" si="4"/>
        <v>#N/A</v>
      </c>
      <c r="M10" s="319" t="e">
        <f t="shared" ca="1" si="5"/>
        <v>#N/A</v>
      </c>
      <c r="O10" s="304"/>
      <c r="P10" s="326">
        <f ca="1">IF(ISERROR(AVERAGE(INDIRECT(CONCATENATE("E",$O$10+4)):$E$56)),"",AVERAGE(INDIRECT(CONCATENATE("E",$O$10+4)):$E$56))</f>
        <v>34.375</v>
      </c>
      <c r="Q10" s="326">
        <f ca="1">IF(ISERROR(_xlfn.STDEV.P(INDIRECT(CONCATENATE("E",$O$10+4)):$E$56)),"",_xlfn.STDEV.P(INDIRECT(CONCATENATE("E",$O$10+4)):$E$56))</f>
        <v>12.358574958303242</v>
      </c>
    </row>
    <row r="11" spans="1:26" x14ac:dyDescent="0.75">
      <c r="A11" s="323">
        <v>7</v>
      </c>
      <c r="B11" s="321">
        <v>45201</v>
      </c>
      <c r="C11" s="357"/>
      <c r="D11" s="322">
        <v>290</v>
      </c>
      <c r="E11" s="32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19" t="str">
        <f t="shared" ca="1" si="2"/>
        <v/>
      </c>
      <c r="L11" s="319" t="e">
        <f t="shared" ca="1" si="4"/>
        <v>#N/A</v>
      </c>
      <c r="M11" s="319" t="e">
        <f t="shared" ca="1" si="5"/>
        <v>#N/A</v>
      </c>
    </row>
    <row r="12" spans="1:26" x14ac:dyDescent="0.75">
      <c r="A12" s="323">
        <v>8</v>
      </c>
      <c r="B12" s="321">
        <v>45215</v>
      </c>
      <c r="C12" s="357"/>
      <c r="D12" s="322">
        <v>265</v>
      </c>
      <c r="E12" s="32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19">
        <f t="shared" si="2"/>
        <v>275</v>
      </c>
      <c r="L12" s="319" t="e">
        <f t="shared" ca="1" si="4"/>
        <v>#N/A</v>
      </c>
      <c r="M12" s="319" t="e">
        <f t="shared" ca="1" si="5"/>
        <v>#N/A</v>
      </c>
      <c r="O12" s="446" t="s">
        <v>797</v>
      </c>
      <c r="P12" s="446" t="s">
        <v>798</v>
      </c>
    </row>
    <row r="13" spans="1:26" x14ac:dyDescent="0.75">
      <c r="A13" s="323">
        <v>9</v>
      </c>
      <c r="B13" s="321">
        <v>45229</v>
      </c>
      <c r="C13" s="357"/>
      <c r="D13" s="322">
        <v>150</v>
      </c>
      <c r="E13" s="32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19">
        <f t="shared" ca="1" si="2"/>
        <v>309.375</v>
      </c>
      <c r="L13" s="319">
        <f t="shared" ca="1" si="4"/>
        <v>322.18383973334733</v>
      </c>
      <c r="M13" s="319">
        <f t="shared" ca="1" si="5"/>
        <v>296.56616026665267</v>
      </c>
      <c r="O13" s="447"/>
      <c r="P13" s="447"/>
    </row>
    <row r="14" spans="1:26" x14ac:dyDescent="0.75">
      <c r="A14" s="323">
        <v>10</v>
      </c>
      <c r="B14" s="321">
        <v>45243</v>
      </c>
      <c r="C14" s="357"/>
      <c r="D14" s="322"/>
      <c r="E14" s="32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19">
        <f t="shared" ca="1" si="2"/>
        <v>343.75</v>
      </c>
      <c r="L14" s="319">
        <f t="shared" ca="1" si="4"/>
        <v>369.36767946669465</v>
      </c>
      <c r="M14" s="319">
        <f t="shared" ca="1" si="5"/>
        <v>318.13232053330535</v>
      </c>
      <c r="O14" s="448"/>
      <c r="P14" s="448"/>
    </row>
    <row r="15" spans="1:26" x14ac:dyDescent="0.75">
      <c r="A15" s="323">
        <v>11</v>
      </c>
      <c r="B15" s="321">
        <v>45257</v>
      </c>
      <c r="C15" s="357"/>
      <c r="D15" s="322"/>
      <c r="E15" s="32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19">
        <f t="shared" ca="1" si="2"/>
        <v>378.125</v>
      </c>
      <c r="L15" s="319">
        <f t="shared" ca="1" si="4"/>
        <v>416.55151920004198</v>
      </c>
      <c r="M15" s="319">
        <f t="shared" ca="1" si="5"/>
        <v>339.69848079995802</v>
      </c>
      <c r="O15" s="325"/>
      <c r="P15" s="325"/>
    </row>
    <row r="16" spans="1:26" x14ac:dyDescent="0.75">
      <c r="A16" s="323">
        <v>12</v>
      </c>
      <c r="B16" s="321">
        <v>45271</v>
      </c>
      <c r="C16" s="357"/>
      <c r="D16" s="322"/>
      <c r="E16" s="32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19">
        <f t="shared" ca="1" si="2"/>
        <v>412.5</v>
      </c>
      <c r="L16" s="319">
        <f t="shared" ca="1" si="4"/>
        <v>463.73535893338931</v>
      </c>
      <c r="M16" s="319">
        <f t="shared" ca="1" si="5"/>
        <v>361.26464106661069</v>
      </c>
    </row>
    <row r="17" spans="1:16" x14ac:dyDescent="0.75">
      <c r="A17" s="323">
        <v>13</v>
      </c>
      <c r="B17" s="321">
        <v>45285</v>
      </c>
      <c r="C17" s="357">
        <v>0.5</v>
      </c>
      <c r="D17" s="322"/>
      <c r="E17" s="32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429.6875</v>
      </c>
      <c r="K17" s="319">
        <f t="shared" ca="1" si="2"/>
        <v>429.6875</v>
      </c>
      <c r="L17" s="319">
        <f t="shared" ca="1" si="4"/>
        <v>487.32727880006297</v>
      </c>
      <c r="M17" s="319">
        <f t="shared" ca="1" si="5"/>
        <v>372.04772119993703</v>
      </c>
      <c r="O17" s="446" t="s">
        <v>796</v>
      </c>
      <c r="P17" s="446" t="s">
        <v>795</v>
      </c>
    </row>
    <row r="18" spans="1:16" x14ac:dyDescent="0.75">
      <c r="A18" s="323">
        <v>14</v>
      </c>
      <c r="B18" s="321">
        <v>45299</v>
      </c>
      <c r="C18" s="357">
        <v>0.5</v>
      </c>
      <c r="D18" s="322"/>
      <c r="E18" s="32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19">
        <f t="shared" ca="1" si="2"/>
        <v>446.875</v>
      </c>
      <c r="L18" s="319">
        <f t="shared" ca="1" si="4"/>
        <v>510.91919866673663</v>
      </c>
      <c r="M18" s="319">
        <f t="shared" ca="1" si="5"/>
        <v>382.83080133326337</v>
      </c>
      <c r="O18" s="447"/>
      <c r="P18" s="447"/>
    </row>
    <row r="19" spans="1:16" x14ac:dyDescent="0.75">
      <c r="A19" s="323">
        <v>15</v>
      </c>
      <c r="B19" s="321">
        <v>45313</v>
      </c>
      <c r="C19" s="357"/>
      <c r="D19" s="322"/>
      <c r="E19" s="32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19">
        <f t="shared" ca="1" si="2"/>
        <v>481.25</v>
      </c>
      <c r="L19" s="319">
        <f t="shared" ca="1" si="4"/>
        <v>558.10303840008396</v>
      </c>
      <c r="M19" s="319">
        <f t="shared" ca="1" si="5"/>
        <v>404.39696159991604</v>
      </c>
      <c r="O19" s="448"/>
      <c r="P19" s="448"/>
    </row>
    <row r="20" spans="1:16" x14ac:dyDescent="0.75">
      <c r="A20" s="323">
        <v>16</v>
      </c>
      <c r="B20" s="321">
        <v>45327</v>
      </c>
      <c r="C20" s="357"/>
      <c r="D20" s="322"/>
      <c r="E20" s="32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19">
        <f t="shared" ca="1" si="2"/>
        <v>515.625</v>
      </c>
      <c r="L20" s="319">
        <f t="shared" ca="1" si="4"/>
        <v>605.28687813343129</v>
      </c>
      <c r="M20" s="319">
        <f t="shared" ca="1" si="5"/>
        <v>425.96312186656871</v>
      </c>
      <c r="O20" s="327">
        <f ca="1">IF(ISBLANK(O15),P10,O15)</f>
        <v>34.375</v>
      </c>
      <c r="P20" s="327">
        <f ca="1">IF(ISBLANK(P15),Q10,P15)</f>
        <v>12.358574958303242</v>
      </c>
    </row>
    <row r="21" spans="1:16" hidden="1" x14ac:dyDescent="0.75">
      <c r="A21" s="323">
        <v>17</v>
      </c>
      <c r="B21" s="321"/>
      <c r="C21" s="357"/>
      <c r="D21" s="322"/>
      <c r="E21" s="32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19" t="str">
        <f t="shared" si="2"/>
        <v/>
      </c>
      <c r="L21" s="319" t="str">
        <f t="shared" si="4"/>
        <v/>
      </c>
      <c r="M21" s="319" t="str">
        <f t="shared" si="5"/>
        <v/>
      </c>
    </row>
    <row r="22" spans="1:16" hidden="1" x14ac:dyDescent="0.75">
      <c r="A22" s="323">
        <v>18</v>
      </c>
      <c r="B22" s="321"/>
      <c r="C22" s="357"/>
      <c r="D22" s="322"/>
      <c r="E22" s="32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19" t="str">
        <f t="shared" si="2"/>
        <v/>
      </c>
      <c r="L22" s="319" t="str">
        <f t="shared" si="4"/>
        <v/>
      </c>
      <c r="M22" s="319" t="str">
        <f t="shared" si="5"/>
        <v/>
      </c>
    </row>
    <row r="23" spans="1:16" hidden="1" x14ac:dyDescent="0.75">
      <c r="A23" s="323">
        <v>19</v>
      </c>
      <c r="B23" s="321"/>
      <c r="C23" s="357"/>
      <c r="D23" s="322"/>
      <c r="E23" s="32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19" t="str">
        <f t="shared" si="2"/>
        <v/>
      </c>
      <c r="L23" s="319" t="str">
        <f t="shared" si="4"/>
        <v/>
      </c>
      <c r="M23" s="319" t="str">
        <f t="shared" si="5"/>
        <v/>
      </c>
    </row>
    <row r="24" spans="1:16" hidden="1" x14ac:dyDescent="0.75">
      <c r="A24" s="323">
        <v>20</v>
      </c>
      <c r="B24" s="321"/>
      <c r="C24" s="357"/>
      <c r="D24" s="322"/>
      <c r="E24" s="32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19" t="str">
        <f t="shared" si="2"/>
        <v/>
      </c>
      <c r="L24" s="319" t="str">
        <f t="shared" si="4"/>
        <v/>
      </c>
      <c r="M24" s="319" t="str">
        <f t="shared" si="5"/>
        <v/>
      </c>
    </row>
    <row r="25" spans="1:16" hidden="1" x14ac:dyDescent="0.75">
      <c r="A25" s="323">
        <v>21</v>
      </c>
      <c r="B25" s="321"/>
      <c r="C25" s="357"/>
      <c r="D25" s="322"/>
      <c r="E25" s="32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19" t="str">
        <f t="shared" si="2"/>
        <v/>
      </c>
      <c r="L25" s="319" t="str">
        <f t="shared" si="4"/>
        <v/>
      </c>
      <c r="M25" s="319" t="str">
        <f t="shared" si="5"/>
        <v/>
      </c>
    </row>
    <row r="26" spans="1:16" hidden="1" x14ac:dyDescent="0.75">
      <c r="A26" s="323">
        <v>22</v>
      </c>
      <c r="B26" s="321"/>
      <c r="C26" s="357"/>
      <c r="D26" s="322"/>
      <c r="E26" s="32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19" t="str">
        <f t="shared" si="2"/>
        <v/>
      </c>
      <c r="L26" s="319" t="str">
        <f t="shared" si="4"/>
        <v/>
      </c>
      <c r="M26" s="319" t="str">
        <f t="shared" si="5"/>
        <v/>
      </c>
    </row>
    <row r="27" spans="1:16" hidden="1" x14ac:dyDescent="0.75">
      <c r="A27" s="323">
        <v>23</v>
      </c>
      <c r="B27" s="321"/>
      <c r="C27" s="357"/>
      <c r="D27" s="322"/>
      <c r="E27" s="32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19" t="str">
        <f t="shared" si="2"/>
        <v/>
      </c>
      <c r="L27" s="319" t="str">
        <f t="shared" si="4"/>
        <v/>
      </c>
      <c r="M27" s="319" t="str">
        <f t="shared" si="5"/>
        <v/>
      </c>
    </row>
    <row r="28" spans="1:16" hidden="1" x14ac:dyDescent="0.75">
      <c r="A28" s="323">
        <v>24</v>
      </c>
      <c r="B28" s="321"/>
      <c r="C28" s="357"/>
      <c r="D28" s="322"/>
      <c r="E28" s="32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19" t="str">
        <f t="shared" si="2"/>
        <v/>
      </c>
      <c r="L28" s="319" t="str">
        <f t="shared" si="4"/>
        <v/>
      </c>
      <c r="M28" s="319" t="str">
        <f t="shared" si="5"/>
        <v/>
      </c>
    </row>
    <row r="29" spans="1:16" hidden="1" x14ac:dyDescent="0.75">
      <c r="A29" s="323">
        <v>25</v>
      </c>
      <c r="B29" s="321"/>
      <c r="C29" s="357"/>
      <c r="D29" s="322"/>
      <c r="E29" s="32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19" t="str">
        <f t="shared" si="2"/>
        <v/>
      </c>
      <c r="L29" s="319" t="str">
        <f t="shared" si="4"/>
        <v/>
      </c>
      <c r="M29" s="319" t="str">
        <f t="shared" si="5"/>
        <v/>
      </c>
    </row>
    <row r="30" spans="1:16" hidden="1" x14ac:dyDescent="0.75">
      <c r="A30" s="323">
        <v>26</v>
      </c>
      <c r="B30" s="321"/>
      <c r="C30" s="357"/>
      <c r="D30" s="322"/>
      <c r="E30" s="32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19" t="str">
        <f t="shared" si="2"/>
        <v/>
      </c>
      <c r="L30" s="319" t="str">
        <f t="shared" si="4"/>
        <v/>
      </c>
      <c r="M30" s="319" t="str">
        <f t="shared" si="5"/>
        <v/>
      </c>
    </row>
    <row r="31" spans="1:16" hidden="1" x14ac:dyDescent="0.75">
      <c r="A31" s="323">
        <v>27</v>
      </c>
      <c r="B31" s="321"/>
      <c r="C31" s="357"/>
      <c r="D31" s="322"/>
      <c r="E31" s="32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19" t="str">
        <f t="shared" si="2"/>
        <v/>
      </c>
      <c r="L31" s="319" t="str">
        <f t="shared" si="4"/>
        <v/>
      </c>
      <c r="M31" s="319" t="str">
        <f t="shared" si="5"/>
        <v/>
      </c>
    </row>
    <row r="32" spans="1:16" hidden="1" x14ac:dyDescent="0.75">
      <c r="A32" s="323">
        <v>28</v>
      </c>
      <c r="B32" s="321"/>
      <c r="C32" s="357"/>
      <c r="D32" s="322"/>
      <c r="E32" s="32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19" t="str">
        <f t="shared" si="2"/>
        <v/>
      </c>
      <c r="L32" s="319" t="str">
        <f t="shared" si="4"/>
        <v/>
      </c>
      <c r="M32" s="319" t="str">
        <f t="shared" si="5"/>
        <v/>
      </c>
    </row>
    <row r="33" spans="1:13" hidden="1" x14ac:dyDescent="0.75">
      <c r="A33" s="323">
        <v>29</v>
      </c>
      <c r="B33" s="321"/>
      <c r="C33" s="357"/>
      <c r="D33" s="322"/>
      <c r="E33" s="32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19" t="str">
        <f t="shared" si="2"/>
        <v/>
      </c>
      <c r="L33" s="319" t="str">
        <f t="shared" si="4"/>
        <v/>
      </c>
      <c r="M33" s="319" t="str">
        <f t="shared" si="5"/>
        <v/>
      </c>
    </row>
    <row r="34" spans="1:13" hidden="1" x14ac:dyDescent="0.75">
      <c r="A34" s="323">
        <v>30</v>
      </c>
      <c r="B34" s="321"/>
      <c r="C34" s="357"/>
      <c r="D34" s="322"/>
      <c r="E34" s="32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19" t="str">
        <f t="shared" si="2"/>
        <v/>
      </c>
      <c r="L34" s="319" t="str">
        <f t="shared" si="4"/>
        <v/>
      </c>
      <c r="M34" s="319" t="str">
        <f t="shared" si="5"/>
        <v/>
      </c>
    </row>
    <row r="35" spans="1:13" hidden="1" x14ac:dyDescent="0.75">
      <c r="A35" s="323">
        <v>31</v>
      </c>
      <c r="B35" s="321"/>
      <c r="C35" s="357"/>
      <c r="D35" s="322"/>
      <c r="E35" s="32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19" t="str">
        <f t="shared" si="2"/>
        <v/>
      </c>
      <c r="L35" s="319" t="str">
        <f t="shared" si="4"/>
        <v/>
      </c>
      <c r="M35" s="319" t="str">
        <f t="shared" si="5"/>
        <v/>
      </c>
    </row>
    <row r="36" spans="1:13" hidden="1" x14ac:dyDescent="0.75">
      <c r="A36" s="323">
        <v>32</v>
      </c>
      <c r="B36" s="321"/>
      <c r="C36" s="357"/>
      <c r="D36" s="322"/>
      <c r="E36" s="32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19" t="str">
        <f t="shared" si="2"/>
        <v/>
      </c>
      <c r="L36" s="319" t="str">
        <f t="shared" si="4"/>
        <v/>
      </c>
      <c r="M36" s="319" t="str">
        <f t="shared" si="5"/>
        <v/>
      </c>
    </row>
    <row r="37" spans="1:13" hidden="1" x14ac:dyDescent="0.75">
      <c r="A37" s="323">
        <v>33</v>
      </c>
      <c r="B37" s="321"/>
      <c r="C37" s="357"/>
      <c r="D37" s="322"/>
      <c r="E37" s="32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19" t="str">
        <f t="shared" si="2"/>
        <v/>
      </c>
      <c r="L37" s="319" t="str">
        <f t="shared" si="4"/>
        <v/>
      </c>
      <c r="M37" s="319" t="str">
        <f t="shared" si="5"/>
        <v/>
      </c>
    </row>
    <row r="38" spans="1:13" hidden="1" x14ac:dyDescent="0.75">
      <c r="A38" s="323">
        <v>34</v>
      </c>
      <c r="B38" s="321"/>
      <c r="C38" s="357"/>
      <c r="D38" s="322"/>
      <c r="E38" s="32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19" t="str">
        <f t="shared" si="2"/>
        <v/>
      </c>
      <c r="L38" s="319" t="str">
        <f t="shared" si="4"/>
        <v/>
      </c>
      <c r="M38" s="319" t="str">
        <f t="shared" si="5"/>
        <v/>
      </c>
    </row>
    <row r="39" spans="1:13" hidden="1" x14ac:dyDescent="0.75">
      <c r="A39" s="323">
        <v>35</v>
      </c>
      <c r="B39" s="321"/>
      <c r="C39" s="357"/>
      <c r="D39" s="322"/>
      <c r="E39" s="32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19" t="str">
        <f t="shared" si="2"/>
        <v/>
      </c>
      <c r="L39" s="319" t="str">
        <f t="shared" si="4"/>
        <v/>
      </c>
      <c r="M39" s="319" t="str">
        <f t="shared" si="5"/>
        <v/>
      </c>
    </row>
    <row r="40" spans="1:13" hidden="1" x14ac:dyDescent="0.75">
      <c r="A40" s="323">
        <v>36</v>
      </c>
      <c r="B40" s="321"/>
      <c r="C40" s="357"/>
      <c r="D40" s="322"/>
      <c r="E40" s="32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19" t="str">
        <f t="shared" si="2"/>
        <v/>
      </c>
      <c r="L40" s="319" t="str">
        <f t="shared" si="4"/>
        <v/>
      </c>
      <c r="M40" s="319" t="str">
        <f t="shared" si="5"/>
        <v/>
      </c>
    </row>
    <row r="41" spans="1:13" hidden="1" x14ac:dyDescent="0.75">
      <c r="A41" s="323">
        <v>37</v>
      </c>
      <c r="B41" s="321"/>
      <c r="C41" s="357"/>
      <c r="D41" s="322"/>
      <c r="E41" s="32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19" t="str">
        <f t="shared" si="2"/>
        <v/>
      </c>
      <c r="L41" s="319" t="str">
        <f t="shared" si="4"/>
        <v/>
      </c>
      <c r="M41" s="319" t="str">
        <f t="shared" si="5"/>
        <v/>
      </c>
    </row>
    <row r="42" spans="1:13" hidden="1" x14ac:dyDescent="0.75">
      <c r="A42" s="323">
        <v>38</v>
      </c>
      <c r="B42" s="321"/>
      <c r="C42" s="357"/>
      <c r="D42" s="322"/>
      <c r="E42" s="32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19" t="str">
        <f t="shared" si="2"/>
        <v/>
      </c>
      <c r="L42" s="319" t="str">
        <f t="shared" si="4"/>
        <v/>
      </c>
      <c r="M42" s="319" t="str">
        <f t="shared" si="5"/>
        <v/>
      </c>
    </row>
    <row r="43" spans="1:13" hidden="1" x14ac:dyDescent="0.75">
      <c r="A43" s="323">
        <v>39</v>
      </c>
      <c r="B43" s="321"/>
      <c r="C43" s="357"/>
      <c r="D43" s="322"/>
      <c r="E43" s="32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19" t="str">
        <f t="shared" si="2"/>
        <v/>
      </c>
      <c r="L43" s="319" t="str">
        <f t="shared" si="4"/>
        <v/>
      </c>
      <c r="M43" s="319" t="str">
        <f t="shared" si="5"/>
        <v/>
      </c>
    </row>
    <row r="44" spans="1:13" hidden="1" x14ac:dyDescent="0.75">
      <c r="A44" s="323">
        <v>40</v>
      </c>
      <c r="B44" s="321"/>
      <c r="C44" s="357"/>
      <c r="D44" s="322"/>
      <c r="E44" s="32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19" t="str">
        <f t="shared" si="2"/>
        <v/>
      </c>
      <c r="L44" s="319" t="str">
        <f t="shared" si="4"/>
        <v/>
      </c>
      <c r="M44" s="319" t="str">
        <f t="shared" si="5"/>
        <v/>
      </c>
    </row>
    <row r="45" spans="1:13" hidden="1" x14ac:dyDescent="0.75">
      <c r="A45" s="323">
        <v>41</v>
      </c>
      <c r="B45" s="321"/>
      <c r="C45" s="357"/>
      <c r="D45" s="322"/>
      <c r="E45" s="32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19" t="str">
        <f t="shared" si="2"/>
        <v/>
      </c>
      <c r="L45" s="319" t="str">
        <f t="shared" si="4"/>
        <v/>
      </c>
      <c r="M45" s="319" t="str">
        <f t="shared" si="5"/>
        <v/>
      </c>
    </row>
    <row r="46" spans="1:13" hidden="1" x14ac:dyDescent="0.75">
      <c r="A46" s="323">
        <v>42</v>
      </c>
      <c r="B46" s="321"/>
      <c r="C46" s="357"/>
      <c r="D46" s="322"/>
      <c r="E46" s="32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19" t="str">
        <f t="shared" si="2"/>
        <v/>
      </c>
      <c r="L46" s="319" t="str">
        <f t="shared" si="4"/>
        <v/>
      </c>
      <c r="M46" s="319" t="str">
        <f t="shared" si="5"/>
        <v/>
      </c>
    </row>
    <row r="47" spans="1:13" hidden="1" x14ac:dyDescent="0.75">
      <c r="A47" s="323">
        <v>43</v>
      </c>
      <c r="B47" s="321"/>
      <c r="C47" s="357"/>
      <c r="D47" s="322"/>
      <c r="E47" s="32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19" t="str">
        <f t="shared" si="2"/>
        <v/>
      </c>
      <c r="L47" s="319" t="str">
        <f t="shared" si="4"/>
        <v/>
      </c>
      <c r="M47" s="319" t="str">
        <f t="shared" si="5"/>
        <v/>
      </c>
    </row>
    <row r="48" spans="1:13" hidden="1" x14ac:dyDescent="0.75">
      <c r="A48" s="323">
        <v>44</v>
      </c>
      <c r="B48" s="321"/>
      <c r="C48" s="357"/>
      <c r="D48" s="322"/>
      <c r="E48" s="32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19" t="str">
        <f t="shared" si="2"/>
        <v/>
      </c>
      <c r="L48" s="319" t="str">
        <f t="shared" si="4"/>
        <v/>
      </c>
      <c r="M48" s="319" t="str">
        <f t="shared" si="5"/>
        <v/>
      </c>
    </row>
    <row r="49" spans="1:22" hidden="1" x14ac:dyDescent="0.75">
      <c r="A49" s="323">
        <v>45</v>
      </c>
      <c r="B49" s="321"/>
      <c r="C49" s="357"/>
      <c r="D49" s="322"/>
      <c r="E49" s="32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19" t="str">
        <f t="shared" si="2"/>
        <v/>
      </c>
      <c r="L49" s="319" t="str">
        <f t="shared" si="4"/>
        <v/>
      </c>
      <c r="M49" s="319" t="str">
        <f t="shared" si="5"/>
        <v/>
      </c>
    </row>
    <row r="50" spans="1:22" hidden="1" x14ac:dyDescent="0.75">
      <c r="A50" s="323">
        <v>46</v>
      </c>
      <c r="B50" s="321"/>
      <c r="C50" s="357"/>
      <c r="D50" s="322"/>
      <c r="E50" s="32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19" t="str">
        <f t="shared" si="2"/>
        <v/>
      </c>
      <c r="L50" s="319" t="str">
        <f t="shared" si="4"/>
        <v/>
      </c>
      <c r="M50" s="319" t="str">
        <f t="shared" si="5"/>
        <v/>
      </c>
    </row>
    <row r="51" spans="1:22" hidden="1" x14ac:dyDescent="0.75">
      <c r="A51" s="323">
        <v>47</v>
      </c>
      <c r="B51" s="321"/>
      <c r="C51" s="357"/>
      <c r="D51" s="322"/>
      <c r="E51" s="32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19" t="str">
        <f t="shared" si="2"/>
        <v/>
      </c>
      <c r="L51" s="319" t="str">
        <f t="shared" si="4"/>
        <v/>
      </c>
      <c r="M51" s="319" t="str">
        <f t="shared" si="5"/>
        <v/>
      </c>
    </row>
    <row r="52" spans="1:22" hidden="1" x14ac:dyDescent="0.75">
      <c r="A52" s="323">
        <v>48</v>
      </c>
      <c r="B52" s="321"/>
      <c r="C52" s="357"/>
      <c r="D52" s="322"/>
      <c r="E52" s="32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19" t="str">
        <f t="shared" si="2"/>
        <v/>
      </c>
      <c r="L52" s="319" t="str">
        <f t="shared" si="4"/>
        <v/>
      </c>
      <c r="M52" s="319" t="str">
        <f t="shared" si="5"/>
        <v/>
      </c>
    </row>
    <row r="53" spans="1:22" hidden="1" x14ac:dyDescent="0.75">
      <c r="A53" s="323">
        <v>49</v>
      </c>
      <c r="B53" s="321"/>
      <c r="C53" s="357"/>
      <c r="D53" s="322"/>
      <c r="E53" s="32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19" t="str">
        <f t="shared" si="2"/>
        <v/>
      </c>
      <c r="L53" s="319" t="str">
        <f t="shared" si="4"/>
        <v/>
      </c>
      <c r="M53" s="319" t="str">
        <f t="shared" si="5"/>
        <v/>
      </c>
    </row>
    <row r="54" spans="1:22" hidden="1" x14ac:dyDescent="0.75">
      <c r="A54" s="323">
        <v>50</v>
      </c>
      <c r="B54" s="321"/>
      <c r="C54" s="357"/>
      <c r="D54" s="322"/>
      <c r="E54" s="32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19" t="str">
        <f t="shared" si="2"/>
        <v/>
      </c>
      <c r="L54" s="319" t="str">
        <f t="shared" si="4"/>
        <v/>
      </c>
      <c r="M54" s="319" t="str">
        <f t="shared" si="5"/>
        <v/>
      </c>
    </row>
    <row r="55" spans="1:22" hidden="1" x14ac:dyDescent="0.75">
      <c r="A55" s="323">
        <v>51</v>
      </c>
      <c r="B55" s="321"/>
      <c r="C55" s="357"/>
      <c r="D55" s="322"/>
      <c r="E55" s="32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19" t="str">
        <f t="shared" si="2"/>
        <v/>
      </c>
      <c r="L55" s="319" t="str">
        <f t="shared" si="4"/>
        <v/>
      </c>
      <c r="M55" s="319" t="str">
        <f t="shared" si="5"/>
        <v/>
      </c>
    </row>
    <row r="56" spans="1:22" hidden="1" x14ac:dyDescent="0.75">
      <c r="A56" s="332">
        <v>52</v>
      </c>
      <c r="B56" s="333"/>
      <c r="C56" s="358"/>
      <c r="D56" s="334"/>
      <c r="E56" s="334"/>
      <c r="F56" s="335" t="e">
        <f t="shared" si="0"/>
        <v>#N/A</v>
      </c>
      <c r="G56" s="335" t="str">
        <f t="shared" si="6"/>
        <v/>
      </c>
      <c r="H56" s="335" t="e" cm="1">
        <f t="array" ref="H56">IF(ISBLANK($B56),NA(),IF(ISBLANK($D56),INDEX($D$5:$D$56,COUNT($D$5:$D$56)),$D56)+IF(ISNA($F55),MAX($G$5:$G$56),$F55))</f>
        <v>#N/A</v>
      </c>
      <c r="I56" s="335" t="str" cm="1">
        <f t="array" ref="I56">IF(ISBLANK($B56),"",IF(ISBLANK($D56),INDEX($D$5:$D$56,COUNT($D$5:$D$56)),$D56)+IF(ISNA($F55),MAX($G$5:$G$56),$F55))</f>
        <v/>
      </c>
      <c r="J56" s="335" t="e">
        <f t="shared" si="3"/>
        <v>#N/A</v>
      </c>
      <c r="K56" s="336" t="str">
        <f t="shared" si="2"/>
        <v/>
      </c>
      <c r="L56" s="336" t="str">
        <f t="shared" si="4"/>
        <v/>
      </c>
      <c r="M56" s="336" t="str">
        <f t="shared" si="5"/>
        <v/>
      </c>
    </row>
    <row r="57" spans="1:22" x14ac:dyDescent="0.75">
      <c r="A57" s="324" t="s">
        <v>824</v>
      </c>
      <c r="B57" s="1"/>
      <c r="C57" s="1"/>
      <c r="J57" s="314"/>
      <c r="K57" s="314"/>
      <c r="L57" s="353" t="s">
        <v>982</v>
      </c>
    </row>
    <row r="58" spans="1:22" x14ac:dyDescent="0.75">
      <c r="B58" s="1"/>
      <c r="C58" s="1"/>
      <c r="J58" s="314"/>
      <c r="K58" s="314"/>
      <c r="L58" s="314"/>
    </row>
    <row r="59" spans="1:22" x14ac:dyDescent="0.75">
      <c r="B59" s="1"/>
      <c r="C59" s="1"/>
      <c r="L59" s="314"/>
    </row>
    <row r="60" spans="1:22" x14ac:dyDescent="0.75">
      <c r="O60" s="20"/>
      <c r="P60" s="20"/>
      <c r="Q60" s="20"/>
      <c r="R60" s="20"/>
      <c r="S60" s="20"/>
      <c r="T60" s="20"/>
      <c r="U60" s="20"/>
      <c r="V60" s="20"/>
    </row>
    <row r="61" spans="1:22" x14ac:dyDescent="0.75">
      <c r="O61" s="20"/>
      <c r="P61" s="20"/>
      <c r="Q61" s="20" t="s">
        <v>975</v>
      </c>
      <c r="R61" s="20"/>
      <c r="S61" s="20"/>
      <c r="T61" s="20"/>
      <c r="U61" s="20"/>
      <c r="V61" s="20"/>
    </row>
    <row r="62" spans="1:22" x14ac:dyDescent="0.75">
      <c r="O62" s="20"/>
      <c r="P62" s="20"/>
      <c r="Q62" s="20" t="s">
        <v>976</v>
      </c>
      <c r="R62" s="20"/>
      <c r="S62" s="20"/>
      <c r="T62" s="20"/>
      <c r="U62" s="20"/>
      <c r="V62" s="20"/>
    </row>
    <row r="63" spans="1:22" x14ac:dyDescent="0.75">
      <c r="O63" s="20"/>
      <c r="P63" s="20"/>
      <c r="Q63" s="20" t="s">
        <v>977</v>
      </c>
      <c r="R63" s="20"/>
      <c r="S63" s="20"/>
      <c r="T63" s="20"/>
      <c r="U63" s="20"/>
      <c r="V63" s="20"/>
    </row>
    <row r="64" spans="1:22" x14ac:dyDescent="0.75">
      <c r="O64" s="20"/>
      <c r="P64" s="20"/>
      <c r="Q64" s="20" t="s">
        <v>978</v>
      </c>
      <c r="R64" s="20"/>
      <c r="S64" s="20"/>
      <c r="T64" s="20"/>
      <c r="U64" s="20"/>
      <c r="V64" s="20"/>
    </row>
    <row r="65" spans="1:22" x14ac:dyDescent="0.75">
      <c r="O65" s="20"/>
      <c r="P65" s="20"/>
      <c r="Q65" s="20"/>
      <c r="R65" s="20"/>
      <c r="S65" s="20"/>
      <c r="T65" s="20"/>
      <c r="U65" s="20"/>
      <c r="V65" s="20"/>
    </row>
    <row r="66" spans="1:22" x14ac:dyDescent="0.75">
      <c r="O66" s="20"/>
      <c r="P66" s="20"/>
      <c r="Q66" s="20"/>
      <c r="R66" s="20"/>
      <c r="S66" s="20"/>
      <c r="T66" s="20"/>
      <c r="U66" s="20"/>
      <c r="V66" s="20"/>
    </row>
    <row r="67" spans="1:22" x14ac:dyDescent="0.75">
      <c r="O67" s="20"/>
      <c r="P67" s="20"/>
      <c r="Q67" s="20"/>
      <c r="R67" s="20"/>
      <c r="S67" s="20"/>
      <c r="T67" s="20"/>
      <c r="U67" s="20"/>
      <c r="V67" s="20"/>
    </row>
    <row r="68" spans="1:22" x14ac:dyDescent="0.75">
      <c r="O68" s="20"/>
      <c r="P68" s="20"/>
      <c r="Q68" s="20"/>
      <c r="R68" s="20"/>
      <c r="S68" s="20"/>
      <c r="T68" s="20"/>
      <c r="U68" s="20"/>
      <c r="V68" s="20"/>
    </row>
    <row r="69" spans="1:22" x14ac:dyDescent="0.75">
      <c r="O69" s="20"/>
      <c r="P69" s="20"/>
      <c r="Q69" s="20"/>
      <c r="R69" s="20"/>
      <c r="S69" s="20"/>
      <c r="T69" s="20"/>
      <c r="U69" s="20"/>
      <c r="V69" s="20"/>
    </row>
    <row r="70" spans="1:22" x14ac:dyDescent="0.75">
      <c r="O70" s="20"/>
      <c r="P70" s="20"/>
      <c r="Q70" s="20"/>
      <c r="R70" s="20"/>
      <c r="S70" s="20"/>
      <c r="T70" s="20"/>
      <c r="U70" s="20"/>
      <c r="V70" s="20"/>
    </row>
    <row r="71" spans="1:22" x14ac:dyDescent="0.75">
      <c r="O71" s="20"/>
      <c r="P71" s="20"/>
      <c r="Q71" s="20"/>
      <c r="R71" s="20"/>
      <c r="S71" s="20"/>
      <c r="T71" s="20"/>
      <c r="U71" s="20"/>
      <c r="V71" s="20"/>
    </row>
    <row r="72" spans="1:22" x14ac:dyDescent="0.75">
      <c r="O72" s="20"/>
      <c r="P72" s="20"/>
      <c r="Q72" s="20"/>
      <c r="R72" s="20"/>
      <c r="S72" s="20"/>
      <c r="T72" s="20"/>
      <c r="U72" s="20"/>
      <c r="V72" s="20"/>
    </row>
    <row r="73" spans="1:22" x14ac:dyDescent="0.75">
      <c r="O73" s="20"/>
      <c r="P73" s="20"/>
      <c r="Q73" s="20"/>
      <c r="R73" s="20"/>
      <c r="S73" s="20"/>
      <c r="T73" s="20"/>
      <c r="U73" s="20"/>
      <c r="V73" s="20"/>
    </row>
    <row r="74" spans="1:22" x14ac:dyDescent="0.75">
      <c r="O74" s="20"/>
      <c r="P74" s="20"/>
      <c r="Q74" s="396" t="s">
        <v>979</v>
      </c>
      <c r="R74" s="20"/>
      <c r="S74" s="20"/>
      <c r="T74" s="20"/>
      <c r="U74" s="20"/>
      <c r="V74" s="20"/>
    </row>
    <row r="78" spans="1:22" x14ac:dyDescent="0.75">
      <c r="A78" s="2"/>
      <c r="B78" s="19" t="str">
        <f>CONCATENATE("Version ",'Change Log'!$B$3," – © 2015-",YEAR('Change Log'!$A$3),IF('Change Log'!$C$3="William W. Davis",", William W. Davis, MSPM, PMP",CONCATENATE(", original copyright holder is William W. Davis, MSPM, PMP; later modified by ",'Change Log'!$C$3)))</f>
        <v>Version 5.1.1 – © 2015-2023, William W. Davis, MSPM, PMP</v>
      </c>
      <c r="C78" s="19"/>
      <c r="D78" s="5"/>
      <c r="E78" s="5"/>
      <c r="F78" s="5"/>
      <c r="G78" s="5"/>
    </row>
    <row r="79" spans="1:22" x14ac:dyDescent="0.75">
      <c r="A79" s="2"/>
      <c r="B79" s="404" t="s">
        <v>135</v>
      </c>
      <c r="C79" s="404"/>
      <c r="D79" s="404"/>
      <c r="E79" s="404"/>
      <c r="F79" s="404"/>
      <c r="G79" s="404"/>
      <c r="H79" s="404"/>
      <c r="I79" s="404"/>
      <c r="J79" s="404"/>
      <c r="K79" s="404"/>
    </row>
    <row r="80" spans="1:22" x14ac:dyDescent="0.75">
      <c r="A80" s="2"/>
      <c r="B80" s="404" t="s">
        <v>136</v>
      </c>
      <c r="C80" s="404"/>
      <c r="D80" s="404"/>
      <c r="E80" s="404"/>
      <c r="F80" s="404"/>
      <c r="G80" s="404"/>
      <c r="H80" s="341"/>
      <c r="I80" s="341"/>
    </row>
    <row r="81" spans="1:12" x14ac:dyDescent="0.75">
      <c r="A81" s="2"/>
      <c r="B81" s="404" t="s">
        <v>90</v>
      </c>
      <c r="C81" s="404"/>
      <c r="D81" s="404"/>
      <c r="E81" s="404"/>
      <c r="F81" s="341"/>
      <c r="G81" s="341"/>
    </row>
    <row r="82" spans="1:12" x14ac:dyDescent="0.75">
      <c r="A82" s="2"/>
      <c r="B82" s="404" t="s">
        <v>207</v>
      </c>
      <c r="C82" s="404"/>
      <c r="D82" s="404"/>
      <c r="E82" s="404"/>
      <c r="F82" s="404"/>
      <c r="G82" s="404"/>
      <c r="H82" s="341"/>
      <c r="I82" s="341"/>
    </row>
    <row r="83" spans="1:12" x14ac:dyDescent="0.75">
      <c r="A83" s="2"/>
      <c r="B83" s="404" t="s">
        <v>999</v>
      </c>
      <c r="C83" s="404"/>
      <c r="D83" s="404"/>
      <c r="E83" s="404"/>
      <c r="F83" s="404"/>
      <c r="G83" s="404"/>
      <c r="H83" s="404"/>
      <c r="I83" s="404"/>
      <c r="J83" s="404"/>
      <c r="K83" s="404"/>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745</v>
      </c>
      <c r="C88" s="154"/>
      <c r="D88" s="5"/>
      <c r="E88" s="5"/>
      <c r="F88" s="5"/>
      <c r="G88" s="5"/>
    </row>
    <row r="89" spans="1:12" x14ac:dyDescent="0.75">
      <c r="A89" s="19"/>
      <c r="B89" s="154" t="s">
        <v>746</v>
      </c>
      <c r="C89" s="154"/>
      <c r="D89" s="5"/>
      <c r="E89" s="5"/>
      <c r="F89" s="5"/>
      <c r="G89" s="5"/>
    </row>
    <row r="90" spans="1:12" x14ac:dyDescent="0.75">
      <c r="A90" s="2"/>
      <c r="B90" s="154"/>
      <c r="C90" s="154"/>
      <c r="D90" s="5"/>
      <c r="E90" s="5"/>
      <c r="F90" s="5"/>
      <c r="G90" s="5"/>
    </row>
    <row r="91" spans="1:12" x14ac:dyDescent="0.75">
      <c r="A91" s="2"/>
      <c r="B91" s="154" t="s">
        <v>747</v>
      </c>
      <c r="C91" s="154"/>
      <c r="D91" s="5"/>
      <c r="E91" s="5"/>
      <c r="F91" s="5"/>
      <c r="G91" s="5"/>
    </row>
    <row r="92" spans="1:12" x14ac:dyDescent="0.75">
      <c r="A92" s="2"/>
      <c r="B92" s="154" t="s">
        <v>87</v>
      </c>
      <c r="C92" s="154"/>
      <c r="D92" s="5"/>
      <c r="E92" s="5"/>
      <c r="F92" s="5"/>
      <c r="G92" s="5"/>
    </row>
    <row r="93" spans="1:12" x14ac:dyDescent="0.75">
      <c r="A93" s="1"/>
      <c r="B93" s="423" t="s">
        <v>752</v>
      </c>
      <c r="C93" s="423"/>
      <c r="D93" s="423"/>
      <c r="E93" s="423"/>
      <c r="F93" s="423"/>
      <c r="G93" s="423"/>
      <c r="H93" s="423"/>
      <c r="I93" s="261"/>
      <c r="J93" s="268"/>
      <c r="K93" s="268"/>
      <c r="L93" s="268"/>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6" sqref="B6"/>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957</v>
      </c>
    </row>
    <row r="2" spans="1:23" x14ac:dyDescent="0.75">
      <c r="A2" s="449" t="s">
        <v>896</v>
      </c>
      <c r="B2" s="449" t="s">
        <v>15</v>
      </c>
      <c r="C2" s="449" t="s">
        <v>852</v>
      </c>
      <c r="D2" s="449" t="s">
        <v>912</v>
      </c>
      <c r="E2" s="449" t="s">
        <v>913</v>
      </c>
      <c r="F2" s="449" t="s">
        <v>911</v>
      </c>
      <c r="G2" s="449" t="s">
        <v>853</v>
      </c>
      <c r="H2" s="449" t="s">
        <v>881</v>
      </c>
      <c r="I2" s="449" t="s">
        <v>882</v>
      </c>
      <c r="J2" s="449" t="s">
        <v>883</v>
      </c>
      <c r="K2" s="449" t="s">
        <v>884</v>
      </c>
      <c r="L2" s="449" t="s">
        <v>885</v>
      </c>
      <c r="M2" s="449" t="s">
        <v>886</v>
      </c>
      <c r="N2" s="449" t="s">
        <v>887</v>
      </c>
      <c r="O2" s="449" t="s">
        <v>888</v>
      </c>
      <c r="P2" s="449" t="s">
        <v>889</v>
      </c>
      <c r="Q2" s="449" t="s">
        <v>890</v>
      </c>
      <c r="R2" s="449" t="s">
        <v>891</v>
      </c>
      <c r="S2" s="449" t="s">
        <v>892</v>
      </c>
      <c r="T2" s="449" t="s">
        <v>893</v>
      </c>
      <c r="U2" s="449" t="s">
        <v>894</v>
      </c>
      <c r="V2" s="449" t="s">
        <v>895</v>
      </c>
      <c r="W2" s="387"/>
    </row>
    <row r="3" spans="1:23" x14ac:dyDescent="0.75">
      <c r="A3" s="449"/>
      <c r="B3" s="449"/>
      <c r="C3" s="449"/>
      <c r="D3" s="449"/>
      <c r="E3" s="449"/>
      <c r="F3" s="449"/>
      <c r="G3" s="449"/>
      <c r="H3" s="449"/>
      <c r="I3" s="449"/>
      <c r="J3" s="449"/>
      <c r="K3" s="449"/>
      <c r="L3" s="449"/>
      <c r="M3" s="449"/>
      <c r="N3" s="449"/>
      <c r="O3" s="449"/>
      <c r="P3" s="449"/>
      <c r="Q3" s="449"/>
      <c r="R3" s="449"/>
      <c r="S3" s="449"/>
      <c r="T3" s="449"/>
      <c r="U3" s="449"/>
      <c r="V3" s="449"/>
      <c r="W3" s="387" t="s">
        <v>929</v>
      </c>
    </row>
    <row r="4" spans="1:23" x14ac:dyDescent="0.75">
      <c r="A4" s="449"/>
      <c r="B4" s="449"/>
      <c r="C4" s="449"/>
      <c r="D4" s="449"/>
      <c r="E4" s="449"/>
      <c r="F4" s="449"/>
      <c r="G4" s="449"/>
      <c r="H4" s="449"/>
      <c r="I4" s="449"/>
      <c r="J4" s="449"/>
      <c r="K4" s="449"/>
      <c r="L4" s="449"/>
      <c r="M4" s="449"/>
      <c r="N4" s="449"/>
      <c r="O4" s="449"/>
      <c r="P4" s="449"/>
      <c r="Q4" s="449"/>
      <c r="R4" s="449"/>
      <c r="S4" s="449"/>
      <c r="T4" s="449"/>
      <c r="U4" s="449"/>
      <c r="V4" s="449"/>
      <c r="W4" s="387" t="s">
        <v>948</v>
      </c>
    </row>
    <row r="5" spans="1:23" x14ac:dyDescent="0.75">
      <c r="A5" s="450" t="s">
        <v>897</v>
      </c>
      <c r="B5" s="451"/>
      <c r="C5" s="451"/>
      <c r="D5" s="451"/>
      <c r="E5" s="451"/>
      <c r="F5" s="451"/>
      <c r="G5" s="452"/>
      <c r="H5" s="385"/>
      <c r="I5" s="385"/>
      <c r="J5" s="385"/>
      <c r="K5" s="385"/>
      <c r="L5" s="385"/>
      <c r="M5" s="385"/>
      <c r="N5" s="385"/>
      <c r="O5" s="385"/>
      <c r="P5" s="385"/>
      <c r="Q5" s="385"/>
      <c r="R5" s="385"/>
      <c r="S5" s="385"/>
      <c r="T5" s="385"/>
      <c r="U5" s="385"/>
      <c r="V5" s="385"/>
    </row>
    <row r="6" spans="1:23" x14ac:dyDescent="0.75">
      <c r="A6" s="365">
        <v>1</v>
      </c>
      <c r="B6" s="366">
        <v>45201</v>
      </c>
      <c r="C6" s="386">
        <v>97</v>
      </c>
      <c r="D6" s="386">
        <v>3</v>
      </c>
      <c r="E6" s="386">
        <v>0</v>
      </c>
      <c r="F6" s="386">
        <v>0</v>
      </c>
      <c r="G6" s="386">
        <v>0</v>
      </c>
      <c r="H6" s="386">
        <v>0</v>
      </c>
      <c r="I6" s="386">
        <v>0</v>
      </c>
      <c r="J6" s="386">
        <v>0</v>
      </c>
      <c r="K6" s="386">
        <v>0</v>
      </c>
      <c r="L6" s="386">
        <v>0</v>
      </c>
      <c r="M6" s="386">
        <v>0</v>
      </c>
      <c r="N6" s="386">
        <v>0</v>
      </c>
      <c r="O6" s="386">
        <v>0</v>
      </c>
      <c r="P6" s="386">
        <v>0</v>
      </c>
      <c r="Q6" s="386">
        <v>0</v>
      </c>
      <c r="R6" s="386">
        <v>0</v>
      </c>
      <c r="S6" s="386">
        <v>0</v>
      </c>
      <c r="T6" s="386">
        <v>0</v>
      </c>
      <c r="U6" s="386">
        <v>0</v>
      </c>
      <c r="V6" s="386">
        <v>0</v>
      </c>
    </row>
    <row r="7" spans="1:23" x14ac:dyDescent="0.75">
      <c r="A7" s="365">
        <v>2</v>
      </c>
      <c r="B7" s="366">
        <v>45202</v>
      </c>
      <c r="C7" s="384">
        <v>95</v>
      </c>
      <c r="D7" s="384">
        <v>3</v>
      </c>
      <c r="E7" s="384">
        <v>2</v>
      </c>
      <c r="F7" s="384">
        <v>0</v>
      </c>
      <c r="G7" s="384">
        <v>0</v>
      </c>
      <c r="H7" s="384"/>
      <c r="I7" s="384"/>
      <c r="J7" s="384"/>
      <c r="K7" s="384"/>
      <c r="L7" s="384"/>
      <c r="M7" s="384"/>
      <c r="N7" s="384"/>
      <c r="O7" s="384"/>
      <c r="P7" s="384"/>
      <c r="Q7" s="384"/>
      <c r="R7" s="384"/>
      <c r="S7" s="384"/>
      <c r="T7" s="384"/>
      <c r="U7" s="384"/>
      <c r="V7" s="384"/>
    </row>
    <row r="8" spans="1:23" x14ac:dyDescent="0.75">
      <c r="A8" s="365">
        <v>3</v>
      </c>
      <c r="B8" s="366">
        <v>45203</v>
      </c>
      <c r="C8" s="384">
        <v>94</v>
      </c>
      <c r="D8" s="384">
        <v>3</v>
      </c>
      <c r="E8" s="384">
        <v>3</v>
      </c>
      <c r="F8" s="384">
        <v>0</v>
      </c>
      <c r="G8" s="384">
        <v>0</v>
      </c>
      <c r="H8" s="384"/>
      <c r="I8" s="384"/>
      <c r="J8" s="384"/>
      <c r="K8" s="384"/>
      <c r="L8" s="384"/>
      <c r="M8" s="384"/>
      <c r="N8" s="384"/>
      <c r="O8" s="384"/>
      <c r="P8" s="384"/>
      <c r="Q8" s="384"/>
      <c r="R8" s="384"/>
      <c r="S8" s="384"/>
      <c r="T8" s="384"/>
      <c r="U8" s="384"/>
      <c r="V8" s="384"/>
    </row>
    <row r="9" spans="1:23" x14ac:dyDescent="0.75">
      <c r="A9" s="365">
        <v>4</v>
      </c>
      <c r="B9" s="366">
        <v>45204</v>
      </c>
      <c r="C9" s="384">
        <v>90</v>
      </c>
      <c r="D9" s="384">
        <v>3</v>
      </c>
      <c r="E9" s="384">
        <v>2</v>
      </c>
      <c r="F9" s="384">
        <v>2</v>
      </c>
      <c r="G9" s="384">
        <v>3</v>
      </c>
      <c r="H9" s="384"/>
      <c r="I9" s="384"/>
      <c r="J9" s="384"/>
      <c r="K9" s="384"/>
      <c r="L9" s="384"/>
      <c r="M9" s="384"/>
      <c r="N9" s="384"/>
      <c r="O9" s="384"/>
      <c r="P9" s="384"/>
      <c r="Q9" s="384"/>
      <c r="R9" s="384"/>
      <c r="S9" s="384"/>
      <c r="T9" s="384"/>
      <c r="U9" s="384"/>
      <c r="V9" s="384"/>
    </row>
    <row r="10" spans="1:23" x14ac:dyDescent="0.75">
      <c r="A10" s="365">
        <v>5</v>
      </c>
      <c r="B10" s="366">
        <v>45205</v>
      </c>
      <c r="C10" s="384">
        <v>88</v>
      </c>
      <c r="D10" s="384">
        <v>2</v>
      </c>
      <c r="E10" s="384">
        <v>3</v>
      </c>
      <c r="F10" s="384">
        <v>3</v>
      </c>
      <c r="G10" s="384">
        <v>4</v>
      </c>
      <c r="H10" s="384"/>
      <c r="I10" s="384"/>
      <c r="J10" s="384"/>
      <c r="K10" s="384"/>
      <c r="L10" s="384"/>
      <c r="M10" s="384"/>
      <c r="N10" s="384"/>
      <c r="O10" s="384"/>
      <c r="P10" s="384"/>
      <c r="Q10" s="384"/>
      <c r="R10" s="384"/>
      <c r="S10" s="384"/>
      <c r="T10" s="384"/>
      <c r="U10" s="384"/>
      <c r="V10" s="384"/>
    </row>
    <row r="11" spans="1:23" x14ac:dyDescent="0.75">
      <c r="A11" s="365">
        <v>6</v>
      </c>
      <c r="B11" s="366">
        <v>45208</v>
      </c>
      <c r="C11" s="384">
        <v>85</v>
      </c>
      <c r="D11" s="384">
        <v>4</v>
      </c>
      <c r="E11" s="384">
        <v>4</v>
      </c>
      <c r="F11" s="384">
        <v>2</v>
      </c>
      <c r="G11" s="384">
        <v>5</v>
      </c>
      <c r="H11" s="384"/>
      <c r="I11" s="384"/>
      <c r="J11" s="384"/>
      <c r="K11" s="384"/>
      <c r="L11" s="384"/>
      <c r="M11" s="384"/>
      <c r="N11" s="384"/>
      <c r="O11" s="384"/>
      <c r="P11" s="384"/>
      <c r="Q11" s="384"/>
      <c r="R11" s="384"/>
      <c r="S11" s="384"/>
      <c r="T11" s="384"/>
      <c r="U11" s="384"/>
      <c r="V11" s="384"/>
    </row>
    <row r="12" spans="1:23" x14ac:dyDescent="0.75">
      <c r="A12" s="365">
        <v>7</v>
      </c>
      <c r="B12" s="366">
        <v>45209</v>
      </c>
      <c r="C12" s="384">
        <v>81</v>
      </c>
      <c r="D12" s="384">
        <v>3</v>
      </c>
      <c r="E12" s="384">
        <v>3</v>
      </c>
      <c r="F12" s="384">
        <v>1</v>
      </c>
      <c r="G12" s="384">
        <v>12</v>
      </c>
      <c r="H12" s="384"/>
      <c r="I12" s="384"/>
      <c r="J12" s="384"/>
      <c r="K12" s="384"/>
      <c r="L12" s="384"/>
      <c r="M12" s="384"/>
      <c r="N12" s="384"/>
      <c r="O12" s="384"/>
      <c r="P12" s="384"/>
      <c r="Q12" s="384"/>
      <c r="R12" s="384"/>
      <c r="S12" s="384"/>
      <c r="T12" s="384"/>
      <c r="U12" s="384"/>
      <c r="V12" s="384"/>
    </row>
    <row r="13" spans="1:23" x14ac:dyDescent="0.75">
      <c r="A13" s="365">
        <v>8</v>
      </c>
      <c r="B13" s="366">
        <v>45210</v>
      </c>
      <c r="C13" s="384">
        <v>101</v>
      </c>
      <c r="D13" s="384">
        <v>3</v>
      </c>
      <c r="E13" s="384">
        <v>4</v>
      </c>
      <c r="F13" s="384">
        <v>0</v>
      </c>
      <c r="G13" s="384">
        <v>14</v>
      </c>
      <c r="H13" s="384"/>
      <c r="I13" s="384"/>
      <c r="J13" s="384"/>
      <c r="K13" s="384"/>
      <c r="L13" s="384"/>
      <c r="M13" s="384"/>
      <c r="N13" s="384"/>
      <c r="O13" s="384"/>
      <c r="P13" s="384"/>
      <c r="Q13" s="384"/>
      <c r="R13" s="384"/>
      <c r="S13" s="384"/>
      <c r="T13" s="384"/>
      <c r="U13" s="384"/>
      <c r="V13" s="384"/>
    </row>
    <row r="14" spans="1:23" x14ac:dyDescent="0.75">
      <c r="A14" s="365">
        <v>9</v>
      </c>
      <c r="B14" s="366">
        <v>45211</v>
      </c>
      <c r="C14" s="384">
        <v>98</v>
      </c>
      <c r="D14" s="384">
        <v>4</v>
      </c>
      <c r="E14" s="384">
        <v>5</v>
      </c>
      <c r="F14" s="384">
        <v>1</v>
      </c>
      <c r="G14" s="384">
        <v>14</v>
      </c>
      <c r="H14" s="384"/>
      <c r="I14" s="384"/>
      <c r="J14" s="384"/>
      <c r="K14" s="384"/>
      <c r="L14" s="384"/>
      <c r="M14" s="384"/>
      <c r="N14" s="384"/>
      <c r="O14" s="384"/>
      <c r="P14" s="384"/>
      <c r="Q14" s="384"/>
      <c r="R14" s="384"/>
      <c r="S14" s="384"/>
      <c r="T14" s="384"/>
      <c r="U14" s="384"/>
      <c r="V14" s="384"/>
    </row>
    <row r="15" spans="1:23" x14ac:dyDescent="0.75">
      <c r="A15" s="365">
        <v>10</v>
      </c>
      <c r="B15" s="366">
        <v>45212</v>
      </c>
      <c r="C15" s="384">
        <v>93</v>
      </c>
      <c r="D15" s="384">
        <v>3</v>
      </c>
      <c r="E15" s="384">
        <v>8</v>
      </c>
      <c r="F15" s="384">
        <v>3</v>
      </c>
      <c r="G15" s="384">
        <v>15</v>
      </c>
      <c r="H15" s="384"/>
      <c r="I15" s="384"/>
      <c r="J15" s="384"/>
      <c r="K15" s="384"/>
      <c r="L15" s="384"/>
      <c r="M15" s="384"/>
      <c r="N15" s="384"/>
      <c r="O15" s="384"/>
      <c r="P15" s="384"/>
      <c r="Q15" s="384"/>
      <c r="R15" s="384"/>
      <c r="S15" s="384"/>
      <c r="T15" s="384"/>
      <c r="U15" s="384"/>
      <c r="V15" s="384"/>
    </row>
    <row r="16" spans="1:23" x14ac:dyDescent="0.75">
      <c r="A16" s="365">
        <v>11</v>
      </c>
      <c r="B16" s="366">
        <v>45215</v>
      </c>
      <c r="C16" s="384">
        <v>90</v>
      </c>
      <c r="D16" s="384">
        <v>3</v>
      </c>
      <c r="E16" s="384">
        <v>11</v>
      </c>
      <c r="F16" s="384">
        <v>1</v>
      </c>
      <c r="G16" s="384">
        <v>17</v>
      </c>
      <c r="H16" s="384"/>
      <c r="I16" s="384"/>
      <c r="J16" s="384"/>
      <c r="K16" s="384"/>
      <c r="L16" s="384"/>
      <c r="M16" s="384"/>
      <c r="N16" s="384"/>
      <c r="O16" s="384"/>
      <c r="P16" s="384"/>
      <c r="Q16" s="384"/>
      <c r="R16" s="384"/>
      <c r="S16" s="384"/>
      <c r="T16" s="384"/>
      <c r="U16" s="384"/>
      <c r="V16" s="384"/>
    </row>
    <row r="17" spans="1:22" x14ac:dyDescent="0.75">
      <c r="A17" s="365">
        <v>12</v>
      </c>
      <c r="B17" s="366">
        <v>45216</v>
      </c>
      <c r="C17" s="384">
        <v>85</v>
      </c>
      <c r="D17" s="384">
        <v>4</v>
      </c>
      <c r="E17" s="384">
        <v>16</v>
      </c>
      <c r="F17" s="384">
        <v>0</v>
      </c>
      <c r="G17" s="384">
        <v>18</v>
      </c>
      <c r="H17" s="384"/>
      <c r="I17" s="384"/>
      <c r="J17" s="384"/>
      <c r="K17" s="384"/>
      <c r="L17" s="384"/>
      <c r="M17" s="384"/>
      <c r="N17" s="384"/>
      <c r="O17" s="384"/>
      <c r="P17" s="384"/>
      <c r="Q17" s="384"/>
      <c r="R17" s="384"/>
      <c r="S17" s="384"/>
      <c r="T17" s="384"/>
      <c r="U17" s="384"/>
      <c r="V17" s="384"/>
    </row>
    <row r="18" spans="1:22" x14ac:dyDescent="0.75">
      <c r="A18" s="365">
        <v>13</v>
      </c>
      <c r="B18" s="366"/>
      <c r="C18" s="384"/>
      <c r="D18" s="384"/>
      <c r="E18" s="384"/>
      <c r="F18" s="384"/>
      <c r="G18" s="384"/>
      <c r="H18" s="384"/>
      <c r="I18" s="384"/>
      <c r="J18" s="384"/>
      <c r="K18" s="384"/>
      <c r="L18" s="384"/>
      <c r="M18" s="384"/>
      <c r="N18" s="384"/>
      <c r="O18" s="384"/>
      <c r="P18" s="384"/>
      <c r="Q18" s="384"/>
      <c r="R18" s="384"/>
      <c r="S18" s="384"/>
      <c r="T18" s="384"/>
      <c r="U18" s="384"/>
      <c r="V18" s="384"/>
    </row>
    <row r="19" spans="1:22" x14ac:dyDescent="0.75">
      <c r="A19" s="365">
        <v>14</v>
      </c>
      <c r="B19" s="366"/>
      <c r="C19" s="384"/>
      <c r="D19" s="384"/>
      <c r="E19" s="384"/>
      <c r="F19" s="384"/>
      <c r="G19" s="384"/>
      <c r="H19" s="384"/>
      <c r="I19" s="384"/>
      <c r="J19" s="384"/>
      <c r="K19" s="384"/>
      <c r="L19" s="384"/>
      <c r="M19" s="384"/>
      <c r="N19" s="384"/>
      <c r="O19" s="384"/>
      <c r="P19" s="384"/>
      <c r="Q19" s="384"/>
      <c r="R19" s="384"/>
      <c r="S19" s="384"/>
      <c r="T19" s="384"/>
      <c r="U19" s="384"/>
      <c r="V19" s="384"/>
    </row>
    <row r="20" spans="1:22" x14ac:dyDescent="0.75">
      <c r="A20" s="365">
        <v>15</v>
      </c>
      <c r="B20" s="366"/>
      <c r="C20" s="384"/>
      <c r="D20" s="384"/>
      <c r="E20" s="384"/>
      <c r="F20" s="384"/>
      <c r="G20" s="384"/>
      <c r="H20" s="384"/>
      <c r="I20" s="384"/>
      <c r="J20" s="384"/>
      <c r="K20" s="384"/>
      <c r="L20" s="384"/>
      <c r="M20" s="384"/>
      <c r="N20" s="384"/>
      <c r="O20" s="384"/>
      <c r="P20" s="384"/>
      <c r="Q20" s="384"/>
      <c r="R20" s="384"/>
      <c r="S20" s="384"/>
      <c r="T20" s="384"/>
      <c r="U20" s="384"/>
      <c r="V20" s="384"/>
    </row>
    <row r="21" spans="1:22" x14ac:dyDescent="0.75">
      <c r="A21" s="365">
        <v>16</v>
      </c>
      <c r="B21" s="366"/>
      <c r="C21" s="384"/>
      <c r="D21" s="384"/>
      <c r="E21" s="384"/>
      <c r="F21" s="384"/>
      <c r="G21" s="384"/>
      <c r="H21" s="384"/>
      <c r="I21" s="384"/>
      <c r="J21" s="384"/>
      <c r="K21" s="384"/>
      <c r="L21" s="384"/>
      <c r="M21" s="384"/>
      <c r="N21" s="384"/>
      <c r="O21" s="384"/>
      <c r="P21" s="384"/>
      <c r="Q21" s="384"/>
      <c r="R21" s="384"/>
      <c r="S21" s="384"/>
      <c r="T21" s="384"/>
      <c r="U21" s="384"/>
      <c r="V21" s="384"/>
    </row>
    <row r="22" spans="1:22" x14ac:dyDescent="0.75">
      <c r="A22" s="365">
        <v>17</v>
      </c>
      <c r="B22" s="366"/>
      <c r="C22" s="384"/>
      <c r="D22" s="384"/>
      <c r="E22" s="384"/>
      <c r="F22" s="384"/>
      <c r="G22" s="384"/>
      <c r="H22" s="384"/>
      <c r="I22" s="384"/>
      <c r="J22" s="384"/>
      <c r="K22" s="384"/>
      <c r="L22" s="384"/>
      <c r="M22" s="384"/>
      <c r="N22" s="384"/>
      <c r="O22" s="384"/>
      <c r="P22" s="384"/>
      <c r="Q22" s="384"/>
      <c r="R22" s="384"/>
      <c r="S22" s="384"/>
      <c r="T22" s="384"/>
      <c r="U22" s="384"/>
      <c r="V22" s="384"/>
    </row>
    <row r="23" spans="1:22" x14ac:dyDescent="0.75">
      <c r="A23" s="365">
        <v>18</v>
      </c>
      <c r="B23" s="366"/>
      <c r="C23" s="384"/>
      <c r="D23" s="384"/>
      <c r="E23" s="384"/>
      <c r="F23" s="384"/>
      <c r="G23" s="384"/>
      <c r="H23" s="384"/>
      <c r="I23" s="384"/>
      <c r="J23" s="384"/>
      <c r="K23" s="384"/>
      <c r="L23" s="384"/>
      <c r="M23" s="384"/>
      <c r="N23" s="384"/>
      <c r="O23" s="384"/>
      <c r="P23" s="384"/>
      <c r="Q23" s="384"/>
      <c r="R23" s="384"/>
      <c r="S23" s="384"/>
      <c r="T23" s="384"/>
      <c r="U23" s="384"/>
      <c r="V23" s="384"/>
    </row>
    <row r="24" spans="1:22" x14ac:dyDescent="0.75">
      <c r="A24" s="365">
        <v>19</v>
      </c>
      <c r="B24" s="366"/>
      <c r="C24" s="384"/>
      <c r="D24" s="384"/>
      <c r="E24" s="384"/>
      <c r="F24" s="384"/>
      <c r="G24" s="384"/>
      <c r="H24" s="384"/>
      <c r="I24" s="384"/>
      <c r="J24" s="384"/>
      <c r="K24" s="384"/>
      <c r="L24" s="384"/>
      <c r="M24" s="384"/>
      <c r="N24" s="384"/>
      <c r="O24" s="384"/>
      <c r="P24" s="384"/>
      <c r="Q24" s="384"/>
      <c r="R24" s="384"/>
      <c r="S24" s="384"/>
      <c r="T24" s="384"/>
      <c r="U24" s="384"/>
      <c r="V24" s="384"/>
    </row>
    <row r="25" spans="1:22" x14ac:dyDescent="0.75">
      <c r="A25" s="365">
        <v>20</v>
      </c>
      <c r="B25" s="366"/>
      <c r="C25" s="384"/>
      <c r="D25" s="384"/>
      <c r="E25" s="384"/>
      <c r="F25" s="384"/>
      <c r="G25" s="384"/>
      <c r="H25" s="384"/>
      <c r="I25" s="384"/>
      <c r="J25" s="384"/>
      <c r="K25" s="384"/>
      <c r="L25" s="384"/>
      <c r="M25" s="384"/>
      <c r="N25" s="384"/>
      <c r="O25" s="384"/>
      <c r="P25" s="384"/>
      <c r="Q25" s="384"/>
      <c r="R25" s="384"/>
      <c r="S25" s="384"/>
      <c r="T25" s="384"/>
      <c r="U25" s="384"/>
      <c r="V25" s="384"/>
    </row>
    <row r="26" spans="1:22" x14ac:dyDescent="0.75">
      <c r="A26" s="365">
        <v>21</v>
      </c>
      <c r="B26" s="366"/>
      <c r="C26" s="384"/>
      <c r="D26" s="384"/>
      <c r="E26" s="384"/>
      <c r="F26" s="384"/>
      <c r="G26" s="384"/>
      <c r="H26" s="384"/>
      <c r="I26" s="384"/>
      <c r="J26" s="384"/>
      <c r="K26" s="384"/>
      <c r="L26" s="384"/>
      <c r="M26" s="384"/>
      <c r="N26" s="384"/>
      <c r="O26" s="384"/>
      <c r="P26" s="384"/>
      <c r="Q26" s="384"/>
      <c r="R26" s="384"/>
      <c r="S26" s="384"/>
      <c r="T26" s="384"/>
      <c r="U26" s="384"/>
      <c r="V26" s="384"/>
    </row>
    <row r="27" spans="1:22" x14ac:dyDescent="0.75">
      <c r="A27" s="365">
        <v>22</v>
      </c>
      <c r="B27" s="366"/>
      <c r="C27" s="384"/>
      <c r="D27" s="384"/>
      <c r="E27" s="384"/>
      <c r="F27" s="384"/>
      <c r="G27" s="384"/>
      <c r="H27" s="384"/>
      <c r="I27" s="384"/>
      <c r="J27" s="384"/>
      <c r="K27" s="384"/>
      <c r="L27" s="384"/>
      <c r="M27" s="384"/>
      <c r="N27" s="384"/>
      <c r="O27" s="384"/>
      <c r="P27" s="384"/>
      <c r="Q27" s="384"/>
      <c r="R27" s="384"/>
      <c r="S27" s="384"/>
      <c r="T27" s="384"/>
      <c r="U27" s="384"/>
      <c r="V27" s="384"/>
    </row>
    <row r="28" spans="1:22" x14ac:dyDescent="0.75">
      <c r="A28" s="365">
        <v>23</v>
      </c>
      <c r="B28" s="366"/>
      <c r="C28" s="384"/>
      <c r="D28" s="384"/>
      <c r="E28" s="384"/>
      <c r="F28" s="384"/>
      <c r="G28" s="384"/>
      <c r="H28" s="384"/>
      <c r="I28" s="384"/>
      <c r="J28" s="384"/>
      <c r="K28" s="384"/>
      <c r="L28" s="384"/>
      <c r="M28" s="384"/>
      <c r="N28" s="384"/>
      <c r="O28" s="384"/>
      <c r="P28" s="384"/>
      <c r="Q28" s="384"/>
      <c r="R28" s="384"/>
      <c r="S28" s="384"/>
      <c r="T28" s="384"/>
      <c r="U28" s="384"/>
      <c r="V28" s="384"/>
    </row>
    <row r="29" spans="1:22" x14ac:dyDescent="0.75">
      <c r="A29" s="365">
        <v>24</v>
      </c>
      <c r="B29" s="366"/>
      <c r="C29" s="384"/>
      <c r="D29" s="384"/>
      <c r="E29" s="384"/>
      <c r="F29" s="384"/>
      <c r="G29" s="384"/>
      <c r="H29" s="384"/>
      <c r="I29" s="384"/>
      <c r="J29" s="384"/>
      <c r="K29" s="384"/>
      <c r="L29" s="384"/>
      <c r="M29" s="384"/>
      <c r="N29" s="384"/>
      <c r="O29" s="384"/>
      <c r="P29" s="384"/>
      <c r="Q29" s="384"/>
      <c r="R29" s="384"/>
      <c r="S29" s="384"/>
      <c r="T29" s="384"/>
      <c r="U29" s="384"/>
      <c r="V29" s="384"/>
    </row>
    <row r="30" spans="1:22" x14ac:dyDescent="0.75">
      <c r="A30" s="365">
        <v>25</v>
      </c>
      <c r="B30" s="366"/>
      <c r="C30" s="384"/>
      <c r="D30" s="384"/>
      <c r="E30" s="384"/>
      <c r="F30" s="384"/>
      <c r="G30" s="384"/>
      <c r="H30" s="384"/>
      <c r="I30" s="384"/>
      <c r="J30" s="384"/>
      <c r="K30" s="384"/>
      <c r="L30" s="384"/>
      <c r="M30" s="384"/>
      <c r="N30" s="384"/>
      <c r="O30" s="384"/>
      <c r="P30" s="384"/>
      <c r="Q30" s="384"/>
      <c r="R30" s="384"/>
      <c r="S30" s="384"/>
      <c r="T30" s="384"/>
      <c r="U30" s="384"/>
      <c r="V30" s="384"/>
    </row>
    <row r="31" spans="1:22" x14ac:dyDescent="0.75">
      <c r="A31" s="365">
        <v>26</v>
      </c>
      <c r="B31" s="366"/>
      <c r="C31" s="384"/>
      <c r="D31" s="384"/>
      <c r="E31" s="384"/>
      <c r="F31" s="384"/>
      <c r="G31" s="384"/>
      <c r="H31" s="384"/>
      <c r="I31" s="384"/>
      <c r="J31" s="384"/>
      <c r="K31" s="384"/>
      <c r="L31" s="384"/>
      <c r="M31" s="384"/>
      <c r="N31" s="384"/>
      <c r="O31" s="384"/>
      <c r="P31" s="384"/>
      <c r="Q31" s="384"/>
      <c r="R31" s="384"/>
      <c r="S31" s="384"/>
      <c r="T31" s="384"/>
      <c r="U31" s="384"/>
      <c r="V31" s="384"/>
    </row>
    <row r="32" spans="1:22" x14ac:dyDescent="0.75">
      <c r="A32" s="365">
        <v>27</v>
      </c>
      <c r="B32" s="366"/>
      <c r="C32" s="384"/>
      <c r="D32" s="384"/>
      <c r="E32" s="384"/>
      <c r="F32" s="384"/>
      <c r="G32" s="384"/>
      <c r="H32" s="384"/>
      <c r="I32" s="384"/>
      <c r="J32" s="384"/>
      <c r="K32" s="384"/>
      <c r="L32" s="384"/>
      <c r="M32" s="384"/>
      <c r="N32" s="384"/>
      <c r="O32" s="384"/>
      <c r="P32" s="384"/>
      <c r="Q32" s="384"/>
      <c r="R32" s="384"/>
      <c r="S32" s="384"/>
      <c r="T32" s="384"/>
      <c r="U32" s="384"/>
      <c r="V32" s="384"/>
    </row>
    <row r="33" spans="1:22" x14ac:dyDescent="0.75">
      <c r="A33" s="365">
        <v>28</v>
      </c>
      <c r="B33" s="366"/>
      <c r="C33" s="384"/>
      <c r="D33" s="384"/>
      <c r="E33" s="384"/>
      <c r="F33" s="384"/>
      <c r="G33" s="384"/>
      <c r="H33" s="384"/>
      <c r="I33" s="384"/>
      <c r="J33" s="384"/>
      <c r="K33" s="384"/>
      <c r="L33" s="384"/>
      <c r="M33" s="384"/>
      <c r="N33" s="384"/>
      <c r="O33" s="384"/>
      <c r="P33" s="384"/>
      <c r="Q33" s="384"/>
      <c r="R33" s="384"/>
      <c r="S33" s="384"/>
      <c r="T33" s="384"/>
      <c r="U33" s="384"/>
      <c r="V33" s="384"/>
    </row>
    <row r="34" spans="1:22" x14ac:dyDescent="0.75">
      <c r="A34" s="365">
        <v>29</v>
      </c>
      <c r="B34" s="366"/>
      <c r="C34" s="384"/>
      <c r="D34" s="384"/>
      <c r="E34" s="384"/>
      <c r="F34" s="384"/>
      <c r="G34" s="384"/>
      <c r="H34" s="384"/>
      <c r="I34" s="384"/>
      <c r="J34" s="384"/>
      <c r="K34" s="384"/>
      <c r="L34" s="384"/>
      <c r="M34" s="384"/>
      <c r="N34" s="384"/>
      <c r="O34" s="384"/>
      <c r="P34" s="384"/>
      <c r="Q34" s="384"/>
      <c r="R34" s="384"/>
      <c r="S34" s="384"/>
      <c r="T34" s="384"/>
      <c r="U34" s="384"/>
      <c r="V34" s="384"/>
    </row>
    <row r="35" spans="1:22" x14ac:dyDescent="0.75">
      <c r="A35" s="365">
        <v>30</v>
      </c>
      <c r="B35" s="366"/>
      <c r="C35" s="384"/>
      <c r="D35" s="384"/>
      <c r="E35" s="384"/>
      <c r="F35" s="384"/>
      <c r="G35" s="384"/>
      <c r="H35" s="384"/>
      <c r="I35" s="384"/>
      <c r="J35" s="384"/>
      <c r="K35" s="384"/>
      <c r="L35" s="384"/>
      <c r="M35" s="384"/>
      <c r="N35" s="384"/>
      <c r="O35" s="384"/>
      <c r="P35" s="384"/>
      <c r="Q35" s="384"/>
      <c r="R35" s="384"/>
      <c r="S35" s="384"/>
      <c r="T35" s="384"/>
      <c r="U35" s="384"/>
      <c r="V35" s="384"/>
    </row>
    <row r="36" spans="1:22" x14ac:dyDescent="0.75">
      <c r="A36" s="365">
        <v>31</v>
      </c>
      <c r="B36" s="366"/>
      <c r="C36" s="384"/>
      <c r="D36" s="384"/>
      <c r="E36" s="384"/>
      <c r="F36" s="384"/>
      <c r="G36" s="384"/>
      <c r="H36" s="384"/>
      <c r="I36" s="384"/>
      <c r="J36" s="384"/>
      <c r="K36" s="384"/>
      <c r="L36" s="384"/>
      <c r="M36" s="384"/>
      <c r="N36" s="384"/>
      <c r="O36" s="384"/>
      <c r="P36" s="384"/>
      <c r="Q36" s="384"/>
      <c r="R36" s="384"/>
      <c r="S36" s="384"/>
      <c r="T36" s="384"/>
      <c r="U36" s="384"/>
      <c r="V36" s="384"/>
    </row>
    <row r="37" spans="1:22" x14ac:dyDescent="0.75">
      <c r="A37" s="365">
        <v>32</v>
      </c>
      <c r="B37" s="366"/>
      <c r="C37" s="384"/>
      <c r="D37" s="384"/>
      <c r="E37" s="384"/>
      <c r="F37" s="384"/>
      <c r="G37" s="384"/>
      <c r="H37" s="384"/>
      <c r="I37" s="384"/>
      <c r="J37" s="384"/>
      <c r="K37" s="384"/>
      <c r="L37" s="384"/>
      <c r="M37" s="384"/>
      <c r="N37" s="384"/>
      <c r="O37" s="384"/>
      <c r="P37" s="384"/>
      <c r="Q37" s="384"/>
      <c r="R37" s="384"/>
      <c r="S37" s="384"/>
      <c r="T37" s="384"/>
      <c r="U37" s="384"/>
      <c r="V37" s="384"/>
    </row>
    <row r="38" spans="1:22" x14ac:dyDescent="0.75">
      <c r="A38" s="365">
        <v>33</v>
      </c>
      <c r="B38" s="366"/>
      <c r="C38" s="384"/>
      <c r="D38" s="384"/>
      <c r="E38" s="384"/>
      <c r="F38" s="384"/>
      <c r="G38" s="384"/>
      <c r="H38" s="384"/>
      <c r="I38" s="384"/>
      <c r="J38" s="384"/>
      <c r="K38" s="384"/>
      <c r="L38" s="384"/>
      <c r="M38" s="384"/>
      <c r="N38" s="384"/>
      <c r="O38" s="384"/>
      <c r="P38" s="384"/>
      <c r="Q38" s="384"/>
      <c r="R38" s="384"/>
      <c r="S38" s="384"/>
      <c r="T38" s="384"/>
      <c r="U38" s="384"/>
      <c r="V38" s="384"/>
    </row>
    <row r="39" spans="1:22" x14ac:dyDescent="0.75">
      <c r="A39" s="365">
        <v>34</v>
      </c>
      <c r="B39" s="366"/>
      <c r="C39" s="384"/>
      <c r="D39" s="384"/>
      <c r="E39" s="384"/>
      <c r="F39" s="384"/>
      <c r="G39" s="384"/>
      <c r="H39" s="384"/>
      <c r="I39" s="384"/>
      <c r="J39" s="384"/>
      <c r="K39" s="384"/>
      <c r="L39" s="384"/>
      <c r="M39" s="384"/>
      <c r="N39" s="384"/>
      <c r="O39" s="384"/>
      <c r="P39" s="384"/>
      <c r="Q39" s="384"/>
      <c r="R39" s="384"/>
      <c r="S39" s="384"/>
      <c r="T39" s="384"/>
      <c r="U39" s="384"/>
      <c r="V39" s="384"/>
    </row>
    <row r="40" spans="1:22" x14ac:dyDescent="0.75">
      <c r="A40" s="365">
        <v>35</v>
      </c>
      <c r="B40" s="366"/>
      <c r="C40" s="384"/>
      <c r="D40" s="384"/>
      <c r="E40" s="384"/>
      <c r="F40" s="384"/>
      <c r="G40" s="384"/>
      <c r="H40" s="384"/>
      <c r="I40" s="384"/>
      <c r="J40" s="384"/>
      <c r="K40" s="384"/>
      <c r="L40" s="384"/>
      <c r="M40" s="384"/>
      <c r="N40" s="384"/>
      <c r="O40" s="384"/>
      <c r="P40" s="384"/>
      <c r="Q40" s="384"/>
      <c r="R40" s="384"/>
      <c r="S40" s="384"/>
      <c r="T40" s="384"/>
      <c r="U40" s="384"/>
      <c r="V40" s="384"/>
    </row>
    <row r="41" spans="1:22" x14ac:dyDescent="0.75">
      <c r="A41" s="365">
        <v>36</v>
      </c>
      <c r="B41" s="366"/>
      <c r="C41" s="384"/>
      <c r="D41" s="384"/>
      <c r="E41" s="384"/>
      <c r="F41" s="384"/>
      <c r="G41" s="384"/>
      <c r="H41" s="384"/>
      <c r="I41" s="384"/>
      <c r="J41" s="384"/>
      <c r="K41" s="384"/>
      <c r="L41" s="384"/>
      <c r="M41" s="384"/>
      <c r="N41" s="384"/>
      <c r="O41" s="384"/>
      <c r="P41" s="384"/>
      <c r="Q41" s="384"/>
      <c r="R41" s="384"/>
      <c r="S41" s="384"/>
      <c r="T41" s="384"/>
      <c r="U41" s="384"/>
      <c r="V41" s="384"/>
    </row>
    <row r="42" spans="1:22" x14ac:dyDescent="0.75">
      <c r="A42" s="365">
        <v>37</v>
      </c>
      <c r="B42" s="366"/>
      <c r="C42" s="384"/>
      <c r="D42" s="384"/>
      <c r="E42" s="384"/>
      <c r="F42" s="384"/>
      <c r="G42" s="384"/>
      <c r="H42" s="384"/>
      <c r="I42" s="384"/>
      <c r="J42" s="384"/>
      <c r="K42" s="384"/>
      <c r="L42" s="384"/>
      <c r="M42" s="384"/>
      <c r="N42" s="384"/>
      <c r="O42" s="384"/>
      <c r="P42" s="384"/>
      <c r="Q42" s="384"/>
      <c r="R42" s="384"/>
      <c r="S42" s="384"/>
      <c r="T42" s="384"/>
      <c r="U42" s="384"/>
      <c r="V42" s="384"/>
    </row>
    <row r="43" spans="1:22" x14ac:dyDescent="0.75">
      <c r="A43" s="365">
        <v>38</v>
      </c>
      <c r="B43" s="366"/>
      <c r="C43" s="384"/>
      <c r="D43" s="384"/>
      <c r="E43" s="384"/>
      <c r="F43" s="384"/>
      <c r="G43" s="384"/>
      <c r="H43" s="384"/>
      <c r="I43" s="384"/>
      <c r="J43" s="384"/>
      <c r="K43" s="384"/>
      <c r="L43" s="384"/>
      <c r="M43" s="384"/>
      <c r="N43" s="384"/>
      <c r="O43" s="384"/>
      <c r="P43" s="384"/>
      <c r="Q43" s="384"/>
      <c r="R43" s="384"/>
      <c r="S43" s="384"/>
      <c r="T43" s="384"/>
      <c r="U43" s="384"/>
      <c r="V43" s="384"/>
    </row>
    <row r="44" spans="1:22" x14ac:dyDescent="0.75">
      <c r="A44" s="365">
        <v>39</v>
      </c>
      <c r="B44" s="366"/>
      <c r="C44" s="384"/>
      <c r="D44" s="384"/>
      <c r="E44" s="384"/>
      <c r="F44" s="384"/>
      <c r="G44" s="384"/>
      <c r="H44" s="384"/>
      <c r="I44" s="384"/>
      <c r="J44" s="384"/>
      <c r="K44" s="384"/>
      <c r="L44" s="384"/>
      <c r="M44" s="384"/>
      <c r="N44" s="384"/>
      <c r="O44" s="384"/>
      <c r="P44" s="384"/>
      <c r="Q44" s="384"/>
      <c r="R44" s="384"/>
      <c r="S44" s="384"/>
      <c r="T44" s="384"/>
      <c r="U44" s="384"/>
      <c r="V44" s="384"/>
    </row>
    <row r="45" spans="1:22" x14ac:dyDescent="0.75">
      <c r="A45" s="365">
        <v>40</v>
      </c>
      <c r="B45" s="366"/>
      <c r="C45" s="384"/>
      <c r="D45" s="384"/>
      <c r="E45" s="384"/>
      <c r="F45" s="384"/>
      <c r="G45" s="384"/>
      <c r="H45" s="384"/>
      <c r="I45" s="384"/>
      <c r="J45" s="384"/>
      <c r="K45" s="384"/>
      <c r="L45" s="384"/>
      <c r="M45" s="384"/>
      <c r="N45" s="384"/>
      <c r="O45" s="384"/>
      <c r="P45" s="384"/>
      <c r="Q45" s="384"/>
      <c r="R45" s="384"/>
      <c r="S45" s="384"/>
      <c r="T45" s="384"/>
      <c r="U45" s="384"/>
      <c r="V45" s="384"/>
    </row>
    <row r="46" spans="1:22" x14ac:dyDescent="0.75">
      <c r="A46" s="365">
        <v>41</v>
      </c>
      <c r="B46" s="366"/>
      <c r="C46" s="384"/>
      <c r="D46" s="384"/>
      <c r="E46" s="384"/>
      <c r="F46" s="384"/>
      <c r="G46" s="384"/>
      <c r="H46" s="384"/>
      <c r="I46" s="384"/>
      <c r="J46" s="384"/>
      <c r="K46" s="384"/>
      <c r="L46" s="384"/>
      <c r="M46" s="384"/>
      <c r="N46" s="384"/>
      <c r="O46" s="384"/>
      <c r="P46" s="384"/>
      <c r="Q46" s="384"/>
      <c r="R46" s="384"/>
      <c r="S46" s="384"/>
      <c r="T46" s="384"/>
      <c r="U46" s="384"/>
      <c r="V46" s="384"/>
    </row>
    <row r="47" spans="1:22" x14ac:dyDescent="0.75">
      <c r="A47" s="365">
        <v>42</v>
      </c>
      <c r="B47" s="366"/>
      <c r="C47" s="384"/>
      <c r="D47" s="384"/>
      <c r="E47" s="384"/>
      <c r="F47" s="384"/>
      <c r="G47" s="384"/>
      <c r="H47" s="384"/>
      <c r="I47" s="384"/>
      <c r="J47" s="384"/>
      <c r="K47" s="384"/>
      <c r="L47" s="384"/>
      <c r="M47" s="384"/>
      <c r="N47" s="384"/>
      <c r="O47" s="384"/>
      <c r="P47" s="384"/>
      <c r="Q47" s="384"/>
      <c r="R47" s="384"/>
      <c r="S47" s="384"/>
      <c r="T47" s="384"/>
      <c r="U47" s="384"/>
      <c r="V47" s="384"/>
    </row>
    <row r="48" spans="1:22" x14ac:dyDescent="0.75">
      <c r="A48" s="365">
        <v>43</v>
      </c>
      <c r="B48" s="366"/>
      <c r="C48" s="384"/>
      <c r="D48" s="384"/>
      <c r="E48" s="384"/>
      <c r="F48" s="384"/>
      <c r="G48" s="384"/>
      <c r="H48" s="384"/>
      <c r="I48" s="384"/>
      <c r="J48" s="384"/>
      <c r="K48" s="384"/>
      <c r="L48" s="384"/>
      <c r="M48" s="384"/>
      <c r="N48" s="384"/>
      <c r="O48" s="384"/>
      <c r="P48" s="384"/>
      <c r="Q48" s="384"/>
      <c r="R48" s="384"/>
      <c r="S48" s="384"/>
      <c r="T48" s="384"/>
      <c r="U48" s="384"/>
      <c r="V48" s="384"/>
    </row>
    <row r="49" spans="1:22" x14ac:dyDescent="0.75">
      <c r="A49" s="365">
        <v>44</v>
      </c>
      <c r="B49" s="366"/>
      <c r="C49" s="384"/>
      <c r="D49" s="384"/>
      <c r="E49" s="384"/>
      <c r="F49" s="384"/>
      <c r="G49" s="384"/>
      <c r="H49" s="384"/>
      <c r="I49" s="384"/>
      <c r="J49" s="384"/>
      <c r="K49" s="384"/>
      <c r="L49" s="384"/>
      <c r="M49" s="384"/>
      <c r="N49" s="384"/>
      <c r="O49" s="384"/>
      <c r="P49" s="384"/>
      <c r="Q49" s="384"/>
      <c r="R49" s="384"/>
      <c r="S49" s="384"/>
      <c r="T49" s="384"/>
      <c r="U49" s="384"/>
      <c r="V49" s="384"/>
    </row>
    <row r="50" spans="1:22" x14ac:dyDescent="0.75">
      <c r="A50" s="365">
        <v>45</v>
      </c>
      <c r="B50" s="366"/>
      <c r="C50" s="384"/>
      <c r="D50" s="384"/>
      <c r="E50" s="384"/>
      <c r="F50" s="384"/>
      <c r="G50" s="384"/>
      <c r="H50" s="384"/>
      <c r="I50" s="384"/>
      <c r="J50" s="384"/>
      <c r="K50" s="384"/>
      <c r="L50" s="384"/>
      <c r="M50" s="384"/>
      <c r="N50" s="384"/>
      <c r="O50" s="384"/>
      <c r="P50" s="384"/>
      <c r="Q50" s="384"/>
      <c r="R50" s="384"/>
      <c r="S50" s="384"/>
      <c r="T50" s="384"/>
      <c r="U50" s="384"/>
      <c r="V50" s="384"/>
    </row>
    <row r="51" spans="1:22" hidden="1" x14ac:dyDescent="0.75">
      <c r="A51" s="365">
        <v>46</v>
      </c>
      <c r="B51" s="366"/>
      <c r="C51" s="384"/>
      <c r="D51" s="384"/>
      <c r="E51" s="384"/>
      <c r="F51" s="384"/>
      <c r="G51" s="384"/>
      <c r="H51" s="384"/>
      <c r="I51" s="384"/>
      <c r="J51" s="384"/>
      <c r="K51" s="384"/>
      <c r="L51" s="384"/>
      <c r="M51" s="384"/>
      <c r="N51" s="384"/>
      <c r="O51" s="384"/>
      <c r="P51" s="384"/>
      <c r="Q51" s="384"/>
      <c r="R51" s="384"/>
      <c r="S51" s="384"/>
      <c r="T51" s="384"/>
      <c r="U51" s="384"/>
      <c r="V51" s="384"/>
    </row>
    <row r="52" spans="1:22" hidden="1" x14ac:dyDescent="0.75">
      <c r="A52" s="365">
        <v>47</v>
      </c>
      <c r="B52" s="366"/>
      <c r="C52" s="384"/>
      <c r="D52" s="384"/>
      <c r="E52" s="384"/>
      <c r="F52" s="384"/>
      <c r="G52" s="384"/>
      <c r="H52" s="384"/>
      <c r="I52" s="384"/>
      <c r="J52" s="384"/>
      <c r="K52" s="384"/>
      <c r="L52" s="384"/>
      <c r="M52" s="384"/>
      <c r="N52" s="384"/>
      <c r="O52" s="384"/>
      <c r="P52" s="384"/>
      <c r="Q52" s="384"/>
      <c r="R52" s="384"/>
      <c r="S52" s="384"/>
      <c r="T52" s="384"/>
      <c r="U52" s="384"/>
      <c r="V52" s="384"/>
    </row>
    <row r="53" spans="1:22" hidden="1" x14ac:dyDescent="0.75">
      <c r="A53" s="365">
        <v>48</v>
      </c>
      <c r="B53" s="366"/>
      <c r="C53" s="384"/>
      <c r="D53" s="384"/>
      <c r="E53" s="384"/>
      <c r="F53" s="384"/>
      <c r="G53" s="384"/>
      <c r="H53" s="384"/>
      <c r="I53" s="384"/>
      <c r="J53" s="384"/>
      <c r="K53" s="384"/>
      <c r="L53" s="384"/>
      <c r="M53" s="384"/>
      <c r="N53" s="384"/>
      <c r="O53" s="384"/>
      <c r="P53" s="384"/>
      <c r="Q53" s="384"/>
      <c r="R53" s="384"/>
      <c r="S53" s="384"/>
      <c r="T53" s="384"/>
      <c r="U53" s="384"/>
      <c r="V53" s="384"/>
    </row>
    <row r="54" spans="1:22" hidden="1" x14ac:dyDescent="0.75">
      <c r="A54" s="365">
        <v>49</v>
      </c>
      <c r="B54" s="366"/>
      <c r="C54" s="384"/>
      <c r="D54" s="384"/>
      <c r="E54" s="384"/>
      <c r="F54" s="384"/>
      <c r="G54" s="384"/>
      <c r="H54" s="384"/>
      <c r="I54" s="384"/>
      <c r="J54" s="384"/>
      <c r="K54" s="384"/>
      <c r="L54" s="384"/>
      <c r="M54" s="384"/>
      <c r="N54" s="384"/>
      <c r="O54" s="384"/>
      <c r="P54" s="384"/>
      <c r="Q54" s="384"/>
      <c r="R54" s="384"/>
      <c r="S54" s="384"/>
      <c r="T54" s="384"/>
      <c r="U54" s="384"/>
      <c r="V54" s="384"/>
    </row>
    <row r="55" spans="1:22" hidden="1" x14ac:dyDescent="0.75">
      <c r="A55" s="365">
        <v>50</v>
      </c>
      <c r="B55" s="366"/>
      <c r="C55" s="384"/>
      <c r="D55" s="384"/>
      <c r="E55" s="384"/>
      <c r="F55" s="384"/>
      <c r="G55" s="384"/>
      <c r="H55" s="384"/>
      <c r="I55" s="384"/>
      <c r="J55" s="384"/>
      <c r="K55" s="384"/>
      <c r="L55" s="384"/>
      <c r="M55" s="384"/>
      <c r="N55" s="384"/>
      <c r="O55" s="384"/>
      <c r="P55" s="384"/>
      <c r="Q55" s="384"/>
      <c r="R55" s="384"/>
      <c r="S55" s="384"/>
      <c r="T55" s="384"/>
      <c r="U55" s="384"/>
      <c r="V55" s="384"/>
    </row>
    <row r="56" spans="1:22" hidden="1" x14ac:dyDescent="0.75">
      <c r="A56" s="365">
        <v>51</v>
      </c>
      <c r="B56" s="366"/>
      <c r="C56" s="384"/>
      <c r="D56" s="384"/>
      <c r="E56" s="384"/>
      <c r="F56" s="384"/>
      <c r="G56" s="384"/>
      <c r="H56" s="384"/>
      <c r="I56" s="384"/>
      <c r="J56" s="384"/>
      <c r="K56" s="384"/>
      <c r="L56" s="384"/>
      <c r="M56" s="384"/>
      <c r="N56" s="384"/>
      <c r="O56" s="384"/>
      <c r="P56" s="384"/>
      <c r="Q56" s="384"/>
      <c r="R56" s="384"/>
      <c r="S56" s="384"/>
      <c r="T56" s="384"/>
      <c r="U56" s="384"/>
      <c r="V56" s="384"/>
    </row>
    <row r="57" spans="1:22" hidden="1" x14ac:dyDescent="0.75">
      <c r="A57" s="365">
        <v>52</v>
      </c>
      <c r="B57" s="366"/>
      <c r="C57" s="384"/>
      <c r="D57" s="384"/>
      <c r="E57" s="384"/>
      <c r="F57" s="384"/>
      <c r="G57" s="384"/>
      <c r="H57" s="384"/>
      <c r="I57" s="384"/>
      <c r="J57" s="384"/>
      <c r="K57" s="384"/>
      <c r="L57" s="384"/>
      <c r="M57" s="384"/>
      <c r="N57" s="384"/>
      <c r="O57" s="384"/>
      <c r="P57" s="384"/>
      <c r="Q57" s="384"/>
      <c r="R57" s="384"/>
      <c r="S57" s="384"/>
      <c r="T57" s="384"/>
      <c r="U57" s="384"/>
      <c r="V57" s="384"/>
    </row>
    <row r="58" spans="1:22" hidden="1" x14ac:dyDescent="0.75">
      <c r="A58" s="365">
        <v>53</v>
      </c>
      <c r="B58" s="366"/>
      <c r="C58" s="384"/>
      <c r="D58" s="384"/>
      <c r="E58" s="384"/>
      <c r="F58" s="384"/>
      <c r="G58" s="384"/>
      <c r="H58" s="384"/>
      <c r="I58" s="384"/>
      <c r="J58" s="384"/>
      <c r="K58" s="384"/>
      <c r="L58" s="384"/>
      <c r="M58" s="384"/>
      <c r="N58" s="384"/>
      <c r="O58" s="384"/>
      <c r="P58" s="384"/>
      <c r="Q58" s="384"/>
      <c r="R58" s="384"/>
      <c r="S58" s="384"/>
      <c r="T58" s="384"/>
      <c r="U58" s="384"/>
      <c r="V58" s="384"/>
    </row>
    <row r="59" spans="1:22" hidden="1" x14ac:dyDescent="0.75">
      <c r="A59" s="365">
        <v>54</v>
      </c>
      <c r="B59" s="366"/>
      <c r="C59" s="384"/>
      <c r="D59" s="384"/>
      <c r="E59" s="384"/>
      <c r="F59" s="384"/>
      <c r="G59" s="384"/>
      <c r="H59" s="384"/>
      <c r="I59" s="384"/>
      <c r="J59" s="384"/>
      <c r="K59" s="384"/>
      <c r="L59" s="384"/>
      <c r="M59" s="384"/>
      <c r="N59" s="384"/>
      <c r="O59" s="384"/>
      <c r="P59" s="384"/>
      <c r="Q59" s="384"/>
      <c r="R59" s="384"/>
      <c r="S59" s="384"/>
      <c r="T59" s="384"/>
      <c r="U59" s="384"/>
      <c r="V59" s="384"/>
    </row>
    <row r="60" spans="1:22" hidden="1" x14ac:dyDescent="0.75">
      <c r="A60" s="365">
        <v>55</v>
      </c>
      <c r="B60" s="366"/>
      <c r="C60" s="384"/>
      <c r="D60" s="384"/>
      <c r="E60" s="384"/>
      <c r="F60" s="384"/>
      <c r="G60" s="384"/>
      <c r="H60" s="384"/>
      <c r="I60" s="384"/>
      <c r="J60" s="384"/>
      <c r="K60" s="384"/>
      <c r="L60" s="384"/>
      <c r="M60" s="384"/>
      <c r="N60" s="384"/>
      <c r="O60" s="384"/>
      <c r="P60" s="384"/>
      <c r="Q60" s="384"/>
      <c r="R60" s="384"/>
      <c r="S60" s="384"/>
      <c r="T60" s="384"/>
      <c r="U60" s="384"/>
      <c r="V60" s="384"/>
    </row>
    <row r="61" spans="1:22" hidden="1" x14ac:dyDescent="0.75">
      <c r="A61" s="365">
        <v>56</v>
      </c>
      <c r="B61" s="366"/>
      <c r="C61" s="384"/>
      <c r="D61" s="384"/>
      <c r="E61" s="384"/>
      <c r="F61" s="384"/>
      <c r="G61" s="384"/>
      <c r="H61" s="384"/>
      <c r="I61" s="384"/>
      <c r="J61" s="384"/>
      <c r="K61" s="384"/>
      <c r="L61" s="384"/>
      <c r="M61" s="384"/>
      <c r="N61" s="384"/>
      <c r="O61" s="384"/>
      <c r="P61" s="384"/>
      <c r="Q61" s="384"/>
      <c r="R61" s="384"/>
      <c r="S61" s="384"/>
      <c r="T61" s="384"/>
      <c r="U61" s="384"/>
      <c r="V61" s="384"/>
    </row>
    <row r="62" spans="1:22" hidden="1" x14ac:dyDescent="0.75">
      <c r="A62" s="365">
        <v>57</v>
      </c>
      <c r="B62" s="366"/>
      <c r="C62" s="384"/>
      <c r="D62" s="384"/>
      <c r="E62" s="384"/>
      <c r="F62" s="384"/>
      <c r="G62" s="384"/>
      <c r="H62" s="384"/>
      <c r="I62" s="384"/>
      <c r="J62" s="384"/>
      <c r="K62" s="384"/>
      <c r="L62" s="384"/>
      <c r="M62" s="384"/>
      <c r="N62" s="384"/>
      <c r="O62" s="384"/>
      <c r="P62" s="384"/>
      <c r="Q62" s="384"/>
      <c r="R62" s="384"/>
      <c r="S62" s="384"/>
      <c r="T62" s="384"/>
      <c r="U62" s="384"/>
      <c r="V62" s="384"/>
    </row>
    <row r="63" spans="1:22" hidden="1" x14ac:dyDescent="0.75">
      <c r="A63" s="365">
        <v>58</v>
      </c>
      <c r="B63" s="366"/>
      <c r="C63" s="384"/>
      <c r="D63" s="384"/>
      <c r="E63" s="384"/>
      <c r="F63" s="384"/>
      <c r="G63" s="384"/>
      <c r="H63" s="384"/>
      <c r="I63" s="384"/>
      <c r="J63" s="384"/>
      <c r="K63" s="384"/>
      <c r="L63" s="384"/>
      <c r="M63" s="384"/>
      <c r="N63" s="384"/>
      <c r="O63" s="384"/>
      <c r="P63" s="384"/>
      <c r="Q63" s="384"/>
      <c r="R63" s="384"/>
      <c r="S63" s="384"/>
      <c r="T63" s="384"/>
      <c r="U63" s="384"/>
      <c r="V63" s="384"/>
    </row>
    <row r="64" spans="1:22" hidden="1" x14ac:dyDescent="0.75">
      <c r="A64" s="365">
        <v>59</v>
      </c>
      <c r="B64" s="366"/>
      <c r="C64" s="384"/>
      <c r="D64" s="384"/>
      <c r="E64" s="384"/>
      <c r="F64" s="384"/>
      <c r="G64" s="384"/>
      <c r="H64" s="384"/>
      <c r="I64" s="384"/>
      <c r="J64" s="384"/>
      <c r="K64" s="384"/>
      <c r="L64" s="384"/>
      <c r="M64" s="384"/>
      <c r="N64" s="384"/>
      <c r="O64" s="384"/>
      <c r="P64" s="384"/>
      <c r="Q64" s="384"/>
      <c r="R64" s="384"/>
      <c r="S64" s="384"/>
      <c r="T64" s="384"/>
      <c r="U64" s="384"/>
      <c r="V64" s="384"/>
    </row>
    <row r="65" spans="1:22" hidden="1" x14ac:dyDescent="0.75">
      <c r="A65" s="365">
        <v>60</v>
      </c>
      <c r="B65" s="366"/>
      <c r="C65" s="384"/>
      <c r="D65" s="384"/>
      <c r="E65" s="384"/>
      <c r="F65" s="384"/>
      <c r="G65" s="384"/>
      <c r="H65" s="384"/>
      <c r="I65" s="384"/>
      <c r="J65" s="384"/>
      <c r="K65" s="384"/>
      <c r="L65" s="384"/>
      <c r="M65" s="384"/>
      <c r="N65" s="384"/>
      <c r="O65" s="384"/>
      <c r="P65" s="384"/>
      <c r="Q65" s="384"/>
      <c r="R65" s="384"/>
      <c r="S65" s="384"/>
      <c r="T65" s="384"/>
      <c r="U65" s="384"/>
      <c r="V65" s="384"/>
    </row>
    <row r="66" spans="1:22" hidden="1" x14ac:dyDescent="0.75">
      <c r="A66" s="365">
        <v>61</v>
      </c>
      <c r="B66" s="366"/>
      <c r="C66" s="384"/>
      <c r="D66" s="384"/>
      <c r="E66" s="384"/>
      <c r="F66" s="384"/>
      <c r="G66" s="384"/>
      <c r="H66" s="384"/>
      <c r="I66" s="384"/>
      <c r="J66" s="384"/>
      <c r="K66" s="384"/>
      <c r="L66" s="384"/>
      <c r="M66" s="384"/>
      <c r="N66" s="384"/>
      <c r="O66" s="384"/>
      <c r="P66" s="384"/>
      <c r="Q66" s="384"/>
      <c r="R66" s="384"/>
      <c r="S66" s="384"/>
      <c r="T66" s="384"/>
      <c r="U66" s="384"/>
      <c r="V66" s="384"/>
    </row>
    <row r="67" spans="1:22" hidden="1" x14ac:dyDescent="0.75">
      <c r="A67" s="365">
        <v>62</v>
      </c>
      <c r="B67" s="366"/>
      <c r="C67" s="384"/>
      <c r="D67" s="384"/>
      <c r="E67" s="384"/>
      <c r="F67" s="384"/>
      <c r="G67" s="384"/>
      <c r="H67" s="384"/>
      <c r="I67" s="384"/>
      <c r="J67" s="384"/>
      <c r="K67" s="384"/>
      <c r="L67" s="384"/>
      <c r="M67" s="384"/>
      <c r="N67" s="384"/>
      <c r="O67" s="384"/>
      <c r="P67" s="384"/>
      <c r="Q67" s="384"/>
      <c r="R67" s="384"/>
      <c r="S67" s="384"/>
      <c r="T67" s="384"/>
      <c r="U67" s="384"/>
      <c r="V67" s="384"/>
    </row>
    <row r="68" spans="1:22" hidden="1" x14ac:dyDescent="0.75">
      <c r="A68" s="365">
        <v>63</v>
      </c>
      <c r="B68" s="366"/>
      <c r="C68" s="384"/>
      <c r="D68" s="384"/>
      <c r="E68" s="384"/>
      <c r="F68" s="384"/>
      <c r="G68" s="384"/>
      <c r="H68" s="384"/>
      <c r="I68" s="384"/>
      <c r="J68" s="384"/>
      <c r="K68" s="384"/>
      <c r="L68" s="384"/>
      <c r="M68" s="384"/>
      <c r="N68" s="384"/>
      <c r="O68" s="384"/>
      <c r="P68" s="384"/>
      <c r="Q68" s="384"/>
      <c r="R68" s="384"/>
      <c r="S68" s="384"/>
      <c r="T68" s="384"/>
      <c r="U68" s="384"/>
      <c r="V68" s="384"/>
    </row>
    <row r="69" spans="1:22" hidden="1" x14ac:dyDescent="0.75">
      <c r="A69" s="365">
        <v>64</v>
      </c>
      <c r="B69" s="366"/>
      <c r="C69" s="384"/>
      <c r="D69" s="384"/>
      <c r="E69" s="384"/>
      <c r="F69" s="384"/>
      <c r="G69" s="384"/>
      <c r="H69" s="384"/>
      <c r="I69" s="384"/>
      <c r="J69" s="384"/>
      <c r="K69" s="384"/>
      <c r="L69" s="384"/>
      <c r="M69" s="384"/>
      <c r="N69" s="384"/>
      <c r="O69" s="384"/>
      <c r="P69" s="384"/>
      <c r="Q69" s="384"/>
      <c r="R69" s="384"/>
      <c r="S69" s="384"/>
      <c r="T69" s="384"/>
      <c r="U69" s="384"/>
      <c r="V69" s="384"/>
    </row>
    <row r="70" spans="1:22" hidden="1" x14ac:dyDescent="0.75">
      <c r="A70" s="365">
        <v>65</v>
      </c>
      <c r="B70" s="366"/>
      <c r="C70" s="384"/>
      <c r="D70" s="384"/>
      <c r="E70" s="384"/>
      <c r="F70" s="384"/>
      <c r="G70" s="384"/>
      <c r="H70" s="384"/>
      <c r="I70" s="384"/>
      <c r="J70" s="384"/>
      <c r="K70" s="384"/>
      <c r="L70" s="384"/>
      <c r="M70" s="384"/>
      <c r="N70" s="384"/>
      <c r="O70" s="384"/>
      <c r="P70" s="384"/>
      <c r="Q70" s="384"/>
      <c r="R70" s="384"/>
      <c r="S70" s="384"/>
      <c r="T70" s="384"/>
      <c r="U70" s="384"/>
      <c r="V70" s="384"/>
    </row>
    <row r="71" spans="1:22" hidden="1" x14ac:dyDescent="0.75">
      <c r="A71" s="365">
        <v>66</v>
      </c>
      <c r="B71" s="366"/>
      <c r="C71" s="384"/>
      <c r="D71" s="384"/>
      <c r="E71" s="384"/>
      <c r="F71" s="384"/>
      <c r="G71" s="384"/>
      <c r="H71" s="384"/>
      <c r="I71" s="384"/>
      <c r="J71" s="384"/>
      <c r="K71" s="384"/>
      <c r="L71" s="384"/>
      <c r="M71" s="384"/>
      <c r="N71" s="384"/>
      <c r="O71" s="384"/>
      <c r="P71" s="384"/>
      <c r="Q71" s="384"/>
      <c r="R71" s="384"/>
      <c r="S71" s="384"/>
      <c r="T71" s="384"/>
      <c r="U71" s="384"/>
      <c r="V71" s="384"/>
    </row>
    <row r="72" spans="1:22" hidden="1" x14ac:dyDescent="0.75">
      <c r="A72" s="365">
        <v>67</v>
      </c>
      <c r="B72" s="366"/>
      <c r="C72" s="384"/>
      <c r="D72" s="384"/>
      <c r="E72" s="384"/>
      <c r="F72" s="384"/>
      <c r="G72" s="384"/>
      <c r="H72" s="384"/>
      <c r="I72" s="384"/>
      <c r="J72" s="384"/>
      <c r="K72" s="384"/>
      <c r="L72" s="384"/>
      <c r="M72" s="384"/>
      <c r="N72" s="384"/>
      <c r="O72" s="384"/>
      <c r="P72" s="384"/>
      <c r="Q72" s="384"/>
      <c r="R72" s="384"/>
      <c r="S72" s="384"/>
      <c r="T72" s="384"/>
      <c r="U72" s="384"/>
      <c r="V72" s="384"/>
    </row>
    <row r="73" spans="1:22" hidden="1" x14ac:dyDescent="0.75">
      <c r="A73" s="365">
        <v>68</v>
      </c>
      <c r="B73" s="366"/>
      <c r="C73" s="384"/>
      <c r="D73" s="384"/>
      <c r="E73" s="384"/>
      <c r="F73" s="384"/>
      <c r="G73" s="384"/>
      <c r="H73" s="384"/>
      <c r="I73" s="384"/>
      <c r="J73" s="384"/>
      <c r="K73" s="384"/>
      <c r="L73" s="384"/>
      <c r="M73" s="384"/>
      <c r="N73" s="384"/>
      <c r="O73" s="384"/>
      <c r="P73" s="384"/>
      <c r="Q73" s="384"/>
      <c r="R73" s="384"/>
      <c r="S73" s="384"/>
      <c r="T73" s="384"/>
      <c r="U73" s="384"/>
      <c r="V73" s="384"/>
    </row>
    <row r="74" spans="1:22" hidden="1" x14ac:dyDescent="0.75">
      <c r="A74" s="365">
        <v>69</v>
      </c>
      <c r="B74" s="366"/>
      <c r="C74" s="384"/>
      <c r="D74" s="384"/>
      <c r="E74" s="384"/>
      <c r="F74" s="384"/>
      <c r="G74" s="384"/>
      <c r="H74" s="384"/>
      <c r="I74" s="384"/>
      <c r="J74" s="384"/>
      <c r="K74" s="384"/>
      <c r="L74" s="384"/>
      <c r="M74" s="384"/>
      <c r="N74" s="384"/>
      <c r="O74" s="384"/>
      <c r="P74" s="384"/>
      <c r="Q74" s="384"/>
      <c r="R74" s="384"/>
      <c r="S74" s="384"/>
      <c r="T74" s="384"/>
      <c r="U74" s="384"/>
      <c r="V74" s="384"/>
    </row>
    <row r="75" spans="1:22" hidden="1" x14ac:dyDescent="0.75">
      <c r="A75" s="365">
        <v>70</v>
      </c>
      <c r="B75" s="366"/>
      <c r="C75" s="384"/>
      <c r="D75" s="384"/>
      <c r="E75" s="384"/>
      <c r="F75" s="384"/>
      <c r="G75" s="384"/>
      <c r="H75" s="384"/>
      <c r="I75" s="384"/>
      <c r="J75" s="384"/>
      <c r="K75" s="384"/>
      <c r="L75" s="384"/>
      <c r="M75" s="384"/>
      <c r="N75" s="384"/>
      <c r="O75" s="384"/>
      <c r="P75" s="384"/>
      <c r="Q75" s="384"/>
      <c r="R75" s="384"/>
      <c r="S75" s="384"/>
      <c r="T75" s="384"/>
      <c r="U75" s="384"/>
      <c r="V75" s="384"/>
    </row>
    <row r="76" spans="1:22" hidden="1" x14ac:dyDescent="0.75">
      <c r="A76" s="365">
        <v>71</v>
      </c>
      <c r="B76" s="366"/>
      <c r="C76" s="384"/>
      <c r="D76" s="384"/>
      <c r="E76" s="384"/>
      <c r="F76" s="384"/>
      <c r="G76" s="384"/>
      <c r="H76" s="384"/>
      <c r="I76" s="384"/>
      <c r="J76" s="384"/>
      <c r="K76" s="384"/>
      <c r="L76" s="384"/>
      <c r="M76" s="384"/>
      <c r="N76" s="384"/>
      <c r="O76" s="384"/>
      <c r="P76" s="384"/>
      <c r="Q76" s="384"/>
      <c r="R76" s="384"/>
      <c r="S76" s="384"/>
      <c r="T76" s="384"/>
      <c r="U76" s="384"/>
      <c r="V76" s="384"/>
    </row>
    <row r="77" spans="1:22" hidden="1" x14ac:dyDescent="0.75">
      <c r="A77" s="365">
        <v>72</v>
      </c>
      <c r="B77" s="366"/>
      <c r="C77" s="384"/>
      <c r="D77" s="384"/>
      <c r="E77" s="384"/>
      <c r="F77" s="384"/>
      <c r="G77" s="384"/>
      <c r="H77" s="384"/>
      <c r="I77" s="384"/>
      <c r="J77" s="384"/>
      <c r="K77" s="384"/>
      <c r="L77" s="384"/>
      <c r="M77" s="384"/>
      <c r="N77" s="384"/>
      <c r="O77" s="384"/>
      <c r="P77" s="384"/>
      <c r="Q77" s="384"/>
      <c r="R77" s="384"/>
      <c r="S77" s="384"/>
      <c r="T77" s="384"/>
      <c r="U77" s="384"/>
      <c r="V77" s="384"/>
    </row>
    <row r="78" spans="1:22" hidden="1" x14ac:dyDescent="0.75">
      <c r="A78" s="365">
        <v>73</v>
      </c>
      <c r="B78" s="366"/>
      <c r="C78" s="384"/>
      <c r="D78" s="384"/>
      <c r="E78" s="384"/>
      <c r="F78" s="384"/>
      <c r="G78" s="384"/>
      <c r="H78" s="384"/>
      <c r="I78" s="384"/>
      <c r="J78" s="384"/>
      <c r="K78" s="384"/>
      <c r="L78" s="384"/>
      <c r="M78" s="384"/>
      <c r="N78" s="384"/>
      <c r="O78" s="384"/>
      <c r="P78" s="384"/>
      <c r="Q78" s="384"/>
      <c r="R78" s="384"/>
      <c r="S78" s="384"/>
      <c r="T78" s="384"/>
      <c r="U78" s="384"/>
      <c r="V78" s="384"/>
    </row>
    <row r="79" spans="1:22" hidden="1" x14ac:dyDescent="0.75">
      <c r="A79" s="365">
        <v>74</v>
      </c>
      <c r="B79" s="366"/>
      <c r="C79" s="384"/>
      <c r="D79" s="384"/>
      <c r="E79" s="384"/>
      <c r="F79" s="384"/>
      <c r="G79" s="384"/>
      <c r="H79" s="384"/>
      <c r="I79" s="384"/>
      <c r="J79" s="384"/>
      <c r="K79" s="384"/>
      <c r="L79" s="384"/>
      <c r="M79" s="384"/>
      <c r="N79" s="384"/>
      <c r="O79" s="384"/>
      <c r="P79" s="384"/>
      <c r="Q79" s="384"/>
      <c r="R79" s="384"/>
      <c r="S79" s="384"/>
      <c r="T79" s="384"/>
      <c r="U79" s="384"/>
      <c r="V79" s="384"/>
    </row>
    <row r="80" spans="1:22" hidden="1" x14ac:dyDescent="0.75">
      <c r="A80" s="365">
        <v>75</v>
      </c>
      <c r="B80" s="366"/>
      <c r="C80" s="384"/>
      <c r="D80" s="384"/>
      <c r="E80" s="384"/>
      <c r="F80" s="384"/>
      <c r="G80" s="384"/>
      <c r="H80" s="384"/>
      <c r="I80" s="384"/>
      <c r="J80" s="384"/>
      <c r="K80" s="384"/>
      <c r="L80" s="384"/>
      <c r="M80" s="384"/>
      <c r="N80" s="384"/>
      <c r="O80" s="384"/>
      <c r="P80" s="384"/>
      <c r="Q80" s="384"/>
      <c r="R80" s="384"/>
      <c r="S80" s="384"/>
      <c r="T80" s="384"/>
      <c r="U80" s="384"/>
      <c r="V80" s="384"/>
    </row>
    <row r="81" spans="1:22" hidden="1" x14ac:dyDescent="0.75">
      <c r="A81" s="365">
        <v>76</v>
      </c>
      <c r="B81" s="366"/>
      <c r="C81" s="384"/>
      <c r="D81" s="384"/>
      <c r="E81" s="384"/>
      <c r="F81" s="384"/>
      <c r="G81" s="384"/>
      <c r="H81" s="384"/>
      <c r="I81" s="384"/>
      <c r="J81" s="384"/>
      <c r="K81" s="384"/>
      <c r="L81" s="384"/>
      <c r="M81" s="384"/>
      <c r="N81" s="384"/>
      <c r="O81" s="384"/>
      <c r="P81" s="384"/>
      <c r="Q81" s="384"/>
      <c r="R81" s="384"/>
      <c r="S81" s="384"/>
      <c r="T81" s="384"/>
      <c r="U81" s="384"/>
      <c r="V81" s="384"/>
    </row>
    <row r="82" spans="1:22" hidden="1" x14ac:dyDescent="0.75">
      <c r="A82" s="365">
        <v>77</v>
      </c>
      <c r="B82" s="366"/>
      <c r="C82" s="384"/>
      <c r="D82" s="384"/>
      <c r="E82" s="384"/>
      <c r="F82" s="384"/>
      <c r="G82" s="384"/>
      <c r="H82" s="384"/>
      <c r="I82" s="384"/>
      <c r="J82" s="384"/>
      <c r="K82" s="384"/>
      <c r="L82" s="384"/>
      <c r="M82" s="384"/>
      <c r="N82" s="384"/>
      <c r="O82" s="384"/>
      <c r="P82" s="384"/>
      <c r="Q82" s="384"/>
      <c r="R82" s="384"/>
      <c r="S82" s="384"/>
      <c r="T82" s="384"/>
      <c r="U82" s="384"/>
      <c r="V82" s="384"/>
    </row>
    <row r="83" spans="1:22" hidden="1" x14ac:dyDescent="0.75">
      <c r="A83" s="365">
        <v>78</v>
      </c>
      <c r="B83" s="366"/>
      <c r="C83" s="384"/>
      <c r="D83" s="384"/>
      <c r="E83" s="384"/>
      <c r="F83" s="384"/>
      <c r="G83" s="384"/>
      <c r="H83" s="384"/>
      <c r="I83" s="384"/>
      <c r="J83" s="384"/>
      <c r="K83" s="384"/>
      <c r="L83" s="384"/>
      <c r="M83" s="384"/>
      <c r="N83" s="384"/>
      <c r="O83" s="384"/>
      <c r="P83" s="384"/>
      <c r="Q83" s="384"/>
      <c r="R83" s="384"/>
      <c r="S83" s="384"/>
      <c r="T83" s="384"/>
      <c r="U83" s="384"/>
      <c r="V83" s="384"/>
    </row>
    <row r="84" spans="1:22" hidden="1" x14ac:dyDescent="0.75">
      <c r="A84" s="365">
        <v>79</v>
      </c>
      <c r="B84" s="366"/>
      <c r="C84" s="384"/>
      <c r="D84" s="384"/>
      <c r="E84" s="384"/>
      <c r="F84" s="384"/>
      <c r="G84" s="384"/>
      <c r="H84" s="384"/>
      <c r="I84" s="384"/>
      <c r="J84" s="384"/>
      <c r="K84" s="384"/>
      <c r="L84" s="384"/>
      <c r="M84" s="384"/>
      <c r="N84" s="384"/>
      <c r="O84" s="384"/>
      <c r="P84" s="384"/>
      <c r="Q84" s="384"/>
      <c r="R84" s="384"/>
      <c r="S84" s="384"/>
      <c r="T84" s="384"/>
      <c r="U84" s="384"/>
      <c r="V84" s="384"/>
    </row>
    <row r="85" spans="1:22" hidden="1" x14ac:dyDescent="0.75">
      <c r="A85" s="365">
        <v>80</v>
      </c>
      <c r="B85" s="366"/>
      <c r="C85" s="384"/>
      <c r="D85" s="384"/>
      <c r="E85" s="384"/>
      <c r="F85" s="384"/>
      <c r="G85" s="384"/>
      <c r="H85" s="384"/>
      <c r="I85" s="384"/>
      <c r="J85" s="384"/>
      <c r="K85" s="384"/>
      <c r="L85" s="384"/>
      <c r="M85" s="384"/>
      <c r="N85" s="384"/>
      <c r="O85" s="384"/>
      <c r="P85" s="384"/>
      <c r="Q85" s="384"/>
      <c r="R85" s="384"/>
      <c r="S85" s="384"/>
      <c r="T85" s="384"/>
      <c r="U85" s="384"/>
      <c r="V85" s="384"/>
    </row>
    <row r="86" spans="1:22" hidden="1" x14ac:dyDescent="0.75">
      <c r="A86" s="365">
        <v>81</v>
      </c>
      <c r="B86" s="366"/>
      <c r="C86" s="384"/>
      <c r="D86" s="384"/>
      <c r="E86" s="384"/>
      <c r="F86" s="384"/>
      <c r="G86" s="384"/>
      <c r="H86" s="384"/>
      <c r="I86" s="384"/>
      <c r="J86" s="384"/>
      <c r="K86" s="384"/>
      <c r="L86" s="384"/>
      <c r="M86" s="384"/>
      <c r="N86" s="384"/>
      <c r="O86" s="384"/>
      <c r="P86" s="384"/>
      <c r="Q86" s="384"/>
      <c r="R86" s="384"/>
      <c r="S86" s="384"/>
      <c r="T86" s="384"/>
      <c r="U86" s="384"/>
      <c r="V86" s="384"/>
    </row>
    <row r="87" spans="1:22" hidden="1" x14ac:dyDescent="0.75">
      <c r="A87" s="365">
        <v>82</v>
      </c>
      <c r="B87" s="366"/>
      <c r="C87" s="384"/>
      <c r="D87" s="384"/>
      <c r="E87" s="384"/>
      <c r="F87" s="384"/>
      <c r="G87" s="384"/>
      <c r="H87" s="384"/>
      <c r="I87" s="384"/>
      <c r="J87" s="384"/>
      <c r="K87" s="384"/>
      <c r="L87" s="384"/>
      <c r="M87" s="384"/>
      <c r="N87" s="384"/>
      <c r="O87" s="384"/>
      <c r="P87" s="384"/>
      <c r="Q87" s="384"/>
      <c r="R87" s="384"/>
      <c r="S87" s="384"/>
      <c r="T87" s="384"/>
      <c r="U87" s="384"/>
      <c r="V87" s="384"/>
    </row>
    <row r="88" spans="1:22" hidden="1" x14ac:dyDescent="0.75">
      <c r="A88" s="365">
        <v>83</v>
      </c>
      <c r="B88" s="366"/>
      <c r="C88" s="384"/>
      <c r="D88" s="384"/>
      <c r="E88" s="384"/>
      <c r="F88" s="384"/>
      <c r="G88" s="384"/>
      <c r="H88" s="384"/>
      <c r="I88" s="384"/>
      <c r="J88" s="384"/>
      <c r="K88" s="384"/>
      <c r="L88" s="384"/>
      <c r="M88" s="384"/>
      <c r="N88" s="384"/>
      <c r="O88" s="384"/>
      <c r="P88" s="384"/>
      <c r="Q88" s="384"/>
      <c r="R88" s="384"/>
      <c r="S88" s="384"/>
      <c r="T88" s="384"/>
      <c r="U88" s="384"/>
      <c r="V88" s="384"/>
    </row>
    <row r="89" spans="1:22" hidden="1" x14ac:dyDescent="0.75">
      <c r="A89" s="365">
        <v>84</v>
      </c>
      <c r="B89" s="366"/>
      <c r="C89" s="384"/>
      <c r="D89" s="384"/>
      <c r="E89" s="384"/>
      <c r="F89" s="384"/>
      <c r="G89" s="384"/>
      <c r="H89" s="384"/>
      <c r="I89" s="384"/>
      <c r="J89" s="384"/>
      <c r="K89" s="384"/>
      <c r="L89" s="384"/>
      <c r="M89" s="384"/>
      <c r="N89" s="384"/>
      <c r="O89" s="384"/>
      <c r="P89" s="384"/>
      <c r="Q89" s="384"/>
      <c r="R89" s="384"/>
      <c r="S89" s="384"/>
      <c r="T89" s="384"/>
      <c r="U89" s="384"/>
      <c r="V89" s="384"/>
    </row>
    <row r="90" spans="1:22" hidden="1" x14ac:dyDescent="0.75">
      <c r="A90" s="365">
        <v>85</v>
      </c>
      <c r="B90" s="366"/>
      <c r="C90" s="384"/>
      <c r="D90" s="384"/>
      <c r="E90" s="384"/>
      <c r="F90" s="384"/>
      <c r="G90" s="384"/>
      <c r="H90" s="384"/>
      <c r="I90" s="384"/>
      <c r="J90" s="384"/>
      <c r="K90" s="384"/>
      <c r="L90" s="384"/>
      <c r="M90" s="384"/>
      <c r="N90" s="384"/>
      <c r="O90" s="384"/>
      <c r="P90" s="384"/>
      <c r="Q90" s="384"/>
      <c r="R90" s="384"/>
      <c r="S90" s="384"/>
      <c r="T90" s="384"/>
      <c r="U90" s="384"/>
      <c r="V90" s="384"/>
    </row>
    <row r="91" spans="1:22" hidden="1" x14ac:dyDescent="0.75">
      <c r="A91" s="365">
        <v>86</v>
      </c>
      <c r="B91" s="366"/>
      <c r="C91" s="384"/>
      <c r="D91" s="384"/>
      <c r="E91" s="384"/>
      <c r="F91" s="384"/>
      <c r="G91" s="384"/>
      <c r="H91" s="384"/>
      <c r="I91" s="384"/>
      <c r="J91" s="384"/>
      <c r="K91" s="384"/>
      <c r="L91" s="384"/>
      <c r="M91" s="384"/>
      <c r="N91" s="384"/>
      <c r="O91" s="384"/>
      <c r="P91" s="384"/>
      <c r="Q91" s="384"/>
      <c r="R91" s="384"/>
      <c r="S91" s="384"/>
      <c r="T91" s="384"/>
      <c r="U91" s="384"/>
      <c r="V91" s="384"/>
    </row>
    <row r="92" spans="1:22" hidden="1" x14ac:dyDescent="0.75">
      <c r="A92" s="365">
        <v>87</v>
      </c>
      <c r="B92" s="366"/>
      <c r="C92" s="384"/>
      <c r="D92" s="384"/>
      <c r="E92" s="384"/>
      <c r="F92" s="384"/>
      <c r="G92" s="384"/>
      <c r="H92" s="384"/>
      <c r="I92" s="384"/>
      <c r="J92" s="384"/>
      <c r="K92" s="384"/>
      <c r="L92" s="384"/>
      <c r="M92" s="384"/>
      <c r="N92" s="384"/>
      <c r="O92" s="384"/>
      <c r="P92" s="384"/>
      <c r="Q92" s="384"/>
      <c r="R92" s="384"/>
      <c r="S92" s="384"/>
      <c r="T92" s="384"/>
      <c r="U92" s="384"/>
      <c r="V92" s="384"/>
    </row>
    <row r="93" spans="1:22" hidden="1" x14ac:dyDescent="0.75">
      <c r="A93" s="365">
        <v>88</v>
      </c>
      <c r="B93" s="366"/>
      <c r="C93" s="384"/>
      <c r="D93" s="384"/>
      <c r="E93" s="384"/>
      <c r="F93" s="384"/>
      <c r="G93" s="384"/>
      <c r="H93" s="384"/>
      <c r="I93" s="384"/>
      <c r="J93" s="384"/>
      <c r="K93" s="384"/>
      <c r="L93" s="384"/>
      <c r="M93" s="384"/>
      <c r="N93" s="384"/>
      <c r="O93" s="384"/>
      <c r="P93" s="384"/>
      <c r="Q93" s="384"/>
      <c r="R93" s="384"/>
      <c r="S93" s="384"/>
      <c r="T93" s="384"/>
      <c r="U93" s="384"/>
      <c r="V93" s="384"/>
    </row>
    <row r="94" spans="1:22" hidden="1" x14ac:dyDescent="0.75">
      <c r="A94" s="365">
        <v>89</v>
      </c>
      <c r="B94" s="366"/>
      <c r="C94" s="384"/>
      <c r="D94" s="384"/>
      <c r="E94" s="384"/>
      <c r="F94" s="384"/>
      <c r="G94" s="384"/>
      <c r="H94" s="384"/>
      <c r="I94" s="384"/>
      <c r="J94" s="384"/>
      <c r="K94" s="384"/>
      <c r="L94" s="384"/>
      <c r="M94" s="384"/>
      <c r="N94" s="384"/>
      <c r="O94" s="384"/>
      <c r="P94" s="384"/>
      <c r="Q94" s="384"/>
      <c r="R94" s="384"/>
      <c r="S94" s="384"/>
      <c r="T94" s="384"/>
      <c r="U94" s="384"/>
      <c r="V94" s="384"/>
    </row>
    <row r="95" spans="1:22" hidden="1" x14ac:dyDescent="0.75">
      <c r="A95" s="365">
        <v>90</v>
      </c>
      <c r="B95" s="366"/>
      <c r="C95" s="384"/>
      <c r="D95" s="384"/>
      <c r="E95" s="384"/>
      <c r="F95" s="384"/>
      <c r="G95" s="384"/>
      <c r="H95" s="384"/>
      <c r="I95" s="384"/>
      <c r="J95" s="384"/>
      <c r="K95" s="384"/>
      <c r="L95" s="384"/>
      <c r="M95" s="384"/>
      <c r="N95" s="384"/>
      <c r="O95" s="384"/>
      <c r="P95" s="384"/>
      <c r="Q95" s="384"/>
      <c r="R95" s="384"/>
      <c r="S95" s="384"/>
      <c r="T95" s="384"/>
      <c r="U95" s="384"/>
      <c r="V95" s="384"/>
    </row>
    <row r="96" spans="1:22" hidden="1" x14ac:dyDescent="0.75">
      <c r="A96" s="365">
        <v>91</v>
      </c>
      <c r="B96" s="366"/>
      <c r="C96" s="384"/>
      <c r="D96" s="384"/>
      <c r="E96" s="384"/>
      <c r="F96" s="384"/>
      <c r="G96" s="384"/>
      <c r="H96" s="384"/>
      <c r="I96" s="384"/>
      <c r="J96" s="384"/>
      <c r="K96" s="384"/>
      <c r="L96" s="384"/>
      <c r="M96" s="384"/>
      <c r="N96" s="384"/>
      <c r="O96" s="384"/>
      <c r="P96" s="384"/>
      <c r="Q96" s="384"/>
      <c r="R96" s="384"/>
      <c r="S96" s="384"/>
      <c r="T96" s="384"/>
      <c r="U96" s="384"/>
      <c r="V96" s="384"/>
    </row>
    <row r="97" spans="1:22" hidden="1" x14ac:dyDescent="0.75">
      <c r="A97" s="365">
        <v>92</v>
      </c>
      <c r="B97" s="366"/>
      <c r="C97" s="384"/>
      <c r="D97" s="384"/>
      <c r="E97" s="384"/>
      <c r="F97" s="384"/>
      <c r="G97" s="384"/>
      <c r="H97" s="384"/>
      <c r="I97" s="384"/>
      <c r="J97" s="384"/>
      <c r="K97" s="384"/>
      <c r="L97" s="384"/>
      <c r="M97" s="384"/>
      <c r="N97" s="384"/>
      <c r="O97" s="384"/>
      <c r="P97" s="384"/>
      <c r="Q97" s="384"/>
      <c r="R97" s="384"/>
      <c r="S97" s="384"/>
      <c r="T97" s="384"/>
      <c r="U97" s="384"/>
      <c r="V97" s="384"/>
    </row>
    <row r="98" spans="1:22" hidden="1" x14ac:dyDescent="0.75">
      <c r="A98" s="365">
        <v>93</v>
      </c>
      <c r="B98" s="366"/>
      <c r="C98" s="384"/>
      <c r="D98" s="384"/>
      <c r="E98" s="384"/>
      <c r="F98" s="384"/>
      <c r="G98" s="384"/>
      <c r="H98" s="384"/>
      <c r="I98" s="384"/>
      <c r="J98" s="384"/>
      <c r="K98" s="384"/>
      <c r="L98" s="384"/>
      <c r="M98" s="384"/>
      <c r="N98" s="384"/>
      <c r="O98" s="384"/>
      <c r="P98" s="384"/>
      <c r="Q98" s="384"/>
      <c r="R98" s="384"/>
      <c r="S98" s="384"/>
      <c r="T98" s="384"/>
      <c r="U98" s="384"/>
      <c r="V98" s="384"/>
    </row>
    <row r="99" spans="1:22" hidden="1" x14ac:dyDescent="0.75">
      <c r="A99" s="365">
        <v>94</v>
      </c>
      <c r="B99" s="366"/>
      <c r="C99" s="384"/>
      <c r="D99" s="384"/>
      <c r="E99" s="384"/>
      <c r="F99" s="384"/>
      <c r="G99" s="384"/>
      <c r="H99" s="384"/>
      <c r="I99" s="384"/>
      <c r="J99" s="384"/>
      <c r="K99" s="384"/>
      <c r="L99" s="384"/>
      <c r="M99" s="384"/>
      <c r="N99" s="384"/>
      <c r="O99" s="384"/>
      <c r="P99" s="384"/>
      <c r="Q99" s="384"/>
      <c r="R99" s="384"/>
      <c r="S99" s="384"/>
      <c r="T99" s="384"/>
      <c r="U99" s="384"/>
      <c r="V99" s="384"/>
    </row>
    <row r="100" spans="1:22" hidden="1" x14ac:dyDescent="0.75">
      <c r="A100" s="365">
        <v>95</v>
      </c>
      <c r="B100" s="366"/>
      <c r="C100" s="384"/>
      <c r="D100" s="384"/>
      <c r="E100" s="384"/>
      <c r="F100" s="384"/>
      <c r="G100" s="384"/>
      <c r="H100" s="384"/>
      <c r="I100" s="384"/>
      <c r="J100" s="384"/>
      <c r="K100" s="384"/>
      <c r="L100" s="384"/>
      <c r="M100" s="384"/>
      <c r="N100" s="384"/>
      <c r="O100" s="384"/>
      <c r="P100" s="384"/>
      <c r="Q100" s="384"/>
      <c r="R100" s="384"/>
      <c r="S100" s="384"/>
      <c r="T100" s="384"/>
      <c r="U100" s="384"/>
      <c r="V100" s="384"/>
    </row>
    <row r="101" spans="1:22" hidden="1" x14ac:dyDescent="0.75">
      <c r="A101" s="365">
        <v>96</v>
      </c>
      <c r="B101" s="366"/>
      <c r="C101" s="384"/>
      <c r="D101" s="384"/>
      <c r="E101" s="384"/>
      <c r="F101" s="384"/>
      <c r="G101" s="384"/>
      <c r="H101" s="384"/>
      <c r="I101" s="384"/>
      <c r="J101" s="384"/>
      <c r="K101" s="384"/>
      <c r="L101" s="384"/>
      <c r="M101" s="384"/>
      <c r="N101" s="384"/>
      <c r="O101" s="384"/>
      <c r="P101" s="384"/>
      <c r="Q101" s="384"/>
      <c r="R101" s="384"/>
      <c r="S101" s="384"/>
      <c r="T101" s="384"/>
      <c r="U101" s="384"/>
      <c r="V101" s="384"/>
    </row>
    <row r="102" spans="1:22" hidden="1" x14ac:dyDescent="0.75">
      <c r="A102" s="365">
        <v>97</v>
      </c>
      <c r="B102" s="366"/>
      <c r="C102" s="384"/>
      <c r="D102" s="384"/>
      <c r="E102" s="384"/>
      <c r="F102" s="384"/>
      <c r="G102" s="384"/>
      <c r="H102" s="384"/>
      <c r="I102" s="384"/>
      <c r="J102" s="384"/>
      <c r="K102" s="384"/>
      <c r="L102" s="384"/>
      <c r="M102" s="384"/>
      <c r="N102" s="384"/>
      <c r="O102" s="384"/>
      <c r="P102" s="384"/>
      <c r="Q102" s="384"/>
      <c r="R102" s="384"/>
      <c r="S102" s="384"/>
      <c r="T102" s="384"/>
      <c r="U102" s="384"/>
      <c r="V102" s="384"/>
    </row>
    <row r="103" spans="1:22" hidden="1" x14ac:dyDescent="0.75">
      <c r="A103" s="365">
        <v>98</v>
      </c>
      <c r="B103" s="366"/>
      <c r="C103" s="384"/>
      <c r="D103" s="384"/>
      <c r="E103" s="384"/>
      <c r="F103" s="384"/>
      <c r="G103" s="384"/>
      <c r="H103" s="384"/>
      <c r="I103" s="384"/>
      <c r="J103" s="384"/>
      <c r="K103" s="384"/>
      <c r="L103" s="384"/>
      <c r="M103" s="384"/>
      <c r="N103" s="384"/>
      <c r="O103" s="384"/>
      <c r="P103" s="384"/>
      <c r="Q103" s="384"/>
      <c r="R103" s="384"/>
      <c r="S103" s="384"/>
      <c r="T103" s="384"/>
      <c r="U103" s="384"/>
      <c r="V103" s="384"/>
    </row>
    <row r="104" spans="1:22" hidden="1" x14ac:dyDescent="0.75">
      <c r="A104" s="365">
        <v>99</v>
      </c>
      <c r="B104" s="366"/>
      <c r="C104" s="384"/>
      <c r="D104" s="384"/>
      <c r="E104" s="384"/>
      <c r="F104" s="384"/>
      <c r="G104" s="384"/>
      <c r="H104" s="384"/>
      <c r="I104" s="384"/>
      <c r="J104" s="384"/>
      <c r="K104" s="384"/>
      <c r="L104" s="384"/>
      <c r="M104" s="384"/>
      <c r="N104" s="384"/>
      <c r="O104" s="384"/>
      <c r="P104" s="384"/>
      <c r="Q104" s="384"/>
      <c r="R104" s="384"/>
      <c r="S104" s="384"/>
      <c r="T104" s="384"/>
      <c r="U104" s="384"/>
      <c r="V104" s="384"/>
    </row>
    <row r="105" spans="1:22" hidden="1" x14ac:dyDescent="0.75">
      <c r="A105" s="365">
        <v>100</v>
      </c>
      <c r="B105" s="366"/>
      <c r="C105" s="384"/>
      <c r="D105" s="384"/>
      <c r="E105" s="384"/>
      <c r="F105" s="384"/>
      <c r="G105" s="384"/>
      <c r="H105" s="384"/>
      <c r="I105" s="384"/>
      <c r="J105" s="384"/>
      <c r="K105" s="384"/>
      <c r="L105" s="384"/>
      <c r="M105" s="384"/>
      <c r="N105" s="384"/>
      <c r="O105" s="384"/>
      <c r="P105" s="384"/>
      <c r="Q105" s="384"/>
      <c r="R105" s="384"/>
      <c r="S105" s="384"/>
      <c r="T105" s="384"/>
      <c r="U105" s="384"/>
      <c r="V105" s="384"/>
    </row>
    <row r="106" spans="1:22" hidden="1" x14ac:dyDescent="0.75">
      <c r="A106" s="365">
        <v>101</v>
      </c>
      <c r="B106" s="366"/>
      <c r="C106" s="384"/>
      <c r="D106" s="384"/>
      <c r="E106" s="384"/>
      <c r="F106" s="384"/>
      <c r="G106" s="384"/>
      <c r="H106" s="384"/>
      <c r="I106" s="384"/>
      <c r="J106" s="384"/>
      <c r="K106" s="384"/>
      <c r="L106" s="384"/>
      <c r="M106" s="384"/>
      <c r="N106" s="384"/>
      <c r="O106" s="384"/>
      <c r="P106" s="384"/>
      <c r="Q106" s="384"/>
      <c r="R106" s="384"/>
      <c r="S106" s="384"/>
      <c r="T106" s="384"/>
      <c r="U106" s="384"/>
      <c r="V106" s="384"/>
    </row>
    <row r="107" spans="1:22" hidden="1" x14ac:dyDescent="0.75">
      <c r="A107" s="365">
        <v>102</v>
      </c>
      <c r="B107" s="366"/>
      <c r="C107" s="384"/>
      <c r="D107" s="384"/>
      <c r="E107" s="384"/>
      <c r="F107" s="384"/>
      <c r="G107" s="384"/>
      <c r="H107" s="384"/>
      <c r="I107" s="384"/>
      <c r="J107" s="384"/>
      <c r="K107" s="384"/>
      <c r="L107" s="384"/>
      <c r="M107" s="384"/>
      <c r="N107" s="384"/>
      <c r="O107" s="384"/>
      <c r="P107" s="384"/>
      <c r="Q107" s="384"/>
      <c r="R107" s="384"/>
      <c r="S107" s="384"/>
      <c r="T107" s="384"/>
      <c r="U107" s="384"/>
      <c r="V107" s="384"/>
    </row>
    <row r="108" spans="1:22" hidden="1" x14ac:dyDescent="0.75">
      <c r="A108" s="365">
        <v>103</v>
      </c>
      <c r="B108" s="366"/>
      <c r="C108" s="384"/>
      <c r="D108" s="384"/>
      <c r="E108" s="384"/>
      <c r="F108" s="384"/>
      <c r="G108" s="384"/>
      <c r="H108" s="384"/>
      <c r="I108" s="384"/>
      <c r="J108" s="384"/>
      <c r="K108" s="384"/>
      <c r="L108" s="384"/>
      <c r="M108" s="384"/>
      <c r="N108" s="384"/>
      <c r="O108" s="384"/>
      <c r="P108" s="384"/>
      <c r="Q108" s="384"/>
      <c r="R108" s="384"/>
      <c r="S108" s="384"/>
      <c r="T108" s="384"/>
      <c r="U108" s="384"/>
      <c r="V108" s="384"/>
    </row>
    <row r="109" spans="1:22" hidden="1" x14ac:dyDescent="0.75">
      <c r="A109" s="365">
        <v>104</v>
      </c>
      <c r="B109" s="366"/>
      <c r="C109" s="384"/>
      <c r="D109" s="384"/>
      <c r="E109" s="384"/>
      <c r="F109" s="384"/>
      <c r="G109" s="384"/>
      <c r="H109" s="384"/>
      <c r="I109" s="384"/>
      <c r="J109" s="384"/>
      <c r="K109" s="384"/>
      <c r="L109" s="384"/>
      <c r="M109" s="384"/>
      <c r="N109" s="384"/>
      <c r="O109" s="384"/>
      <c r="P109" s="384"/>
      <c r="Q109" s="384"/>
      <c r="R109" s="384"/>
      <c r="S109" s="384"/>
      <c r="T109" s="384"/>
      <c r="U109" s="384"/>
      <c r="V109" s="384"/>
    </row>
    <row r="110" spans="1:22" hidden="1" x14ac:dyDescent="0.75">
      <c r="A110" s="365">
        <v>105</v>
      </c>
      <c r="B110" s="366"/>
      <c r="C110" s="384"/>
      <c r="D110" s="384"/>
      <c r="E110" s="384"/>
      <c r="F110" s="384"/>
      <c r="G110" s="384"/>
      <c r="H110" s="384"/>
      <c r="I110" s="384"/>
      <c r="J110" s="384"/>
      <c r="K110" s="384"/>
      <c r="L110" s="384"/>
      <c r="M110" s="384"/>
      <c r="N110" s="384"/>
      <c r="O110" s="384"/>
      <c r="P110" s="384"/>
      <c r="Q110" s="384"/>
      <c r="R110" s="384"/>
      <c r="S110" s="384"/>
      <c r="T110" s="384"/>
      <c r="U110" s="384"/>
      <c r="V110" s="384"/>
    </row>
    <row r="111" spans="1:22" hidden="1" x14ac:dyDescent="0.75">
      <c r="A111" s="365">
        <v>106</v>
      </c>
      <c r="B111" s="366"/>
      <c r="C111" s="384"/>
      <c r="D111" s="384"/>
      <c r="E111" s="384"/>
      <c r="F111" s="384"/>
      <c r="G111" s="384"/>
      <c r="H111" s="384"/>
      <c r="I111" s="384"/>
      <c r="J111" s="384"/>
      <c r="K111" s="384"/>
      <c r="L111" s="384"/>
      <c r="M111" s="384"/>
      <c r="N111" s="384"/>
      <c r="O111" s="384"/>
      <c r="P111" s="384"/>
      <c r="Q111" s="384"/>
      <c r="R111" s="384"/>
      <c r="S111" s="384"/>
      <c r="T111" s="384"/>
      <c r="U111" s="384"/>
      <c r="V111" s="384"/>
    </row>
    <row r="112" spans="1:22" hidden="1" x14ac:dyDescent="0.75">
      <c r="A112" s="365">
        <v>107</v>
      </c>
      <c r="B112" s="366"/>
      <c r="C112" s="384"/>
      <c r="D112" s="384"/>
      <c r="E112" s="384"/>
      <c r="F112" s="384"/>
      <c r="G112" s="384"/>
      <c r="H112" s="384"/>
      <c r="I112" s="384"/>
      <c r="J112" s="384"/>
      <c r="K112" s="384"/>
      <c r="L112" s="384"/>
      <c r="M112" s="384"/>
      <c r="N112" s="384"/>
      <c r="O112" s="384"/>
      <c r="P112" s="384"/>
      <c r="Q112" s="384"/>
      <c r="R112" s="384"/>
      <c r="S112" s="384"/>
      <c r="T112" s="384"/>
      <c r="U112" s="384"/>
      <c r="V112" s="384"/>
    </row>
    <row r="113" spans="1:22" hidden="1" x14ac:dyDescent="0.75">
      <c r="A113" s="365">
        <v>108</v>
      </c>
      <c r="B113" s="366"/>
      <c r="C113" s="384"/>
      <c r="D113" s="384"/>
      <c r="E113" s="384"/>
      <c r="F113" s="384"/>
      <c r="G113" s="384"/>
      <c r="H113" s="384"/>
      <c r="I113" s="384"/>
      <c r="J113" s="384"/>
      <c r="K113" s="384"/>
      <c r="L113" s="384"/>
      <c r="M113" s="384"/>
      <c r="N113" s="384"/>
      <c r="O113" s="384"/>
      <c r="P113" s="384"/>
      <c r="Q113" s="384"/>
      <c r="R113" s="384"/>
      <c r="S113" s="384"/>
      <c r="T113" s="384"/>
      <c r="U113" s="384"/>
      <c r="V113" s="384"/>
    </row>
    <row r="114" spans="1:22" hidden="1" x14ac:dyDescent="0.75">
      <c r="A114" s="365">
        <v>109</v>
      </c>
      <c r="B114" s="366"/>
      <c r="C114" s="384"/>
      <c r="D114" s="384"/>
      <c r="E114" s="384"/>
      <c r="F114" s="384"/>
      <c r="G114" s="384"/>
      <c r="H114" s="384"/>
      <c r="I114" s="384"/>
      <c r="J114" s="384"/>
      <c r="K114" s="384"/>
      <c r="L114" s="384"/>
      <c r="M114" s="384"/>
      <c r="N114" s="384"/>
      <c r="O114" s="384"/>
      <c r="P114" s="384"/>
      <c r="Q114" s="384"/>
      <c r="R114" s="384"/>
      <c r="S114" s="384"/>
      <c r="T114" s="384"/>
      <c r="U114" s="384"/>
      <c r="V114" s="384"/>
    </row>
    <row r="115" spans="1:22" hidden="1" x14ac:dyDescent="0.75">
      <c r="A115" s="365">
        <v>110</v>
      </c>
      <c r="B115" s="366"/>
      <c r="C115" s="384"/>
      <c r="D115" s="384"/>
      <c r="E115" s="384"/>
      <c r="F115" s="384"/>
      <c r="G115" s="384"/>
      <c r="H115" s="384"/>
      <c r="I115" s="384"/>
      <c r="J115" s="384"/>
      <c r="K115" s="384"/>
      <c r="L115" s="384"/>
      <c r="M115" s="384"/>
      <c r="N115" s="384"/>
      <c r="O115" s="384"/>
      <c r="P115" s="384"/>
      <c r="Q115" s="384"/>
      <c r="R115" s="384"/>
      <c r="S115" s="384"/>
      <c r="T115" s="384"/>
      <c r="U115" s="384"/>
      <c r="V115" s="384"/>
    </row>
    <row r="116" spans="1:22" hidden="1" x14ac:dyDescent="0.75">
      <c r="A116" s="365">
        <v>111</v>
      </c>
      <c r="B116" s="366"/>
      <c r="C116" s="384"/>
      <c r="D116" s="384"/>
      <c r="E116" s="384"/>
      <c r="F116" s="384"/>
      <c r="G116" s="384"/>
      <c r="H116" s="384"/>
      <c r="I116" s="384"/>
      <c r="J116" s="384"/>
      <c r="K116" s="384"/>
      <c r="L116" s="384"/>
      <c r="M116" s="384"/>
      <c r="N116" s="384"/>
      <c r="O116" s="384"/>
      <c r="P116" s="384"/>
      <c r="Q116" s="384"/>
      <c r="R116" s="384"/>
      <c r="S116" s="384"/>
      <c r="T116" s="384"/>
      <c r="U116" s="384"/>
      <c r="V116" s="384"/>
    </row>
    <row r="117" spans="1:22" hidden="1" x14ac:dyDescent="0.75">
      <c r="A117" s="365">
        <v>112</v>
      </c>
      <c r="B117" s="366"/>
      <c r="C117" s="384"/>
      <c r="D117" s="384"/>
      <c r="E117" s="384"/>
      <c r="F117" s="384"/>
      <c r="G117" s="384"/>
      <c r="H117" s="384"/>
      <c r="I117" s="384"/>
      <c r="J117" s="384"/>
      <c r="K117" s="384"/>
      <c r="L117" s="384"/>
      <c r="M117" s="384"/>
      <c r="N117" s="384"/>
      <c r="O117" s="384"/>
      <c r="P117" s="384"/>
      <c r="Q117" s="384"/>
      <c r="R117" s="384"/>
      <c r="S117" s="384"/>
      <c r="T117" s="384"/>
      <c r="U117" s="384"/>
      <c r="V117" s="384"/>
    </row>
    <row r="118" spans="1:22" hidden="1" x14ac:dyDescent="0.75">
      <c r="A118" s="365">
        <v>113</v>
      </c>
      <c r="B118" s="366"/>
      <c r="C118" s="384"/>
      <c r="D118" s="384"/>
      <c r="E118" s="384"/>
      <c r="F118" s="384"/>
      <c r="G118" s="384"/>
      <c r="H118" s="384"/>
      <c r="I118" s="384"/>
      <c r="J118" s="384"/>
      <c r="K118" s="384"/>
      <c r="L118" s="384"/>
      <c r="M118" s="384"/>
      <c r="N118" s="384"/>
      <c r="O118" s="384"/>
      <c r="P118" s="384"/>
      <c r="Q118" s="384"/>
      <c r="R118" s="384"/>
      <c r="S118" s="384"/>
      <c r="T118" s="384"/>
      <c r="U118" s="384"/>
      <c r="V118" s="384"/>
    </row>
    <row r="119" spans="1:22" hidden="1" x14ac:dyDescent="0.75">
      <c r="A119" s="365">
        <v>114</v>
      </c>
      <c r="B119" s="366"/>
      <c r="C119" s="384"/>
      <c r="D119" s="384"/>
      <c r="E119" s="384"/>
      <c r="F119" s="384"/>
      <c r="G119" s="384"/>
      <c r="H119" s="384"/>
      <c r="I119" s="384"/>
      <c r="J119" s="384"/>
      <c r="K119" s="384"/>
      <c r="L119" s="384"/>
      <c r="M119" s="384"/>
      <c r="N119" s="384"/>
      <c r="O119" s="384"/>
      <c r="P119" s="384"/>
      <c r="Q119" s="384"/>
      <c r="R119" s="384"/>
      <c r="S119" s="384"/>
      <c r="T119" s="384"/>
      <c r="U119" s="384"/>
      <c r="V119" s="384"/>
    </row>
    <row r="120" spans="1:22" hidden="1" x14ac:dyDescent="0.75">
      <c r="A120" s="365">
        <v>115</v>
      </c>
      <c r="B120" s="366"/>
      <c r="C120" s="384"/>
      <c r="D120" s="384"/>
      <c r="E120" s="384"/>
      <c r="F120" s="384"/>
      <c r="G120" s="384"/>
      <c r="H120" s="384"/>
      <c r="I120" s="384"/>
      <c r="J120" s="384"/>
      <c r="K120" s="384"/>
      <c r="L120" s="384"/>
      <c r="M120" s="384"/>
      <c r="N120" s="384"/>
      <c r="O120" s="384"/>
      <c r="P120" s="384"/>
      <c r="Q120" s="384"/>
      <c r="R120" s="384"/>
      <c r="S120" s="384"/>
      <c r="T120" s="384"/>
      <c r="U120" s="384"/>
      <c r="V120" s="384"/>
    </row>
    <row r="121" spans="1:22" hidden="1" x14ac:dyDescent="0.75">
      <c r="A121" s="365">
        <v>116</v>
      </c>
      <c r="B121" s="366"/>
      <c r="C121" s="384"/>
      <c r="D121" s="384"/>
      <c r="E121" s="384"/>
      <c r="F121" s="384"/>
      <c r="G121" s="384"/>
      <c r="H121" s="384"/>
      <c r="I121" s="384"/>
      <c r="J121" s="384"/>
      <c r="K121" s="384"/>
      <c r="L121" s="384"/>
      <c r="M121" s="384"/>
      <c r="N121" s="384"/>
      <c r="O121" s="384"/>
      <c r="P121" s="384"/>
      <c r="Q121" s="384"/>
      <c r="R121" s="384"/>
      <c r="S121" s="384"/>
      <c r="T121" s="384"/>
      <c r="U121" s="384"/>
      <c r="V121" s="384"/>
    </row>
    <row r="122" spans="1:22" hidden="1" x14ac:dyDescent="0.75">
      <c r="A122" s="365">
        <v>117</v>
      </c>
      <c r="B122" s="366"/>
      <c r="C122" s="384"/>
      <c r="D122" s="384"/>
      <c r="E122" s="384"/>
      <c r="F122" s="384"/>
      <c r="G122" s="384"/>
      <c r="H122" s="384"/>
      <c r="I122" s="384"/>
      <c r="J122" s="384"/>
      <c r="K122" s="384"/>
      <c r="L122" s="384"/>
      <c r="M122" s="384"/>
      <c r="N122" s="384"/>
      <c r="O122" s="384"/>
      <c r="P122" s="384"/>
      <c r="Q122" s="384"/>
      <c r="R122" s="384"/>
      <c r="S122" s="384"/>
      <c r="T122" s="384"/>
      <c r="U122" s="384"/>
      <c r="V122" s="384"/>
    </row>
    <row r="123" spans="1:22" hidden="1" x14ac:dyDescent="0.75">
      <c r="A123" s="365">
        <v>118</v>
      </c>
      <c r="B123" s="366"/>
      <c r="C123" s="384"/>
      <c r="D123" s="384"/>
      <c r="E123" s="384"/>
      <c r="F123" s="384"/>
      <c r="G123" s="384"/>
      <c r="H123" s="384"/>
      <c r="I123" s="384"/>
      <c r="J123" s="384"/>
      <c r="K123" s="384"/>
      <c r="L123" s="384"/>
      <c r="M123" s="384"/>
      <c r="N123" s="384"/>
      <c r="O123" s="384"/>
      <c r="P123" s="384"/>
      <c r="Q123" s="384"/>
      <c r="R123" s="384"/>
      <c r="S123" s="384"/>
      <c r="T123" s="384"/>
      <c r="U123" s="384"/>
      <c r="V123" s="384"/>
    </row>
    <row r="124" spans="1:22" hidden="1" x14ac:dyDescent="0.75">
      <c r="A124" s="365">
        <v>119</v>
      </c>
      <c r="B124" s="366"/>
      <c r="C124" s="384"/>
      <c r="D124" s="384"/>
      <c r="E124" s="384"/>
      <c r="F124" s="384"/>
      <c r="G124" s="384"/>
      <c r="H124" s="384"/>
      <c r="I124" s="384"/>
      <c r="J124" s="384"/>
      <c r="K124" s="384"/>
      <c r="L124" s="384"/>
      <c r="M124" s="384"/>
      <c r="N124" s="384"/>
      <c r="O124" s="384"/>
      <c r="P124" s="384"/>
      <c r="Q124" s="384"/>
      <c r="R124" s="384"/>
      <c r="S124" s="384"/>
      <c r="T124" s="384"/>
      <c r="U124" s="384"/>
      <c r="V124" s="384"/>
    </row>
    <row r="125" spans="1:22" hidden="1" x14ac:dyDescent="0.75">
      <c r="A125" s="365">
        <v>120</v>
      </c>
      <c r="B125" s="366"/>
      <c r="C125" s="384"/>
      <c r="D125" s="384"/>
      <c r="E125" s="384"/>
      <c r="F125" s="384"/>
      <c r="G125" s="384"/>
      <c r="H125" s="384"/>
      <c r="I125" s="384"/>
      <c r="J125" s="384"/>
      <c r="K125" s="384"/>
      <c r="L125" s="384"/>
      <c r="M125" s="384"/>
      <c r="N125" s="384"/>
      <c r="O125" s="384"/>
      <c r="P125" s="384"/>
      <c r="Q125" s="384"/>
      <c r="R125" s="384"/>
      <c r="S125" s="384"/>
      <c r="T125" s="384"/>
      <c r="U125" s="384"/>
      <c r="V125" s="384"/>
    </row>
    <row r="126" spans="1:22" hidden="1" x14ac:dyDescent="0.75">
      <c r="A126" s="365">
        <v>121</v>
      </c>
      <c r="B126" s="366"/>
      <c r="C126" s="384"/>
      <c r="D126" s="384"/>
      <c r="E126" s="384"/>
      <c r="F126" s="384"/>
      <c r="G126" s="384"/>
      <c r="H126" s="384"/>
      <c r="I126" s="384"/>
      <c r="J126" s="384"/>
      <c r="K126" s="384"/>
      <c r="L126" s="384"/>
      <c r="M126" s="384"/>
      <c r="N126" s="384"/>
      <c r="O126" s="384"/>
      <c r="P126" s="384"/>
      <c r="Q126" s="384"/>
      <c r="R126" s="384"/>
      <c r="S126" s="384"/>
      <c r="T126" s="384"/>
      <c r="U126" s="384"/>
      <c r="V126" s="384"/>
    </row>
    <row r="127" spans="1:22" hidden="1" x14ac:dyDescent="0.75">
      <c r="A127" s="365">
        <v>122</v>
      </c>
      <c r="B127" s="366"/>
      <c r="C127" s="384"/>
      <c r="D127" s="384"/>
      <c r="E127" s="384"/>
      <c r="F127" s="384"/>
      <c r="G127" s="384"/>
      <c r="H127" s="384"/>
      <c r="I127" s="384"/>
      <c r="J127" s="384"/>
      <c r="K127" s="384"/>
      <c r="L127" s="384"/>
      <c r="M127" s="384"/>
      <c r="N127" s="384"/>
      <c r="O127" s="384"/>
      <c r="P127" s="384"/>
      <c r="Q127" s="384"/>
      <c r="R127" s="384"/>
      <c r="S127" s="384"/>
      <c r="T127" s="384"/>
      <c r="U127" s="384"/>
      <c r="V127" s="384"/>
    </row>
    <row r="128" spans="1:22" hidden="1" x14ac:dyDescent="0.75">
      <c r="A128" s="365">
        <v>123</v>
      </c>
      <c r="B128" s="366"/>
      <c r="C128" s="384"/>
      <c r="D128" s="384"/>
      <c r="E128" s="384"/>
      <c r="F128" s="384"/>
      <c r="G128" s="384"/>
      <c r="H128" s="384"/>
      <c r="I128" s="384"/>
      <c r="J128" s="384"/>
      <c r="K128" s="384"/>
      <c r="L128" s="384"/>
      <c r="M128" s="384"/>
      <c r="N128" s="384"/>
      <c r="O128" s="384"/>
      <c r="P128" s="384"/>
      <c r="Q128" s="384"/>
      <c r="R128" s="384"/>
      <c r="S128" s="384"/>
      <c r="T128" s="384"/>
      <c r="U128" s="384"/>
      <c r="V128" s="384"/>
    </row>
    <row r="129" spans="1:22" hidden="1" x14ac:dyDescent="0.75">
      <c r="A129" s="365">
        <v>124</v>
      </c>
      <c r="B129" s="366"/>
      <c r="C129" s="384"/>
      <c r="D129" s="384"/>
      <c r="E129" s="384"/>
      <c r="F129" s="384"/>
      <c r="G129" s="384"/>
      <c r="H129" s="384"/>
      <c r="I129" s="384"/>
      <c r="J129" s="384"/>
      <c r="K129" s="384"/>
      <c r="L129" s="384"/>
      <c r="M129" s="384"/>
      <c r="N129" s="384"/>
      <c r="O129" s="384"/>
      <c r="P129" s="384"/>
      <c r="Q129" s="384"/>
      <c r="R129" s="384"/>
      <c r="S129" s="384"/>
      <c r="T129" s="384"/>
      <c r="U129" s="384"/>
      <c r="V129" s="384"/>
    </row>
    <row r="130" spans="1:22" hidden="1" x14ac:dyDescent="0.75">
      <c r="A130" s="365">
        <v>125</v>
      </c>
      <c r="B130" s="366"/>
      <c r="C130" s="384"/>
      <c r="D130" s="384"/>
      <c r="E130" s="384"/>
      <c r="F130" s="384"/>
      <c r="G130" s="384"/>
      <c r="H130" s="384"/>
      <c r="I130" s="384"/>
      <c r="J130" s="384"/>
      <c r="K130" s="384"/>
      <c r="L130" s="384"/>
      <c r="M130" s="384"/>
      <c r="N130" s="384"/>
      <c r="O130" s="384"/>
      <c r="P130" s="384"/>
      <c r="Q130" s="384"/>
      <c r="R130" s="384"/>
      <c r="S130" s="384"/>
      <c r="T130" s="384"/>
      <c r="U130" s="384"/>
      <c r="V130" s="384"/>
    </row>
    <row r="131" spans="1:22" hidden="1" x14ac:dyDescent="0.75">
      <c r="A131" s="365">
        <v>126</v>
      </c>
      <c r="B131" s="366"/>
      <c r="C131" s="384"/>
      <c r="D131" s="384"/>
      <c r="E131" s="384"/>
      <c r="F131" s="384"/>
      <c r="G131" s="384"/>
      <c r="H131" s="384"/>
      <c r="I131" s="384"/>
      <c r="J131" s="384"/>
      <c r="K131" s="384"/>
      <c r="L131" s="384"/>
      <c r="M131" s="384"/>
      <c r="N131" s="384"/>
      <c r="O131" s="384"/>
      <c r="P131" s="384"/>
      <c r="Q131" s="384"/>
      <c r="R131" s="384"/>
      <c r="S131" s="384"/>
      <c r="T131" s="384"/>
      <c r="U131" s="384"/>
      <c r="V131" s="384"/>
    </row>
    <row r="132" spans="1:22" hidden="1" x14ac:dyDescent="0.75">
      <c r="A132" s="365">
        <v>127</v>
      </c>
      <c r="B132" s="366"/>
      <c r="C132" s="384"/>
      <c r="D132" s="384"/>
      <c r="E132" s="384"/>
      <c r="F132" s="384"/>
      <c r="G132" s="384"/>
      <c r="H132" s="384"/>
      <c r="I132" s="384"/>
      <c r="J132" s="384"/>
      <c r="K132" s="384"/>
      <c r="L132" s="384"/>
      <c r="M132" s="384"/>
      <c r="N132" s="384"/>
      <c r="O132" s="384"/>
      <c r="P132" s="384"/>
      <c r="Q132" s="384"/>
      <c r="R132" s="384"/>
      <c r="S132" s="384"/>
      <c r="T132" s="384"/>
      <c r="U132" s="384"/>
      <c r="V132" s="384"/>
    </row>
    <row r="133" spans="1:22" hidden="1" x14ac:dyDescent="0.75">
      <c r="A133" s="365">
        <v>128</v>
      </c>
      <c r="B133" s="366"/>
      <c r="C133" s="384"/>
      <c r="D133" s="384"/>
      <c r="E133" s="384"/>
      <c r="F133" s="384"/>
      <c r="G133" s="384"/>
      <c r="H133" s="384"/>
      <c r="I133" s="384"/>
      <c r="J133" s="384"/>
      <c r="K133" s="384"/>
      <c r="L133" s="384"/>
      <c r="M133" s="384"/>
      <c r="N133" s="384"/>
      <c r="O133" s="384"/>
      <c r="P133" s="384"/>
      <c r="Q133" s="384"/>
      <c r="R133" s="384"/>
      <c r="S133" s="384"/>
      <c r="T133" s="384"/>
      <c r="U133" s="384"/>
      <c r="V133" s="384"/>
    </row>
    <row r="134" spans="1:22" hidden="1" x14ac:dyDescent="0.75">
      <c r="A134" s="365">
        <v>129</v>
      </c>
      <c r="B134" s="366"/>
      <c r="C134" s="384"/>
      <c r="D134" s="384"/>
      <c r="E134" s="384"/>
      <c r="F134" s="384"/>
      <c r="G134" s="384"/>
      <c r="H134" s="384"/>
      <c r="I134" s="384"/>
      <c r="J134" s="384"/>
      <c r="K134" s="384"/>
      <c r="L134" s="384"/>
      <c r="M134" s="384"/>
      <c r="N134" s="384"/>
      <c r="O134" s="384"/>
      <c r="P134" s="384"/>
      <c r="Q134" s="384"/>
      <c r="R134" s="384"/>
      <c r="S134" s="384"/>
      <c r="T134" s="384"/>
      <c r="U134" s="384"/>
      <c r="V134" s="384"/>
    </row>
    <row r="135" spans="1:22" hidden="1" x14ac:dyDescent="0.75">
      <c r="A135" s="365">
        <v>130</v>
      </c>
      <c r="B135" s="366"/>
      <c r="C135" s="384"/>
      <c r="D135" s="384"/>
      <c r="E135" s="384"/>
      <c r="F135" s="384"/>
      <c r="G135" s="384"/>
      <c r="H135" s="384"/>
      <c r="I135" s="384"/>
      <c r="J135" s="384"/>
      <c r="K135" s="384"/>
      <c r="L135" s="384"/>
      <c r="M135" s="384"/>
      <c r="N135" s="384"/>
      <c r="O135" s="384"/>
      <c r="P135" s="384"/>
      <c r="Q135" s="384"/>
      <c r="R135" s="384"/>
      <c r="S135" s="384"/>
      <c r="T135" s="384"/>
      <c r="U135" s="384"/>
      <c r="V135" s="384"/>
    </row>
    <row r="136" spans="1:22" hidden="1" x14ac:dyDescent="0.75">
      <c r="A136" s="365">
        <v>131</v>
      </c>
      <c r="B136" s="366"/>
      <c r="C136" s="384"/>
      <c r="D136" s="384"/>
      <c r="E136" s="384"/>
      <c r="F136" s="384"/>
      <c r="G136" s="384"/>
      <c r="H136" s="384"/>
      <c r="I136" s="384"/>
      <c r="J136" s="384"/>
      <c r="K136" s="384"/>
      <c r="L136" s="384"/>
      <c r="M136" s="384"/>
      <c r="N136" s="384"/>
      <c r="O136" s="384"/>
      <c r="P136" s="384"/>
      <c r="Q136" s="384"/>
      <c r="R136" s="384"/>
      <c r="S136" s="384"/>
      <c r="T136" s="384"/>
      <c r="U136" s="384"/>
      <c r="V136" s="384"/>
    </row>
    <row r="137" spans="1:22" hidden="1" x14ac:dyDescent="0.75">
      <c r="A137" s="365">
        <v>132</v>
      </c>
      <c r="B137" s="366"/>
      <c r="C137" s="384"/>
      <c r="D137" s="384"/>
      <c r="E137" s="384"/>
      <c r="F137" s="384"/>
      <c r="G137" s="384"/>
      <c r="H137" s="384"/>
      <c r="I137" s="384"/>
      <c r="J137" s="384"/>
      <c r="K137" s="384"/>
      <c r="L137" s="384"/>
      <c r="M137" s="384"/>
      <c r="N137" s="384"/>
      <c r="O137" s="384"/>
      <c r="P137" s="384"/>
      <c r="Q137" s="384"/>
      <c r="R137" s="384"/>
      <c r="S137" s="384"/>
      <c r="T137" s="384"/>
      <c r="U137" s="384"/>
      <c r="V137" s="384"/>
    </row>
    <row r="138" spans="1:22" hidden="1" x14ac:dyDescent="0.75">
      <c r="A138" s="365">
        <v>133</v>
      </c>
      <c r="B138" s="366"/>
      <c r="C138" s="384"/>
      <c r="D138" s="384"/>
      <c r="E138" s="384"/>
      <c r="F138" s="384"/>
      <c r="G138" s="384"/>
      <c r="H138" s="384"/>
      <c r="I138" s="384"/>
      <c r="J138" s="384"/>
      <c r="K138" s="384"/>
      <c r="L138" s="384"/>
      <c r="M138" s="384"/>
      <c r="N138" s="384"/>
      <c r="O138" s="384"/>
      <c r="P138" s="384"/>
      <c r="Q138" s="384"/>
      <c r="R138" s="384"/>
      <c r="S138" s="384"/>
      <c r="T138" s="384"/>
      <c r="U138" s="384"/>
      <c r="V138" s="384"/>
    </row>
    <row r="139" spans="1:22" hidden="1" x14ac:dyDescent="0.75">
      <c r="A139" s="365">
        <v>134</v>
      </c>
      <c r="B139" s="366"/>
      <c r="C139" s="384"/>
      <c r="D139" s="384"/>
      <c r="E139" s="384"/>
      <c r="F139" s="384"/>
      <c r="G139" s="384"/>
      <c r="H139" s="384"/>
      <c r="I139" s="384"/>
      <c r="J139" s="384"/>
      <c r="K139" s="384"/>
      <c r="L139" s="384"/>
      <c r="M139" s="384"/>
      <c r="N139" s="384"/>
      <c r="O139" s="384"/>
      <c r="P139" s="384"/>
      <c r="Q139" s="384"/>
      <c r="R139" s="384"/>
      <c r="S139" s="384"/>
      <c r="T139" s="384"/>
      <c r="U139" s="384"/>
      <c r="V139" s="384"/>
    </row>
    <row r="140" spans="1:22" hidden="1" x14ac:dyDescent="0.75">
      <c r="A140" s="365">
        <v>135</v>
      </c>
      <c r="B140" s="366"/>
      <c r="C140" s="384"/>
      <c r="D140" s="384"/>
      <c r="E140" s="384"/>
      <c r="F140" s="384"/>
      <c r="G140" s="384"/>
      <c r="H140" s="384"/>
      <c r="I140" s="384"/>
      <c r="J140" s="384"/>
      <c r="K140" s="384"/>
      <c r="L140" s="384"/>
      <c r="M140" s="384"/>
      <c r="N140" s="384"/>
      <c r="O140" s="384"/>
      <c r="P140" s="384"/>
      <c r="Q140" s="384"/>
      <c r="R140" s="384"/>
      <c r="S140" s="384"/>
      <c r="T140" s="384"/>
      <c r="U140" s="384"/>
      <c r="V140" s="384"/>
    </row>
    <row r="141" spans="1:22" hidden="1" x14ac:dyDescent="0.75">
      <c r="A141" s="365">
        <v>136</v>
      </c>
      <c r="B141" s="366"/>
      <c r="C141" s="384"/>
      <c r="D141" s="384"/>
      <c r="E141" s="384"/>
      <c r="F141" s="384"/>
      <c r="G141" s="384"/>
      <c r="H141" s="384"/>
      <c r="I141" s="384"/>
      <c r="J141" s="384"/>
      <c r="K141" s="384"/>
      <c r="L141" s="384"/>
      <c r="M141" s="384"/>
      <c r="N141" s="384"/>
      <c r="O141" s="384"/>
      <c r="P141" s="384"/>
      <c r="Q141" s="384"/>
      <c r="R141" s="384"/>
      <c r="S141" s="384"/>
      <c r="T141" s="384"/>
      <c r="U141" s="384"/>
      <c r="V141" s="384"/>
    </row>
    <row r="142" spans="1:22" hidden="1" x14ac:dyDescent="0.75">
      <c r="A142" s="365">
        <v>137</v>
      </c>
      <c r="B142" s="366"/>
      <c r="C142" s="384"/>
      <c r="D142" s="384"/>
      <c r="E142" s="384"/>
      <c r="F142" s="384"/>
      <c r="G142" s="384"/>
      <c r="H142" s="384"/>
      <c r="I142" s="384"/>
      <c r="J142" s="384"/>
      <c r="K142" s="384"/>
      <c r="L142" s="384"/>
      <c r="M142" s="384"/>
      <c r="N142" s="384"/>
      <c r="O142" s="384"/>
      <c r="P142" s="384"/>
      <c r="Q142" s="384"/>
      <c r="R142" s="384"/>
      <c r="S142" s="384"/>
      <c r="T142" s="384"/>
      <c r="U142" s="384"/>
      <c r="V142" s="384"/>
    </row>
    <row r="143" spans="1:22" hidden="1" x14ac:dyDescent="0.75">
      <c r="A143" s="365">
        <v>138</v>
      </c>
      <c r="B143" s="366"/>
      <c r="C143" s="384"/>
      <c r="D143" s="384"/>
      <c r="E143" s="384"/>
      <c r="F143" s="384"/>
      <c r="G143" s="384"/>
      <c r="H143" s="384"/>
      <c r="I143" s="384"/>
      <c r="J143" s="384"/>
      <c r="K143" s="384"/>
      <c r="L143" s="384"/>
      <c r="M143" s="384"/>
      <c r="N143" s="384"/>
      <c r="O143" s="384"/>
      <c r="P143" s="384"/>
      <c r="Q143" s="384"/>
      <c r="R143" s="384"/>
      <c r="S143" s="384"/>
      <c r="T143" s="384"/>
      <c r="U143" s="384"/>
      <c r="V143" s="384"/>
    </row>
    <row r="144" spans="1:22" hidden="1" x14ac:dyDescent="0.75">
      <c r="A144" s="365">
        <v>139</v>
      </c>
      <c r="B144" s="366"/>
      <c r="C144" s="384"/>
      <c r="D144" s="384"/>
      <c r="E144" s="384"/>
      <c r="F144" s="384"/>
      <c r="G144" s="384"/>
      <c r="H144" s="384"/>
      <c r="I144" s="384"/>
      <c r="J144" s="384"/>
      <c r="K144" s="384"/>
      <c r="L144" s="384"/>
      <c r="M144" s="384"/>
      <c r="N144" s="384"/>
      <c r="O144" s="384"/>
      <c r="P144" s="384"/>
      <c r="Q144" s="384"/>
      <c r="R144" s="384"/>
      <c r="S144" s="384"/>
      <c r="T144" s="384"/>
      <c r="U144" s="384"/>
      <c r="V144" s="384"/>
    </row>
    <row r="145" spans="1:22" hidden="1" x14ac:dyDescent="0.75">
      <c r="A145" s="365">
        <v>140</v>
      </c>
      <c r="B145" s="366"/>
      <c r="C145" s="384"/>
      <c r="D145" s="384"/>
      <c r="E145" s="384"/>
      <c r="F145" s="384"/>
      <c r="G145" s="384"/>
      <c r="H145" s="384"/>
      <c r="I145" s="384"/>
      <c r="J145" s="384"/>
      <c r="K145" s="384"/>
      <c r="L145" s="384"/>
      <c r="M145" s="384"/>
      <c r="N145" s="384"/>
      <c r="O145" s="384"/>
      <c r="P145" s="384"/>
      <c r="Q145" s="384"/>
      <c r="R145" s="384"/>
      <c r="S145" s="384"/>
      <c r="T145" s="384"/>
      <c r="U145" s="384"/>
      <c r="V145" s="384"/>
    </row>
    <row r="146" spans="1:22" hidden="1" x14ac:dyDescent="0.75">
      <c r="A146" s="365">
        <v>141</v>
      </c>
      <c r="B146" s="366"/>
      <c r="C146" s="384"/>
      <c r="D146" s="384"/>
      <c r="E146" s="384"/>
      <c r="F146" s="384"/>
      <c r="G146" s="384"/>
      <c r="H146" s="384"/>
      <c r="I146" s="384"/>
      <c r="J146" s="384"/>
      <c r="K146" s="384"/>
      <c r="L146" s="384"/>
      <c r="M146" s="384"/>
      <c r="N146" s="384"/>
      <c r="O146" s="384"/>
      <c r="P146" s="384"/>
      <c r="Q146" s="384"/>
      <c r="R146" s="384"/>
      <c r="S146" s="384"/>
      <c r="T146" s="384"/>
      <c r="U146" s="384"/>
      <c r="V146" s="384"/>
    </row>
    <row r="147" spans="1:22" hidden="1" x14ac:dyDescent="0.75">
      <c r="A147" s="365">
        <v>142</v>
      </c>
      <c r="B147" s="366"/>
      <c r="C147" s="384"/>
      <c r="D147" s="384"/>
      <c r="E147" s="384"/>
      <c r="F147" s="384"/>
      <c r="G147" s="384"/>
      <c r="H147" s="384"/>
      <c r="I147" s="384"/>
      <c r="J147" s="384"/>
      <c r="K147" s="384"/>
      <c r="L147" s="384"/>
      <c r="M147" s="384"/>
      <c r="N147" s="384"/>
      <c r="O147" s="384"/>
      <c r="P147" s="384"/>
      <c r="Q147" s="384"/>
      <c r="R147" s="384"/>
      <c r="S147" s="384"/>
      <c r="T147" s="384"/>
      <c r="U147" s="384"/>
      <c r="V147" s="384"/>
    </row>
    <row r="148" spans="1:22" hidden="1" x14ac:dyDescent="0.75">
      <c r="A148" s="365">
        <v>143</v>
      </c>
      <c r="B148" s="366"/>
      <c r="C148" s="384"/>
      <c r="D148" s="384"/>
      <c r="E148" s="384"/>
      <c r="F148" s="384"/>
      <c r="G148" s="384"/>
      <c r="H148" s="384"/>
      <c r="I148" s="384"/>
      <c r="J148" s="384"/>
      <c r="K148" s="384"/>
      <c r="L148" s="384"/>
      <c r="M148" s="384"/>
      <c r="N148" s="384"/>
      <c r="O148" s="384"/>
      <c r="P148" s="384"/>
      <c r="Q148" s="384"/>
      <c r="R148" s="384"/>
      <c r="S148" s="384"/>
      <c r="T148" s="384"/>
      <c r="U148" s="384"/>
      <c r="V148" s="384"/>
    </row>
    <row r="149" spans="1:22" hidden="1" x14ac:dyDescent="0.75">
      <c r="A149" s="365">
        <v>144</v>
      </c>
      <c r="B149" s="366"/>
      <c r="C149" s="384"/>
      <c r="D149" s="384"/>
      <c r="E149" s="384"/>
      <c r="F149" s="384"/>
      <c r="G149" s="384"/>
      <c r="H149" s="384"/>
      <c r="I149" s="384"/>
      <c r="J149" s="384"/>
      <c r="K149" s="384"/>
      <c r="L149" s="384"/>
      <c r="M149" s="384"/>
      <c r="N149" s="384"/>
      <c r="O149" s="384"/>
      <c r="P149" s="384"/>
      <c r="Q149" s="384"/>
      <c r="R149" s="384"/>
      <c r="S149" s="384"/>
      <c r="T149" s="384"/>
      <c r="U149" s="384"/>
      <c r="V149" s="384"/>
    </row>
    <row r="150" spans="1:22" hidden="1" x14ac:dyDescent="0.75">
      <c r="A150" s="365">
        <v>145</v>
      </c>
      <c r="B150" s="366"/>
      <c r="C150" s="384"/>
      <c r="D150" s="384"/>
      <c r="E150" s="384"/>
      <c r="F150" s="384"/>
      <c r="G150" s="384"/>
      <c r="H150" s="384"/>
      <c r="I150" s="384"/>
      <c r="J150" s="384"/>
      <c r="K150" s="384"/>
      <c r="L150" s="384"/>
      <c r="M150" s="384"/>
      <c r="N150" s="384"/>
      <c r="O150" s="384"/>
      <c r="P150" s="384"/>
      <c r="Q150" s="384"/>
      <c r="R150" s="384"/>
      <c r="S150" s="384"/>
      <c r="T150" s="384"/>
      <c r="U150" s="384"/>
      <c r="V150" s="384"/>
    </row>
    <row r="151" spans="1:22" hidden="1" x14ac:dyDescent="0.75">
      <c r="A151" s="365">
        <v>146</v>
      </c>
      <c r="B151" s="366"/>
      <c r="C151" s="384"/>
      <c r="D151" s="384"/>
      <c r="E151" s="384"/>
      <c r="F151" s="384"/>
      <c r="G151" s="384"/>
      <c r="H151" s="384"/>
      <c r="I151" s="384"/>
      <c r="J151" s="384"/>
      <c r="K151" s="384"/>
      <c r="L151" s="384"/>
      <c r="M151" s="384"/>
      <c r="N151" s="384"/>
      <c r="O151" s="384"/>
      <c r="P151" s="384"/>
      <c r="Q151" s="384"/>
      <c r="R151" s="384"/>
      <c r="S151" s="384"/>
      <c r="T151" s="384"/>
      <c r="U151" s="384"/>
      <c r="V151" s="384"/>
    </row>
    <row r="152" spans="1:22" hidden="1" x14ac:dyDescent="0.75">
      <c r="A152" s="365">
        <v>147</v>
      </c>
      <c r="B152" s="366"/>
      <c r="C152" s="384"/>
      <c r="D152" s="384"/>
      <c r="E152" s="384"/>
      <c r="F152" s="384"/>
      <c r="G152" s="384"/>
      <c r="H152" s="384"/>
      <c r="I152" s="384"/>
      <c r="J152" s="384"/>
      <c r="K152" s="384"/>
      <c r="L152" s="384"/>
      <c r="M152" s="384"/>
      <c r="N152" s="384"/>
      <c r="O152" s="384"/>
      <c r="P152" s="384"/>
      <c r="Q152" s="384"/>
      <c r="R152" s="384"/>
      <c r="S152" s="384"/>
      <c r="T152" s="384"/>
      <c r="U152" s="384"/>
      <c r="V152" s="384"/>
    </row>
    <row r="153" spans="1:22" hidden="1" x14ac:dyDescent="0.75">
      <c r="A153" s="365">
        <v>148</v>
      </c>
      <c r="B153" s="366"/>
      <c r="C153" s="384"/>
      <c r="D153" s="384"/>
      <c r="E153" s="384"/>
      <c r="F153" s="384"/>
      <c r="G153" s="384"/>
      <c r="H153" s="384"/>
      <c r="I153" s="384"/>
      <c r="J153" s="384"/>
      <c r="K153" s="384"/>
      <c r="L153" s="384"/>
      <c r="M153" s="384"/>
      <c r="N153" s="384"/>
      <c r="O153" s="384"/>
      <c r="P153" s="384"/>
      <c r="Q153" s="384"/>
      <c r="R153" s="384"/>
      <c r="S153" s="384"/>
      <c r="T153" s="384"/>
      <c r="U153" s="384"/>
      <c r="V153" s="384"/>
    </row>
    <row r="154" spans="1:22" hidden="1" x14ac:dyDescent="0.75">
      <c r="A154" s="365">
        <v>149</v>
      </c>
      <c r="B154" s="366"/>
      <c r="C154" s="384"/>
      <c r="D154" s="384"/>
      <c r="E154" s="384"/>
      <c r="F154" s="384"/>
      <c r="G154" s="384"/>
      <c r="H154" s="384"/>
      <c r="I154" s="384"/>
      <c r="J154" s="384"/>
      <c r="K154" s="384"/>
      <c r="L154" s="384"/>
      <c r="M154" s="384"/>
      <c r="N154" s="384"/>
      <c r="O154" s="384"/>
      <c r="P154" s="384"/>
      <c r="Q154" s="384"/>
      <c r="R154" s="384"/>
      <c r="S154" s="384"/>
      <c r="T154" s="384"/>
      <c r="U154" s="384"/>
      <c r="V154" s="384"/>
    </row>
    <row r="155" spans="1:22" hidden="1" x14ac:dyDescent="0.75">
      <c r="A155" s="365">
        <v>150</v>
      </c>
      <c r="B155" s="366"/>
      <c r="C155" s="384"/>
      <c r="D155" s="384"/>
      <c r="E155" s="384"/>
      <c r="F155" s="384"/>
      <c r="G155" s="384"/>
      <c r="H155" s="384"/>
      <c r="I155" s="384"/>
      <c r="J155" s="384"/>
      <c r="K155" s="384"/>
      <c r="L155" s="384"/>
      <c r="M155" s="384"/>
      <c r="N155" s="384"/>
      <c r="O155" s="384"/>
      <c r="P155" s="384"/>
      <c r="Q155" s="384"/>
      <c r="R155" s="384"/>
      <c r="S155" s="384"/>
      <c r="T155" s="384"/>
      <c r="U155" s="384"/>
      <c r="V155" s="384"/>
    </row>
    <row r="156" spans="1:22" hidden="1" x14ac:dyDescent="0.75">
      <c r="A156" s="365">
        <v>151</v>
      </c>
      <c r="B156" s="366"/>
      <c r="C156" s="384"/>
      <c r="D156" s="384"/>
      <c r="E156" s="384"/>
      <c r="F156" s="384"/>
      <c r="G156" s="384"/>
      <c r="H156" s="384"/>
      <c r="I156" s="384"/>
      <c r="J156" s="384"/>
      <c r="K156" s="384"/>
      <c r="L156" s="384"/>
      <c r="M156" s="384"/>
      <c r="N156" s="384"/>
      <c r="O156" s="384"/>
      <c r="P156" s="384"/>
      <c r="Q156" s="384"/>
      <c r="R156" s="384"/>
      <c r="S156" s="384"/>
      <c r="T156" s="384"/>
      <c r="U156" s="384"/>
      <c r="V156" s="384"/>
    </row>
    <row r="157" spans="1:22" hidden="1" x14ac:dyDescent="0.75">
      <c r="A157" s="365">
        <v>152</v>
      </c>
      <c r="B157" s="366"/>
      <c r="C157" s="384"/>
      <c r="D157" s="384"/>
      <c r="E157" s="384"/>
      <c r="F157" s="384"/>
      <c r="G157" s="384"/>
      <c r="H157" s="384"/>
      <c r="I157" s="384"/>
      <c r="J157" s="384"/>
      <c r="K157" s="384"/>
      <c r="L157" s="384"/>
      <c r="M157" s="384"/>
      <c r="N157" s="384"/>
      <c r="O157" s="384"/>
      <c r="P157" s="384"/>
      <c r="Q157" s="384"/>
      <c r="R157" s="384"/>
      <c r="S157" s="384"/>
      <c r="T157" s="384"/>
      <c r="U157" s="384"/>
      <c r="V157" s="384"/>
    </row>
    <row r="158" spans="1:22" hidden="1" x14ac:dyDescent="0.75">
      <c r="A158" s="365">
        <v>153</v>
      </c>
      <c r="B158" s="366"/>
      <c r="C158" s="384"/>
      <c r="D158" s="384"/>
      <c r="E158" s="384"/>
      <c r="F158" s="384"/>
      <c r="G158" s="384"/>
      <c r="H158" s="384"/>
      <c r="I158" s="384"/>
      <c r="J158" s="384"/>
      <c r="K158" s="384"/>
      <c r="L158" s="384"/>
      <c r="M158" s="384"/>
      <c r="N158" s="384"/>
      <c r="O158" s="384"/>
      <c r="P158" s="384"/>
      <c r="Q158" s="384"/>
      <c r="R158" s="384"/>
      <c r="S158" s="384"/>
      <c r="T158" s="384"/>
      <c r="U158" s="384"/>
      <c r="V158" s="384"/>
    </row>
    <row r="159" spans="1:22" hidden="1" x14ac:dyDescent="0.75">
      <c r="A159" s="365">
        <v>154</v>
      </c>
      <c r="B159" s="366"/>
      <c r="C159" s="384"/>
      <c r="D159" s="384"/>
      <c r="E159" s="384"/>
      <c r="F159" s="384"/>
      <c r="G159" s="384"/>
      <c r="H159" s="384"/>
      <c r="I159" s="384"/>
      <c r="J159" s="384"/>
      <c r="K159" s="384"/>
      <c r="L159" s="384"/>
      <c r="M159" s="384"/>
      <c r="N159" s="384"/>
      <c r="O159" s="384"/>
      <c r="P159" s="384"/>
      <c r="Q159" s="384"/>
      <c r="R159" s="384"/>
      <c r="S159" s="384"/>
      <c r="T159" s="384"/>
      <c r="U159" s="384"/>
      <c r="V159" s="384"/>
    </row>
    <row r="160" spans="1:22" hidden="1" x14ac:dyDescent="0.75">
      <c r="A160" s="365">
        <v>155</v>
      </c>
      <c r="B160" s="366"/>
      <c r="C160" s="384"/>
      <c r="D160" s="384"/>
      <c r="E160" s="384"/>
      <c r="F160" s="384"/>
      <c r="G160" s="384"/>
      <c r="H160" s="384"/>
      <c r="I160" s="384"/>
      <c r="J160" s="384"/>
      <c r="K160" s="384"/>
      <c r="L160" s="384"/>
      <c r="M160" s="384"/>
      <c r="N160" s="384"/>
      <c r="O160" s="384"/>
      <c r="P160" s="384"/>
      <c r="Q160" s="384"/>
      <c r="R160" s="384"/>
      <c r="S160" s="384"/>
      <c r="T160" s="384"/>
      <c r="U160" s="384"/>
      <c r="V160" s="384"/>
    </row>
    <row r="161" spans="1:22" hidden="1" x14ac:dyDescent="0.75">
      <c r="A161" s="365">
        <v>156</v>
      </c>
      <c r="B161" s="366"/>
      <c r="C161" s="384"/>
      <c r="D161" s="384"/>
      <c r="E161" s="384"/>
      <c r="F161" s="384"/>
      <c r="G161" s="384"/>
      <c r="H161" s="384"/>
      <c r="I161" s="384"/>
      <c r="J161" s="384"/>
      <c r="K161" s="384"/>
      <c r="L161" s="384"/>
      <c r="M161" s="384"/>
      <c r="N161" s="384"/>
      <c r="O161" s="384"/>
      <c r="P161" s="384"/>
      <c r="Q161" s="384"/>
      <c r="R161" s="384"/>
      <c r="S161" s="384"/>
      <c r="T161" s="384"/>
      <c r="U161" s="384"/>
      <c r="V161" s="384"/>
    </row>
    <row r="162" spans="1:22" hidden="1" x14ac:dyDescent="0.75">
      <c r="A162" s="365">
        <v>157</v>
      </c>
      <c r="B162" s="366"/>
      <c r="C162" s="384"/>
      <c r="D162" s="384"/>
      <c r="E162" s="384"/>
      <c r="F162" s="384"/>
      <c r="G162" s="384"/>
      <c r="H162" s="384"/>
      <c r="I162" s="384"/>
      <c r="J162" s="384"/>
      <c r="K162" s="384"/>
      <c r="L162" s="384"/>
      <c r="M162" s="384"/>
      <c r="N162" s="384"/>
      <c r="O162" s="384"/>
      <c r="P162" s="384"/>
      <c r="Q162" s="384"/>
      <c r="R162" s="384"/>
      <c r="S162" s="384"/>
      <c r="T162" s="384"/>
      <c r="U162" s="384"/>
      <c r="V162" s="384"/>
    </row>
    <row r="163" spans="1:22" hidden="1" x14ac:dyDescent="0.75">
      <c r="A163" s="365">
        <v>158</v>
      </c>
      <c r="B163" s="366"/>
      <c r="C163" s="384"/>
      <c r="D163" s="384"/>
      <c r="E163" s="384"/>
      <c r="F163" s="384"/>
      <c r="G163" s="384"/>
      <c r="H163" s="384"/>
      <c r="I163" s="384"/>
      <c r="J163" s="384"/>
      <c r="K163" s="384"/>
      <c r="L163" s="384"/>
      <c r="M163" s="384"/>
      <c r="N163" s="384"/>
      <c r="O163" s="384"/>
      <c r="P163" s="384"/>
      <c r="Q163" s="384"/>
      <c r="R163" s="384"/>
      <c r="S163" s="384"/>
      <c r="T163" s="384"/>
      <c r="U163" s="384"/>
      <c r="V163" s="384"/>
    </row>
    <row r="164" spans="1:22" hidden="1" x14ac:dyDescent="0.75">
      <c r="A164" s="365">
        <v>159</v>
      </c>
      <c r="B164" s="366"/>
      <c r="C164" s="384"/>
      <c r="D164" s="384"/>
      <c r="E164" s="384"/>
      <c r="F164" s="384"/>
      <c r="G164" s="384"/>
      <c r="H164" s="384"/>
      <c r="I164" s="384"/>
      <c r="J164" s="384"/>
      <c r="K164" s="384"/>
      <c r="L164" s="384"/>
      <c r="M164" s="384"/>
      <c r="N164" s="384"/>
      <c r="O164" s="384"/>
      <c r="P164" s="384"/>
      <c r="Q164" s="384"/>
      <c r="R164" s="384"/>
      <c r="S164" s="384"/>
      <c r="T164" s="384"/>
      <c r="U164" s="384"/>
      <c r="V164" s="384"/>
    </row>
    <row r="165" spans="1:22" hidden="1" x14ac:dyDescent="0.75">
      <c r="A165" s="365">
        <v>160</v>
      </c>
      <c r="B165" s="366"/>
      <c r="C165" s="384"/>
      <c r="D165" s="384"/>
      <c r="E165" s="384"/>
      <c r="F165" s="384"/>
      <c r="G165" s="384"/>
      <c r="H165" s="384"/>
      <c r="I165" s="384"/>
      <c r="J165" s="384"/>
      <c r="K165" s="384"/>
      <c r="L165" s="384"/>
      <c r="M165" s="384"/>
      <c r="N165" s="384"/>
      <c r="O165" s="384"/>
      <c r="P165" s="384"/>
      <c r="Q165" s="384"/>
      <c r="R165" s="384"/>
      <c r="S165" s="384"/>
      <c r="T165" s="384"/>
      <c r="U165" s="384"/>
      <c r="V165" s="384"/>
    </row>
    <row r="166" spans="1:22" hidden="1" x14ac:dyDescent="0.75">
      <c r="A166" s="365">
        <v>161</v>
      </c>
      <c r="B166" s="366"/>
      <c r="C166" s="384"/>
      <c r="D166" s="384"/>
      <c r="E166" s="384"/>
      <c r="F166" s="384"/>
      <c r="G166" s="384"/>
      <c r="H166" s="384"/>
      <c r="I166" s="384"/>
      <c r="J166" s="384"/>
      <c r="K166" s="384"/>
      <c r="L166" s="384"/>
      <c r="M166" s="384"/>
      <c r="N166" s="384"/>
      <c r="O166" s="384"/>
      <c r="P166" s="384"/>
      <c r="Q166" s="384"/>
      <c r="R166" s="384"/>
      <c r="S166" s="384"/>
      <c r="T166" s="384"/>
      <c r="U166" s="384"/>
      <c r="V166" s="384"/>
    </row>
    <row r="167" spans="1:22" hidden="1" x14ac:dyDescent="0.75">
      <c r="A167" s="365">
        <v>162</v>
      </c>
      <c r="B167" s="366"/>
      <c r="C167" s="384"/>
      <c r="D167" s="384"/>
      <c r="E167" s="384"/>
      <c r="F167" s="384"/>
      <c r="G167" s="384"/>
      <c r="H167" s="384"/>
      <c r="I167" s="384"/>
      <c r="J167" s="384"/>
      <c r="K167" s="384"/>
      <c r="L167" s="384"/>
      <c r="M167" s="384"/>
      <c r="N167" s="384"/>
      <c r="O167" s="384"/>
      <c r="P167" s="384"/>
      <c r="Q167" s="384"/>
      <c r="R167" s="384"/>
      <c r="S167" s="384"/>
      <c r="T167" s="384"/>
      <c r="U167" s="384"/>
      <c r="V167" s="384"/>
    </row>
    <row r="168" spans="1:22" hidden="1" x14ac:dyDescent="0.75">
      <c r="A168" s="365">
        <v>163</v>
      </c>
      <c r="B168" s="366"/>
      <c r="C168" s="384"/>
      <c r="D168" s="384"/>
      <c r="E168" s="384"/>
      <c r="F168" s="384"/>
      <c r="G168" s="384"/>
      <c r="H168" s="384"/>
      <c r="I168" s="384"/>
      <c r="J168" s="384"/>
      <c r="K168" s="384"/>
      <c r="L168" s="384"/>
      <c r="M168" s="384"/>
      <c r="N168" s="384"/>
      <c r="O168" s="384"/>
      <c r="P168" s="384"/>
      <c r="Q168" s="384"/>
      <c r="R168" s="384"/>
      <c r="S168" s="384"/>
      <c r="T168" s="384"/>
      <c r="U168" s="384"/>
      <c r="V168" s="384"/>
    </row>
    <row r="169" spans="1:22" hidden="1" x14ac:dyDescent="0.75">
      <c r="A169" s="365">
        <v>164</v>
      </c>
      <c r="B169" s="366"/>
      <c r="C169" s="384"/>
      <c r="D169" s="384"/>
      <c r="E169" s="384"/>
      <c r="F169" s="384"/>
      <c r="G169" s="384"/>
      <c r="H169" s="384"/>
      <c r="I169" s="384"/>
      <c r="J169" s="384"/>
      <c r="K169" s="384"/>
      <c r="L169" s="384"/>
      <c r="M169" s="384"/>
      <c r="N169" s="384"/>
      <c r="O169" s="384"/>
      <c r="P169" s="384"/>
      <c r="Q169" s="384"/>
      <c r="R169" s="384"/>
      <c r="S169" s="384"/>
      <c r="T169" s="384"/>
      <c r="U169" s="384"/>
      <c r="V169" s="384"/>
    </row>
    <row r="170" spans="1:22" hidden="1" x14ac:dyDescent="0.75">
      <c r="A170" s="365">
        <v>165</v>
      </c>
      <c r="B170" s="366"/>
      <c r="C170" s="384"/>
      <c r="D170" s="384"/>
      <c r="E170" s="384"/>
      <c r="F170" s="384"/>
      <c r="G170" s="384"/>
      <c r="H170" s="384"/>
      <c r="I170" s="384"/>
      <c r="J170" s="384"/>
      <c r="K170" s="384"/>
      <c r="L170" s="384"/>
      <c r="M170" s="384"/>
      <c r="N170" s="384"/>
      <c r="O170" s="384"/>
      <c r="P170" s="384"/>
      <c r="Q170" s="384"/>
      <c r="R170" s="384"/>
      <c r="S170" s="384"/>
      <c r="T170" s="384"/>
      <c r="U170" s="384"/>
      <c r="V170" s="384"/>
    </row>
    <row r="171" spans="1:22" hidden="1" x14ac:dyDescent="0.75">
      <c r="A171" s="365">
        <v>166</v>
      </c>
      <c r="B171" s="366"/>
      <c r="C171" s="384"/>
      <c r="D171" s="384"/>
      <c r="E171" s="384"/>
      <c r="F171" s="384"/>
      <c r="G171" s="384"/>
      <c r="H171" s="384"/>
      <c r="I171" s="384"/>
      <c r="J171" s="384"/>
      <c r="K171" s="384"/>
      <c r="L171" s="384"/>
      <c r="M171" s="384"/>
      <c r="N171" s="384"/>
      <c r="O171" s="384"/>
      <c r="P171" s="384"/>
      <c r="Q171" s="384"/>
      <c r="R171" s="384"/>
      <c r="S171" s="384"/>
      <c r="T171" s="384"/>
      <c r="U171" s="384"/>
      <c r="V171" s="384"/>
    </row>
    <row r="172" spans="1:22" hidden="1" x14ac:dyDescent="0.75">
      <c r="A172" s="365">
        <v>167</v>
      </c>
      <c r="B172" s="366"/>
      <c r="C172" s="384"/>
      <c r="D172" s="384"/>
      <c r="E172" s="384"/>
      <c r="F172" s="384"/>
      <c r="G172" s="384"/>
      <c r="H172" s="384"/>
      <c r="I172" s="384"/>
      <c r="J172" s="384"/>
      <c r="K172" s="384"/>
      <c r="L172" s="384"/>
      <c r="M172" s="384"/>
      <c r="N172" s="384"/>
      <c r="O172" s="384"/>
      <c r="P172" s="384"/>
      <c r="Q172" s="384"/>
      <c r="R172" s="384"/>
      <c r="S172" s="384"/>
      <c r="T172" s="384"/>
      <c r="U172" s="384"/>
      <c r="V172" s="384"/>
    </row>
    <row r="173" spans="1:22" hidden="1" x14ac:dyDescent="0.75">
      <c r="A173" s="365">
        <v>168</v>
      </c>
      <c r="B173" s="366"/>
      <c r="C173" s="384"/>
      <c r="D173" s="384"/>
      <c r="E173" s="384"/>
      <c r="F173" s="384"/>
      <c r="G173" s="384"/>
      <c r="H173" s="384"/>
      <c r="I173" s="384"/>
      <c r="J173" s="384"/>
      <c r="K173" s="384"/>
      <c r="L173" s="384"/>
      <c r="M173" s="384"/>
      <c r="N173" s="384"/>
      <c r="O173" s="384"/>
      <c r="P173" s="384"/>
      <c r="Q173" s="384"/>
      <c r="R173" s="384"/>
      <c r="S173" s="384"/>
      <c r="T173" s="384"/>
      <c r="U173" s="384"/>
      <c r="V173" s="384"/>
    </row>
    <row r="174" spans="1:22" hidden="1" x14ac:dyDescent="0.75">
      <c r="A174" s="365">
        <v>169</v>
      </c>
      <c r="B174" s="366"/>
      <c r="C174" s="384"/>
      <c r="D174" s="384"/>
      <c r="E174" s="384"/>
      <c r="F174" s="384"/>
      <c r="G174" s="384"/>
      <c r="H174" s="384"/>
      <c r="I174" s="384"/>
      <c r="J174" s="384"/>
      <c r="K174" s="384"/>
      <c r="L174" s="384"/>
      <c r="M174" s="384"/>
      <c r="N174" s="384"/>
      <c r="O174" s="384"/>
      <c r="P174" s="384"/>
      <c r="Q174" s="384"/>
      <c r="R174" s="384"/>
      <c r="S174" s="384"/>
      <c r="T174" s="384"/>
      <c r="U174" s="384"/>
      <c r="V174" s="384"/>
    </row>
    <row r="175" spans="1:22" hidden="1" x14ac:dyDescent="0.75">
      <c r="A175" s="365">
        <v>170</v>
      </c>
      <c r="B175" s="366"/>
      <c r="C175" s="384"/>
      <c r="D175" s="384"/>
      <c r="E175" s="384"/>
      <c r="F175" s="384"/>
      <c r="G175" s="384"/>
      <c r="H175" s="384"/>
      <c r="I175" s="384"/>
      <c r="J175" s="384"/>
      <c r="K175" s="384"/>
      <c r="L175" s="384"/>
      <c r="M175" s="384"/>
      <c r="N175" s="384"/>
      <c r="O175" s="384"/>
      <c r="P175" s="384"/>
      <c r="Q175" s="384"/>
      <c r="R175" s="384"/>
      <c r="S175" s="384"/>
      <c r="T175" s="384"/>
      <c r="U175" s="384"/>
      <c r="V175" s="384"/>
    </row>
    <row r="176" spans="1:22" hidden="1" x14ac:dyDescent="0.75">
      <c r="A176" s="365">
        <v>171</v>
      </c>
      <c r="B176" s="366"/>
      <c r="C176" s="384"/>
      <c r="D176" s="384"/>
      <c r="E176" s="384"/>
      <c r="F176" s="384"/>
      <c r="G176" s="384"/>
      <c r="H176" s="384"/>
      <c r="I176" s="384"/>
      <c r="J176" s="384"/>
      <c r="K176" s="384"/>
      <c r="L176" s="384"/>
      <c r="M176" s="384"/>
      <c r="N176" s="384"/>
      <c r="O176" s="384"/>
      <c r="P176" s="384"/>
      <c r="Q176" s="384"/>
      <c r="R176" s="384"/>
      <c r="S176" s="384"/>
      <c r="T176" s="384"/>
      <c r="U176" s="384"/>
      <c r="V176" s="384"/>
    </row>
    <row r="177" spans="1:22" hidden="1" x14ac:dyDescent="0.75">
      <c r="A177" s="365">
        <v>172</v>
      </c>
      <c r="B177" s="366"/>
      <c r="C177" s="384"/>
      <c r="D177" s="384"/>
      <c r="E177" s="384"/>
      <c r="F177" s="384"/>
      <c r="G177" s="384"/>
      <c r="H177" s="384"/>
      <c r="I177" s="384"/>
      <c r="J177" s="384"/>
      <c r="K177" s="384"/>
      <c r="L177" s="384"/>
      <c r="M177" s="384"/>
      <c r="N177" s="384"/>
      <c r="O177" s="384"/>
      <c r="P177" s="384"/>
      <c r="Q177" s="384"/>
      <c r="R177" s="384"/>
      <c r="S177" s="384"/>
      <c r="T177" s="384"/>
      <c r="U177" s="384"/>
      <c r="V177" s="384"/>
    </row>
    <row r="178" spans="1:22" hidden="1" x14ac:dyDescent="0.75">
      <c r="A178" s="365">
        <v>173</v>
      </c>
      <c r="B178" s="366"/>
      <c r="C178" s="384"/>
      <c r="D178" s="384"/>
      <c r="E178" s="384"/>
      <c r="F178" s="384"/>
      <c r="G178" s="384"/>
      <c r="H178" s="384"/>
      <c r="I178" s="384"/>
      <c r="J178" s="384"/>
      <c r="K178" s="384"/>
      <c r="L178" s="384"/>
      <c r="M178" s="384"/>
      <c r="N178" s="384"/>
      <c r="O178" s="384"/>
      <c r="P178" s="384"/>
      <c r="Q178" s="384"/>
      <c r="R178" s="384"/>
      <c r="S178" s="384"/>
      <c r="T178" s="384"/>
      <c r="U178" s="384"/>
      <c r="V178" s="384"/>
    </row>
    <row r="179" spans="1:22" hidden="1" x14ac:dyDescent="0.75">
      <c r="A179" s="365">
        <v>174</v>
      </c>
      <c r="B179" s="366"/>
      <c r="C179" s="384"/>
      <c r="D179" s="384"/>
      <c r="E179" s="384"/>
      <c r="F179" s="384"/>
      <c r="G179" s="384"/>
      <c r="H179" s="384"/>
      <c r="I179" s="384"/>
      <c r="J179" s="384"/>
      <c r="K179" s="384"/>
      <c r="L179" s="384"/>
      <c r="M179" s="384"/>
      <c r="N179" s="384"/>
      <c r="O179" s="384"/>
      <c r="P179" s="384"/>
      <c r="Q179" s="384"/>
      <c r="R179" s="384"/>
      <c r="S179" s="384"/>
      <c r="T179" s="384"/>
      <c r="U179" s="384"/>
      <c r="V179" s="384"/>
    </row>
    <row r="180" spans="1:22" hidden="1" x14ac:dyDescent="0.75">
      <c r="A180" s="365">
        <v>175</v>
      </c>
      <c r="B180" s="366"/>
      <c r="C180" s="384"/>
      <c r="D180" s="384"/>
      <c r="E180" s="384"/>
      <c r="F180" s="384"/>
      <c r="G180" s="384"/>
      <c r="H180" s="384"/>
      <c r="I180" s="384"/>
      <c r="J180" s="384"/>
      <c r="K180" s="384"/>
      <c r="L180" s="384"/>
      <c r="M180" s="384"/>
      <c r="N180" s="384"/>
      <c r="O180" s="384"/>
      <c r="P180" s="384"/>
      <c r="Q180" s="384"/>
      <c r="R180" s="384"/>
      <c r="S180" s="384"/>
      <c r="T180" s="384"/>
      <c r="U180" s="384"/>
      <c r="V180" s="384"/>
    </row>
    <row r="181" spans="1:22" hidden="1" x14ac:dyDescent="0.75">
      <c r="A181" s="365">
        <v>176</v>
      </c>
      <c r="B181" s="366"/>
      <c r="C181" s="384"/>
      <c r="D181" s="384"/>
      <c r="E181" s="384"/>
      <c r="F181" s="384"/>
      <c r="G181" s="384"/>
      <c r="H181" s="384"/>
      <c r="I181" s="384"/>
      <c r="J181" s="384"/>
      <c r="K181" s="384"/>
      <c r="L181" s="384"/>
      <c r="M181" s="384"/>
      <c r="N181" s="384"/>
      <c r="O181" s="384"/>
      <c r="P181" s="384"/>
      <c r="Q181" s="384"/>
      <c r="R181" s="384"/>
      <c r="S181" s="384"/>
      <c r="T181" s="384"/>
      <c r="U181" s="384"/>
      <c r="V181" s="384"/>
    </row>
    <row r="182" spans="1:22" hidden="1" x14ac:dyDescent="0.75">
      <c r="A182" s="365">
        <v>177</v>
      </c>
      <c r="B182" s="366"/>
      <c r="C182" s="384"/>
      <c r="D182" s="384"/>
      <c r="E182" s="384"/>
      <c r="F182" s="384"/>
      <c r="G182" s="384"/>
      <c r="H182" s="384"/>
      <c r="I182" s="384"/>
      <c r="J182" s="384"/>
      <c r="K182" s="384"/>
      <c r="L182" s="384"/>
      <c r="M182" s="384"/>
      <c r="N182" s="384"/>
      <c r="O182" s="384"/>
      <c r="P182" s="384"/>
      <c r="Q182" s="384"/>
      <c r="R182" s="384"/>
      <c r="S182" s="384"/>
      <c r="T182" s="384"/>
      <c r="U182" s="384"/>
      <c r="V182" s="384"/>
    </row>
    <row r="183" spans="1:22" hidden="1" x14ac:dyDescent="0.75">
      <c r="A183" s="365">
        <v>178</v>
      </c>
      <c r="B183" s="366"/>
      <c r="C183" s="384"/>
      <c r="D183" s="384"/>
      <c r="E183" s="384"/>
      <c r="F183" s="384"/>
      <c r="G183" s="384"/>
      <c r="H183" s="384"/>
      <c r="I183" s="384"/>
      <c r="J183" s="384"/>
      <c r="K183" s="384"/>
      <c r="L183" s="384"/>
      <c r="M183" s="384"/>
      <c r="N183" s="384"/>
      <c r="O183" s="384"/>
      <c r="P183" s="384"/>
      <c r="Q183" s="384"/>
      <c r="R183" s="384"/>
      <c r="S183" s="384"/>
      <c r="T183" s="384"/>
      <c r="U183" s="384"/>
      <c r="V183" s="384"/>
    </row>
    <row r="184" spans="1:22" hidden="1" x14ac:dyDescent="0.75">
      <c r="A184" s="365">
        <v>179</v>
      </c>
      <c r="B184" s="366"/>
      <c r="C184" s="384"/>
      <c r="D184" s="384"/>
      <c r="E184" s="384"/>
      <c r="F184" s="384"/>
      <c r="G184" s="384"/>
      <c r="H184" s="384"/>
      <c r="I184" s="384"/>
      <c r="J184" s="384"/>
      <c r="K184" s="384"/>
      <c r="L184" s="384"/>
      <c r="M184" s="384"/>
      <c r="N184" s="384"/>
      <c r="O184" s="384"/>
      <c r="P184" s="384"/>
      <c r="Q184" s="384"/>
      <c r="R184" s="384"/>
      <c r="S184" s="384"/>
      <c r="T184" s="384"/>
      <c r="U184" s="384"/>
      <c r="V184" s="384"/>
    </row>
    <row r="185" spans="1:22" hidden="1" x14ac:dyDescent="0.75">
      <c r="A185" s="365">
        <v>180</v>
      </c>
      <c r="B185" s="366"/>
      <c r="C185" s="384"/>
      <c r="D185" s="384"/>
      <c r="E185" s="384"/>
      <c r="F185" s="384"/>
      <c r="G185" s="384"/>
      <c r="H185" s="384"/>
      <c r="I185" s="384"/>
      <c r="J185" s="384"/>
      <c r="K185" s="384"/>
      <c r="L185" s="384"/>
      <c r="M185" s="384"/>
      <c r="N185" s="384"/>
      <c r="O185" s="384"/>
      <c r="P185" s="384"/>
      <c r="Q185" s="384"/>
      <c r="R185" s="384"/>
      <c r="S185" s="384"/>
      <c r="T185" s="384"/>
      <c r="U185" s="384"/>
      <c r="V185" s="384"/>
    </row>
    <row r="186" spans="1:22" hidden="1" x14ac:dyDescent="0.75">
      <c r="A186" s="365">
        <v>181</v>
      </c>
      <c r="B186" s="366"/>
      <c r="C186" s="384"/>
      <c r="D186" s="384"/>
      <c r="E186" s="384"/>
      <c r="F186" s="384"/>
      <c r="G186" s="384"/>
      <c r="H186" s="384"/>
      <c r="I186" s="384"/>
      <c r="J186" s="384"/>
      <c r="K186" s="384"/>
      <c r="L186" s="384"/>
      <c r="M186" s="384"/>
      <c r="N186" s="384"/>
      <c r="O186" s="384"/>
      <c r="P186" s="384"/>
      <c r="Q186" s="384"/>
      <c r="R186" s="384"/>
      <c r="S186" s="384"/>
      <c r="T186" s="384"/>
      <c r="U186" s="384"/>
      <c r="V186" s="384"/>
    </row>
    <row r="187" spans="1:22" hidden="1" x14ac:dyDescent="0.75">
      <c r="A187" s="365">
        <v>182</v>
      </c>
      <c r="B187" s="366"/>
      <c r="C187" s="384"/>
      <c r="D187" s="384"/>
      <c r="E187" s="384"/>
      <c r="F187" s="384"/>
      <c r="G187" s="384"/>
      <c r="H187" s="384"/>
      <c r="I187" s="384"/>
      <c r="J187" s="384"/>
      <c r="K187" s="384"/>
      <c r="L187" s="384"/>
      <c r="M187" s="384"/>
      <c r="N187" s="384"/>
      <c r="O187" s="384"/>
      <c r="P187" s="384"/>
      <c r="Q187" s="384"/>
      <c r="R187" s="384"/>
      <c r="S187" s="384"/>
      <c r="T187" s="384"/>
      <c r="U187" s="384"/>
      <c r="V187" s="384"/>
    </row>
    <row r="188" spans="1:22" hidden="1" x14ac:dyDescent="0.75">
      <c r="A188" s="365">
        <v>183</v>
      </c>
      <c r="B188" s="366"/>
      <c r="C188" s="384"/>
      <c r="D188" s="384"/>
      <c r="E188" s="384"/>
      <c r="F188" s="384"/>
      <c r="G188" s="384"/>
      <c r="H188" s="384"/>
      <c r="I188" s="384"/>
      <c r="J188" s="384"/>
      <c r="K188" s="384"/>
      <c r="L188" s="384"/>
      <c r="M188" s="384"/>
      <c r="N188" s="384"/>
      <c r="O188" s="384"/>
      <c r="P188" s="384"/>
      <c r="Q188" s="384"/>
      <c r="R188" s="384"/>
      <c r="S188" s="384"/>
      <c r="T188" s="384"/>
      <c r="U188" s="384"/>
      <c r="V188" s="384"/>
    </row>
    <row r="189" spans="1:22" hidden="1" x14ac:dyDescent="0.75">
      <c r="A189" s="365">
        <v>184</v>
      </c>
      <c r="B189" s="366"/>
      <c r="C189" s="384"/>
      <c r="D189" s="384"/>
      <c r="E189" s="384"/>
      <c r="F189" s="384"/>
      <c r="G189" s="384"/>
      <c r="H189" s="384"/>
      <c r="I189" s="384"/>
      <c r="J189" s="384"/>
      <c r="K189" s="384"/>
      <c r="L189" s="384"/>
      <c r="M189" s="384"/>
      <c r="N189" s="384"/>
      <c r="O189" s="384"/>
      <c r="P189" s="384"/>
      <c r="Q189" s="384"/>
      <c r="R189" s="384"/>
      <c r="S189" s="384"/>
      <c r="T189" s="384"/>
      <c r="U189" s="384"/>
      <c r="V189" s="384"/>
    </row>
    <row r="190" spans="1:22" hidden="1" x14ac:dyDescent="0.75">
      <c r="A190" s="365">
        <v>185</v>
      </c>
      <c r="B190" s="366"/>
      <c r="C190" s="384"/>
      <c r="D190" s="384"/>
      <c r="E190" s="384"/>
      <c r="F190" s="384"/>
      <c r="G190" s="384"/>
      <c r="H190" s="384"/>
      <c r="I190" s="384"/>
      <c r="J190" s="384"/>
      <c r="K190" s="384"/>
      <c r="L190" s="384"/>
      <c r="M190" s="384"/>
      <c r="N190" s="384"/>
      <c r="O190" s="384"/>
      <c r="P190" s="384"/>
      <c r="Q190" s="384"/>
      <c r="R190" s="384"/>
      <c r="S190" s="384"/>
      <c r="T190" s="384"/>
      <c r="U190" s="384"/>
      <c r="V190" s="384"/>
    </row>
    <row r="191" spans="1:22" hidden="1" x14ac:dyDescent="0.75">
      <c r="A191" s="365">
        <v>186</v>
      </c>
      <c r="B191" s="366"/>
      <c r="C191" s="384"/>
      <c r="D191" s="384"/>
      <c r="E191" s="384"/>
      <c r="F191" s="384"/>
      <c r="G191" s="384"/>
      <c r="H191" s="384"/>
      <c r="I191" s="384"/>
      <c r="J191" s="384"/>
      <c r="K191" s="384"/>
      <c r="L191" s="384"/>
      <c r="M191" s="384"/>
      <c r="N191" s="384"/>
      <c r="O191" s="384"/>
      <c r="P191" s="384"/>
      <c r="Q191" s="384"/>
      <c r="R191" s="384"/>
      <c r="S191" s="384"/>
      <c r="T191" s="384"/>
      <c r="U191" s="384"/>
      <c r="V191" s="384"/>
    </row>
    <row r="192" spans="1:22" hidden="1" x14ac:dyDescent="0.75">
      <c r="A192" s="365">
        <v>187</v>
      </c>
      <c r="B192" s="366"/>
      <c r="C192" s="384"/>
      <c r="D192" s="384"/>
      <c r="E192" s="384"/>
      <c r="F192" s="384"/>
      <c r="G192" s="384"/>
      <c r="H192" s="384"/>
      <c r="I192" s="384"/>
      <c r="J192" s="384"/>
      <c r="K192" s="384"/>
      <c r="L192" s="384"/>
      <c r="M192" s="384"/>
      <c r="N192" s="384"/>
      <c r="O192" s="384"/>
      <c r="P192" s="384"/>
      <c r="Q192" s="384"/>
      <c r="R192" s="384"/>
      <c r="S192" s="384"/>
      <c r="T192" s="384"/>
      <c r="U192" s="384"/>
      <c r="V192" s="384"/>
    </row>
    <row r="193" spans="1:22" hidden="1" x14ac:dyDescent="0.75">
      <c r="A193" s="365">
        <v>188</v>
      </c>
      <c r="B193" s="366"/>
      <c r="C193" s="384"/>
      <c r="D193" s="384"/>
      <c r="E193" s="384"/>
      <c r="F193" s="384"/>
      <c r="G193" s="384"/>
      <c r="H193" s="384"/>
      <c r="I193" s="384"/>
      <c r="J193" s="384"/>
      <c r="K193" s="384"/>
      <c r="L193" s="384"/>
      <c r="M193" s="384"/>
      <c r="N193" s="384"/>
      <c r="O193" s="384"/>
      <c r="P193" s="384"/>
      <c r="Q193" s="384"/>
      <c r="R193" s="384"/>
      <c r="S193" s="384"/>
      <c r="T193" s="384"/>
      <c r="U193" s="384"/>
      <c r="V193" s="384"/>
    </row>
    <row r="194" spans="1:22" hidden="1" x14ac:dyDescent="0.75">
      <c r="A194" s="365">
        <v>189</v>
      </c>
      <c r="B194" s="366"/>
      <c r="C194" s="384"/>
      <c r="D194" s="384"/>
      <c r="E194" s="384"/>
      <c r="F194" s="384"/>
      <c r="G194" s="384"/>
      <c r="H194" s="384"/>
      <c r="I194" s="384"/>
      <c r="J194" s="384"/>
      <c r="K194" s="384"/>
      <c r="L194" s="384"/>
      <c r="M194" s="384"/>
      <c r="N194" s="384"/>
      <c r="O194" s="384"/>
      <c r="P194" s="384"/>
      <c r="Q194" s="384"/>
      <c r="R194" s="384"/>
      <c r="S194" s="384"/>
      <c r="T194" s="384"/>
      <c r="U194" s="384"/>
      <c r="V194" s="384"/>
    </row>
    <row r="195" spans="1:22" hidden="1" x14ac:dyDescent="0.75">
      <c r="A195" s="365">
        <v>190</v>
      </c>
      <c r="B195" s="366"/>
      <c r="C195" s="384"/>
      <c r="D195" s="384"/>
      <c r="E195" s="384"/>
      <c r="F195" s="384"/>
      <c r="G195" s="384"/>
      <c r="H195" s="384"/>
      <c r="I195" s="384"/>
      <c r="J195" s="384"/>
      <c r="K195" s="384"/>
      <c r="L195" s="384"/>
      <c r="M195" s="384"/>
      <c r="N195" s="384"/>
      <c r="O195" s="384"/>
      <c r="P195" s="384"/>
      <c r="Q195" s="384"/>
      <c r="R195" s="384"/>
      <c r="S195" s="384"/>
      <c r="T195" s="384"/>
      <c r="U195" s="384"/>
      <c r="V195" s="384"/>
    </row>
    <row r="196" spans="1:22" hidden="1" x14ac:dyDescent="0.75">
      <c r="A196" s="365">
        <v>191</v>
      </c>
      <c r="B196" s="366"/>
      <c r="C196" s="384"/>
      <c r="D196" s="384"/>
      <c r="E196" s="384"/>
      <c r="F196" s="384"/>
      <c r="G196" s="384"/>
      <c r="H196" s="384"/>
      <c r="I196" s="384"/>
      <c r="J196" s="384"/>
      <c r="K196" s="384"/>
      <c r="L196" s="384"/>
      <c r="M196" s="384"/>
      <c r="N196" s="384"/>
      <c r="O196" s="384"/>
      <c r="P196" s="384"/>
      <c r="Q196" s="384"/>
      <c r="R196" s="384"/>
      <c r="S196" s="384"/>
      <c r="T196" s="384"/>
      <c r="U196" s="384"/>
      <c r="V196" s="384"/>
    </row>
    <row r="197" spans="1:22" hidden="1" x14ac:dyDescent="0.75">
      <c r="A197" s="365">
        <v>192</v>
      </c>
      <c r="B197" s="366"/>
      <c r="C197" s="384"/>
      <c r="D197" s="384"/>
      <c r="E197" s="384"/>
      <c r="F197" s="384"/>
      <c r="G197" s="384"/>
      <c r="H197" s="384"/>
      <c r="I197" s="384"/>
      <c r="J197" s="384"/>
      <c r="K197" s="384"/>
      <c r="L197" s="384"/>
      <c r="M197" s="384"/>
      <c r="N197" s="384"/>
      <c r="O197" s="384"/>
      <c r="P197" s="384"/>
      <c r="Q197" s="384"/>
      <c r="R197" s="384"/>
      <c r="S197" s="384"/>
      <c r="T197" s="384"/>
      <c r="U197" s="384"/>
      <c r="V197" s="384"/>
    </row>
    <row r="198" spans="1:22" hidden="1" x14ac:dyDescent="0.75">
      <c r="A198" s="365">
        <v>193</v>
      </c>
      <c r="B198" s="366"/>
      <c r="C198" s="384"/>
      <c r="D198" s="384"/>
      <c r="E198" s="384"/>
      <c r="F198" s="384"/>
      <c r="G198" s="384"/>
      <c r="H198" s="384"/>
      <c r="I198" s="384"/>
      <c r="J198" s="384"/>
      <c r="K198" s="384"/>
      <c r="L198" s="384"/>
      <c r="M198" s="384"/>
      <c r="N198" s="384"/>
      <c r="O198" s="384"/>
      <c r="P198" s="384"/>
      <c r="Q198" s="384"/>
      <c r="R198" s="384"/>
      <c r="S198" s="384"/>
      <c r="T198" s="384"/>
      <c r="U198" s="384"/>
      <c r="V198" s="384"/>
    </row>
    <row r="199" spans="1:22" hidden="1" x14ac:dyDescent="0.75">
      <c r="A199" s="365">
        <v>194</v>
      </c>
      <c r="B199" s="366"/>
      <c r="C199" s="384"/>
      <c r="D199" s="384"/>
      <c r="E199" s="384"/>
      <c r="F199" s="384"/>
      <c r="G199" s="384"/>
      <c r="H199" s="384"/>
      <c r="I199" s="384"/>
      <c r="J199" s="384"/>
      <c r="K199" s="384"/>
      <c r="L199" s="384"/>
      <c r="M199" s="384"/>
      <c r="N199" s="384"/>
      <c r="O199" s="384"/>
      <c r="P199" s="384"/>
      <c r="Q199" s="384"/>
      <c r="R199" s="384"/>
      <c r="S199" s="384"/>
      <c r="T199" s="384"/>
      <c r="U199" s="384"/>
      <c r="V199" s="384"/>
    </row>
    <row r="200" spans="1:22" hidden="1" x14ac:dyDescent="0.75">
      <c r="A200" s="365">
        <v>195</v>
      </c>
      <c r="B200" s="366"/>
      <c r="C200" s="384"/>
      <c r="D200" s="384"/>
      <c r="E200" s="384"/>
      <c r="F200" s="384"/>
      <c r="G200" s="384"/>
      <c r="H200" s="384"/>
      <c r="I200" s="384"/>
      <c r="J200" s="384"/>
      <c r="K200" s="384"/>
      <c r="L200" s="384"/>
      <c r="M200" s="384"/>
      <c r="N200" s="384"/>
      <c r="O200" s="384"/>
      <c r="P200" s="384"/>
      <c r="Q200" s="384"/>
      <c r="R200" s="384"/>
      <c r="S200" s="384"/>
      <c r="T200" s="384"/>
      <c r="U200" s="384"/>
      <c r="V200" s="384"/>
    </row>
    <row r="201" spans="1:22" hidden="1" x14ac:dyDescent="0.75">
      <c r="A201" s="365">
        <v>196</v>
      </c>
      <c r="B201" s="366"/>
      <c r="C201" s="384"/>
      <c r="D201" s="384"/>
      <c r="E201" s="384"/>
      <c r="F201" s="384"/>
      <c r="G201" s="384"/>
      <c r="H201" s="384"/>
      <c r="I201" s="384"/>
      <c r="J201" s="384"/>
      <c r="K201" s="384"/>
      <c r="L201" s="384"/>
      <c r="M201" s="384"/>
      <c r="N201" s="384"/>
      <c r="O201" s="384"/>
      <c r="P201" s="384"/>
      <c r="Q201" s="384"/>
      <c r="R201" s="384"/>
      <c r="S201" s="384"/>
      <c r="T201" s="384"/>
      <c r="U201" s="384"/>
      <c r="V201" s="384"/>
    </row>
    <row r="202" spans="1:22" hidden="1" x14ac:dyDescent="0.75">
      <c r="A202" s="365">
        <v>197</v>
      </c>
      <c r="B202" s="366"/>
      <c r="C202" s="384"/>
      <c r="D202" s="384"/>
      <c r="E202" s="384"/>
      <c r="F202" s="384"/>
      <c r="G202" s="384"/>
      <c r="H202" s="384"/>
      <c r="I202" s="384"/>
      <c r="J202" s="384"/>
      <c r="K202" s="384"/>
      <c r="L202" s="384"/>
      <c r="M202" s="384"/>
      <c r="N202" s="384"/>
      <c r="O202" s="384"/>
      <c r="P202" s="384"/>
      <c r="Q202" s="384"/>
      <c r="R202" s="384"/>
      <c r="S202" s="384"/>
      <c r="T202" s="384"/>
      <c r="U202" s="384"/>
      <c r="V202" s="384"/>
    </row>
    <row r="203" spans="1:22" hidden="1" x14ac:dyDescent="0.75">
      <c r="A203" s="365">
        <v>198</v>
      </c>
      <c r="B203" s="366"/>
      <c r="C203" s="384"/>
      <c r="D203" s="384"/>
      <c r="E203" s="384"/>
      <c r="F203" s="384"/>
      <c r="G203" s="384"/>
      <c r="H203" s="384"/>
      <c r="I203" s="384"/>
      <c r="J203" s="384"/>
      <c r="K203" s="384"/>
      <c r="L203" s="384"/>
      <c r="M203" s="384"/>
      <c r="N203" s="384"/>
      <c r="O203" s="384"/>
      <c r="P203" s="384"/>
      <c r="Q203" s="384"/>
      <c r="R203" s="384"/>
      <c r="S203" s="384"/>
      <c r="T203" s="384"/>
      <c r="U203" s="384"/>
      <c r="V203" s="384"/>
    </row>
    <row r="204" spans="1:22" hidden="1" x14ac:dyDescent="0.75">
      <c r="A204" s="365">
        <v>199</v>
      </c>
      <c r="B204" s="366"/>
      <c r="C204" s="384"/>
      <c r="D204" s="384"/>
      <c r="E204" s="384"/>
      <c r="F204" s="384"/>
      <c r="G204" s="384"/>
      <c r="H204" s="384"/>
      <c r="I204" s="384"/>
      <c r="J204" s="384"/>
      <c r="K204" s="384"/>
      <c r="L204" s="384"/>
      <c r="M204" s="384"/>
      <c r="N204" s="384"/>
      <c r="O204" s="384"/>
      <c r="P204" s="384"/>
      <c r="Q204" s="384"/>
      <c r="R204" s="384"/>
      <c r="S204" s="384"/>
      <c r="T204" s="384"/>
      <c r="U204" s="384"/>
      <c r="V204" s="384"/>
    </row>
    <row r="205" spans="1:22" hidden="1" x14ac:dyDescent="0.75">
      <c r="A205" s="365">
        <v>200</v>
      </c>
      <c r="B205" s="366"/>
      <c r="C205" s="384"/>
      <c r="D205" s="384"/>
      <c r="E205" s="384"/>
      <c r="F205" s="384"/>
      <c r="G205" s="384"/>
      <c r="H205" s="384"/>
      <c r="I205" s="384"/>
      <c r="J205" s="384"/>
      <c r="K205" s="384"/>
      <c r="L205" s="384"/>
      <c r="M205" s="384"/>
      <c r="N205" s="384"/>
      <c r="O205" s="384"/>
      <c r="P205" s="384"/>
      <c r="Q205" s="384"/>
      <c r="R205" s="384"/>
      <c r="S205" s="384"/>
      <c r="T205" s="384"/>
      <c r="U205" s="384"/>
      <c r="V205" s="384"/>
    </row>
    <row r="206" spans="1:22" hidden="1" x14ac:dyDescent="0.75">
      <c r="A206" s="365">
        <v>201</v>
      </c>
      <c r="B206" s="366"/>
      <c r="C206" s="384"/>
      <c r="D206" s="384"/>
      <c r="E206" s="384"/>
      <c r="F206" s="384"/>
      <c r="G206" s="384"/>
      <c r="H206" s="384"/>
      <c r="I206" s="384"/>
      <c r="J206" s="384"/>
      <c r="K206" s="384"/>
      <c r="L206" s="384"/>
      <c r="M206" s="384"/>
      <c r="N206" s="384"/>
      <c r="O206" s="384"/>
      <c r="P206" s="384"/>
      <c r="Q206" s="384"/>
      <c r="R206" s="384"/>
      <c r="S206" s="384"/>
      <c r="T206" s="384"/>
      <c r="U206" s="384"/>
      <c r="V206" s="384"/>
    </row>
    <row r="207" spans="1:22" hidden="1" x14ac:dyDescent="0.75">
      <c r="A207" s="365">
        <v>202</v>
      </c>
      <c r="B207" s="366"/>
      <c r="C207" s="384"/>
      <c r="D207" s="384"/>
      <c r="E207" s="384"/>
      <c r="F207" s="384"/>
      <c r="G207" s="384"/>
      <c r="H207" s="384"/>
      <c r="I207" s="384"/>
      <c r="J207" s="384"/>
      <c r="K207" s="384"/>
      <c r="L207" s="384"/>
      <c r="M207" s="384"/>
      <c r="N207" s="384"/>
      <c r="O207" s="384"/>
      <c r="P207" s="384"/>
      <c r="Q207" s="384"/>
      <c r="R207" s="384"/>
      <c r="S207" s="384"/>
      <c r="T207" s="384"/>
      <c r="U207" s="384"/>
      <c r="V207" s="384"/>
    </row>
    <row r="208" spans="1:22" hidden="1" x14ac:dyDescent="0.75">
      <c r="A208" s="365">
        <v>203</v>
      </c>
      <c r="B208" s="366"/>
      <c r="C208" s="384"/>
      <c r="D208" s="384"/>
      <c r="E208" s="384"/>
      <c r="F208" s="384"/>
      <c r="G208" s="384"/>
      <c r="H208" s="384"/>
      <c r="I208" s="384"/>
      <c r="J208" s="384"/>
      <c r="K208" s="384"/>
      <c r="L208" s="384"/>
      <c r="M208" s="384"/>
      <c r="N208" s="384"/>
      <c r="O208" s="384"/>
      <c r="P208" s="384"/>
      <c r="Q208" s="384"/>
      <c r="R208" s="384"/>
      <c r="S208" s="384"/>
      <c r="T208" s="384"/>
      <c r="U208" s="384"/>
      <c r="V208" s="384"/>
    </row>
    <row r="209" spans="1:22" hidden="1" x14ac:dyDescent="0.75">
      <c r="A209" s="365">
        <v>204</v>
      </c>
      <c r="B209" s="366"/>
      <c r="C209" s="384"/>
      <c r="D209" s="384"/>
      <c r="E209" s="384"/>
      <c r="F209" s="384"/>
      <c r="G209" s="384"/>
      <c r="H209" s="384"/>
      <c r="I209" s="384"/>
      <c r="J209" s="384"/>
      <c r="K209" s="384"/>
      <c r="L209" s="384"/>
      <c r="M209" s="384"/>
      <c r="N209" s="384"/>
      <c r="O209" s="384"/>
      <c r="P209" s="384"/>
      <c r="Q209" s="384"/>
      <c r="R209" s="384"/>
      <c r="S209" s="384"/>
      <c r="T209" s="384"/>
      <c r="U209" s="384"/>
      <c r="V209" s="384"/>
    </row>
    <row r="210" spans="1:22" hidden="1" x14ac:dyDescent="0.75">
      <c r="A210" s="365">
        <v>205</v>
      </c>
      <c r="B210" s="366"/>
      <c r="C210" s="384"/>
      <c r="D210" s="384"/>
      <c r="E210" s="384"/>
      <c r="F210" s="384"/>
      <c r="G210" s="384"/>
      <c r="H210" s="384"/>
      <c r="I210" s="384"/>
      <c r="J210" s="384"/>
      <c r="K210" s="384"/>
      <c r="L210" s="384"/>
      <c r="M210" s="384"/>
      <c r="N210" s="384"/>
      <c r="O210" s="384"/>
      <c r="P210" s="384"/>
      <c r="Q210" s="384"/>
      <c r="R210" s="384"/>
      <c r="S210" s="384"/>
      <c r="T210" s="384"/>
      <c r="U210" s="384"/>
      <c r="V210" s="384"/>
    </row>
    <row r="211" spans="1:22" hidden="1" x14ac:dyDescent="0.75">
      <c r="A211" s="365">
        <v>206</v>
      </c>
      <c r="B211" s="366"/>
      <c r="C211" s="384"/>
      <c r="D211" s="384"/>
      <c r="E211" s="384"/>
      <c r="F211" s="384"/>
      <c r="G211" s="384"/>
      <c r="H211" s="384"/>
      <c r="I211" s="384"/>
      <c r="J211" s="384"/>
      <c r="K211" s="384"/>
      <c r="L211" s="384"/>
      <c r="M211" s="384"/>
      <c r="N211" s="384"/>
      <c r="O211" s="384"/>
      <c r="P211" s="384"/>
      <c r="Q211" s="384"/>
      <c r="R211" s="384"/>
      <c r="S211" s="384"/>
      <c r="T211" s="384"/>
      <c r="U211" s="384"/>
      <c r="V211" s="384"/>
    </row>
    <row r="212" spans="1:22" hidden="1" x14ac:dyDescent="0.75">
      <c r="A212" s="365">
        <v>207</v>
      </c>
      <c r="B212" s="366"/>
      <c r="C212" s="384"/>
      <c r="D212" s="384"/>
      <c r="E212" s="384"/>
      <c r="F212" s="384"/>
      <c r="G212" s="384"/>
      <c r="H212" s="384"/>
      <c r="I212" s="384"/>
      <c r="J212" s="384"/>
      <c r="K212" s="384"/>
      <c r="L212" s="384"/>
      <c r="M212" s="384"/>
      <c r="N212" s="384"/>
      <c r="O212" s="384"/>
      <c r="P212" s="384"/>
      <c r="Q212" s="384"/>
      <c r="R212" s="384"/>
      <c r="S212" s="384"/>
      <c r="T212" s="384"/>
      <c r="U212" s="384"/>
      <c r="V212" s="384"/>
    </row>
    <row r="213" spans="1:22" hidden="1" x14ac:dyDescent="0.75">
      <c r="A213" s="365">
        <v>208</v>
      </c>
      <c r="B213" s="366"/>
      <c r="C213" s="384"/>
      <c r="D213" s="384"/>
      <c r="E213" s="384"/>
      <c r="F213" s="384"/>
      <c r="G213" s="384"/>
      <c r="H213" s="384"/>
      <c r="I213" s="384"/>
      <c r="J213" s="384"/>
      <c r="K213" s="384"/>
      <c r="L213" s="384"/>
      <c r="M213" s="384"/>
      <c r="N213" s="384"/>
      <c r="O213" s="384"/>
      <c r="P213" s="384"/>
      <c r="Q213" s="384"/>
      <c r="R213" s="384"/>
      <c r="S213" s="384"/>
      <c r="T213" s="384"/>
      <c r="U213" s="384"/>
      <c r="V213" s="384"/>
    </row>
    <row r="214" spans="1:22" hidden="1" x14ac:dyDescent="0.75">
      <c r="A214" s="365">
        <v>209</v>
      </c>
      <c r="B214" s="366"/>
      <c r="C214" s="384"/>
      <c r="D214" s="384"/>
      <c r="E214" s="384"/>
      <c r="F214" s="384"/>
      <c r="G214" s="384"/>
      <c r="H214" s="384"/>
      <c r="I214" s="384"/>
      <c r="J214" s="384"/>
      <c r="K214" s="384"/>
      <c r="L214" s="384"/>
      <c r="M214" s="384"/>
      <c r="N214" s="384"/>
      <c r="O214" s="384"/>
      <c r="P214" s="384"/>
      <c r="Q214" s="384"/>
      <c r="R214" s="384"/>
      <c r="S214" s="384"/>
      <c r="T214" s="384"/>
      <c r="U214" s="384"/>
      <c r="V214" s="384"/>
    </row>
    <row r="215" spans="1:22" hidden="1" x14ac:dyDescent="0.75">
      <c r="A215" s="365">
        <v>210</v>
      </c>
      <c r="B215" s="366"/>
      <c r="C215" s="384"/>
      <c r="D215" s="384"/>
      <c r="E215" s="384"/>
      <c r="F215" s="384"/>
      <c r="G215" s="384"/>
      <c r="H215" s="384"/>
      <c r="I215" s="384"/>
      <c r="J215" s="384"/>
      <c r="K215" s="384"/>
      <c r="L215" s="384"/>
      <c r="M215" s="384"/>
      <c r="N215" s="384"/>
      <c r="O215" s="384"/>
      <c r="P215" s="384"/>
      <c r="Q215" s="384"/>
      <c r="R215" s="384"/>
      <c r="S215" s="384"/>
      <c r="T215" s="384"/>
      <c r="U215" s="384"/>
      <c r="V215" s="384"/>
    </row>
    <row r="216" spans="1:22" hidden="1" x14ac:dyDescent="0.75">
      <c r="A216" s="365">
        <v>211</v>
      </c>
      <c r="B216" s="366"/>
      <c r="C216" s="384"/>
      <c r="D216" s="384"/>
      <c r="E216" s="384"/>
      <c r="F216" s="384"/>
      <c r="G216" s="384"/>
      <c r="H216" s="384"/>
      <c r="I216" s="384"/>
      <c r="J216" s="384"/>
      <c r="K216" s="384"/>
      <c r="L216" s="384"/>
      <c r="M216" s="384"/>
      <c r="N216" s="384"/>
      <c r="O216" s="384"/>
      <c r="P216" s="384"/>
      <c r="Q216" s="384"/>
      <c r="R216" s="384"/>
      <c r="S216" s="384"/>
      <c r="T216" s="384"/>
      <c r="U216" s="384"/>
      <c r="V216" s="384"/>
    </row>
    <row r="217" spans="1:22" hidden="1" x14ac:dyDescent="0.75">
      <c r="A217" s="365">
        <v>212</v>
      </c>
      <c r="B217" s="366"/>
      <c r="C217" s="384"/>
      <c r="D217" s="384"/>
      <c r="E217" s="384"/>
      <c r="F217" s="384"/>
      <c r="G217" s="384"/>
      <c r="H217" s="384"/>
      <c r="I217" s="384"/>
      <c r="J217" s="384"/>
      <c r="K217" s="384"/>
      <c r="L217" s="384"/>
      <c r="M217" s="384"/>
      <c r="N217" s="384"/>
      <c r="O217" s="384"/>
      <c r="P217" s="384"/>
      <c r="Q217" s="384"/>
      <c r="R217" s="384"/>
      <c r="S217" s="384"/>
      <c r="T217" s="384"/>
      <c r="U217" s="384"/>
      <c r="V217" s="384"/>
    </row>
    <row r="218" spans="1:22" hidden="1" x14ac:dyDescent="0.75">
      <c r="A218" s="365">
        <v>213</v>
      </c>
      <c r="B218" s="366"/>
      <c r="C218" s="384"/>
      <c r="D218" s="384"/>
      <c r="E218" s="384"/>
      <c r="F218" s="384"/>
      <c r="G218" s="384"/>
      <c r="H218" s="384"/>
      <c r="I218" s="384"/>
      <c r="J218" s="384"/>
      <c r="K218" s="384"/>
      <c r="L218" s="384"/>
      <c r="M218" s="384"/>
      <c r="N218" s="384"/>
      <c r="O218" s="384"/>
      <c r="P218" s="384"/>
      <c r="Q218" s="384"/>
      <c r="R218" s="384"/>
      <c r="S218" s="384"/>
      <c r="T218" s="384"/>
      <c r="U218" s="384"/>
      <c r="V218" s="384"/>
    </row>
    <row r="219" spans="1:22" hidden="1" x14ac:dyDescent="0.75">
      <c r="A219" s="365">
        <v>214</v>
      </c>
      <c r="B219" s="366"/>
      <c r="C219" s="384"/>
      <c r="D219" s="384"/>
      <c r="E219" s="384"/>
      <c r="F219" s="384"/>
      <c r="G219" s="384"/>
      <c r="H219" s="384"/>
      <c r="I219" s="384"/>
      <c r="J219" s="384"/>
      <c r="K219" s="384"/>
      <c r="L219" s="384"/>
      <c r="M219" s="384"/>
      <c r="N219" s="384"/>
      <c r="O219" s="384"/>
      <c r="P219" s="384"/>
      <c r="Q219" s="384"/>
      <c r="R219" s="384"/>
      <c r="S219" s="384"/>
      <c r="T219" s="384"/>
      <c r="U219" s="384"/>
      <c r="V219" s="384"/>
    </row>
    <row r="220" spans="1:22" hidden="1" x14ac:dyDescent="0.75">
      <c r="A220" s="365">
        <v>215</v>
      </c>
      <c r="B220" s="366"/>
      <c r="C220" s="384"/>
      <c r="D220" s="384"/>
      <c r="E220" s="384"/>
      <c r="F220" s="384"/>
      <c r="G220" s="384"/>
      <c r="H220" s="384"/>
      <c r="I220" s="384"/>
      <c r="J220" s="384"/>
      <c r="K220" s="384"/>
      <c r="L220" s="384"/>
      <c r="M220" s="384"/>
      <c r="N220" s="384"/>
      <c r="O220" s="384"/>
      <c r="P220" s="384"/>
      <c r="Q220" s="384"/>
      <c r="R220" s="384"/>
      <c r="S220" s="384"/>
      <c r="T220" s="384"/>
      <c r="U220" s="384"/>
      <c r="V220" s="384"/>
    </row>
    <row r="221" spans="1:22" hidden="1" x14ac:dyDescent="0.75">
      <c r="A221" s="365">
        <v>216</v>
      </c>
      <c r="B221" s="366"/>
      <c r="C221" s="384"/>
      <c r="D221" s="384"/>
      <c r="E221" s="384"/>
      <c r="F221" s="384"/>
      <c r="G221" s="384"/>
      <c r="H221" s="384"/>
      <c r="I221" s="384"/>
      <c r="J221" s="384"/>
      <c r="K221" s="384"/>
      <c r="L221" s="384"/>
      <c r="M221" s="384"/>
      <c r="N221" s="384"/>
      <c r="O221" s="384"/>
      <c r="P221" s="384"/>
      <c r="Q221" s="384"/>
      <c r="R221" s="384"/>
      <c r="S221" s="384"/>
      <c r="T221" s="384"/>
      <c r="U221" s="384"/>
      <c r="V221" s="384"/>
    </row>
    <row r="222" spans="1:22" hidden="1" x14ac:dyDescent="0.75">
      <c r="A222" s="365">
        <v>217</v>
      </c>
      <c r="B222" s="366"/>
      <c r="C222" s="384"/>
      <c r="D222" s="384"/>
      <c r="E222" s="384"/>
      <c r="F222" s="384"/>
      <c r="G222" s="384"/>
      <c r="H222" s="384"/>
      <c r="I222" s="384"/>
      <c r="J222" s="384"/>
      <c r="K222" s="384"/>
      <c r="L222" s="384"/>
      <c r="M222" s="384"/>
      <c r="N222" s="384"/>
      <c r="O222" s="384"/>
      <c r="P222" s="384"/>
      <c r="Q222" s="384"/>
      <c r="R222" s="384"/>
      <c r="S222" s="384"/>
      <c r="T222" s="384"/>
      <c r="U222" s="384"/>
      <c r="V222" s="384"/>
    </row>
    <row r="223" spans="1:22" hidden="1" x14ac:dyDescent="0.75">
      <c r="A223" s="365">
        <v>218</v>
      </c>
      <c r="B223" s="366"/>
      <c r="C223" s="384"/>
      <c r="D223" s="384"/>
      <c r="E223" s="384"/>
      <c r="F223" s="384"/>
      <c r="G223" s="384"/>
      <c r="H223" s="384"/>
      <c r="I223" s="384"/>
      <c r="J223" s="384"/>
      <c r="K223" s="384"/>
      <c r="L223" s="384"/>
      <c r="M223" s="384"/>
      <c r="N223" s="384"/>
      <c r="O223" s="384"/>
      <c r="P223" s="384"/>
      <c r="Q223" s="384"/>
      <c r="R223" s="384"/>
      <c r="S223" s="384"/>
      <c r="T223" s="384"/>
      <c r="U223" s="384"/>
      <c r="V223" s="384"/>
    </row>
    <row r="224" spans="1:22" hidden="1" x14ac:dyDescent="0.75">
      <c r="A224" s="365">
        <v>219</v>
      </c>
      <c r="B224" s="366"/>
      <c r="C224" s="384"/>
      <c r="D224" s="384"/>
      <c r="E224" s="384"/>
      <c r="F224" s="384"/>
      <c r="G224" s="384"/>
      <c r="H224" s="384"/>
      <c r="I224" s="384"/>
      <c r="J224" s="384"/>
      <c r="K224" s="384"/>
      <c r="L224" s="384"/>
      <c r="M224" s="384"/>
      <c r="N224" s="384"/>
      <c r="O224" s="384"/>
      <c r="P224" s="384"/>
      <c r="Q224" s="384"/>
      <c r="R224" s="384"/>
      <c r="S224" s="384"/>
      <c r="T224" s="384"/>
      <c r="U224" s="384"/>
      <c r="V224" s="384"/>
    </row>
    <row r="225" spans="1:22" hidden="1" x14ac:dyDescent="0.75">
      <c r="A225" s="365">
        <v>220</v>
      </c>
      <c r="B225" s="366"/>
      <c r="C225" s="384"/>
      <c r="D225" s="384"/>
      <c r="E225" s="384"/>
      <c r="F225" s="384"/>
      <c r="G225" s="384"/>
      <c r="H225" s="384"/>
      <c r="I225" s="384"/>
      <c r="J225" s="384"/>
      <c r="K225" s="384"/>
      <c r="L225" s="384"/>
      <c r="M225" s="384"/>
      <c r="N225" s="384"/>
      <c r="O225" s="384"/>
      <c r="P225" s="384"/>
      <c r="Q225" s="384"/>
      <c r="R225" s="384"/>
      <c r="S225" s="384"/>
      <c r="T225" s="384"/>
      <c r="U225" s="384"/>
      <c r="V225" s="384"/>
    </row>
    <row r="226" spans="1:22" hidden="1" x14ac:dyDescent="0.75">
      <c r="A226" s="365">
        <v>221</v>
      </c>
      <c r="B226" s="366"/>
      <c r="C226" s="384"/>
      <c r="D226" s="384"/>
      <c r="E226" s="384"/>
      <c r="F226" s="384"/>
      <c r="G226" s="384"/>
      <c r="H226" s="384"/>
      <c r="I226" s="384"/>
      <c r="J226" s="384"/>
      <c r="K226" s="384"/>
      <c r="L226" s="384"/>
      <c r="M226" s="384"/>
      <c r="N226" s="384"/>
      <c r="O226" s="384"/>
      <c r="P226" s="384"/>
      <c r="Q226" s="384"/>
      <c r="R226" s="384"/>
      <c r="S226" s="384"/>
      <c r="T226" s="384"/>
      <c r="U226" s="384"/>
      <c r="V226" s="384"/>
    </row>
    <row r="227" spans="1:22" hidden="1" x14ac:dyDescent="0.75">
      <c r="A227" s="365">
        <v>222</v>
      </c>
      <c r="B227" s="366"/>
      <c r="C227" s="384"/>
      <c r="D227" s="384"/>
      <c r="E227" s="384"/>
      <c r="F227" s="384"/>
      <c r="G227" s="384"/>
      <c r="H227" s="384"/>
      <c r="I227" s="384"/>
      <c r="J227" s="384"/>
      <c r="K227" s="384"/>
      <c r="L227" s="384"/>
      <c r="M227" s="384"/>
      <c r="N227" s="384"/>
      <c r="O227" s="384"/>
      <c r="P227" s="384"/>
      <c r="Q227" s="384"/>
      <c r="R227" s="384"/>
      <c r="S227" s="384"/>
      <c r="T227" s="384"/>
      <c r="U227" s="384"/>
      <c r="V227" s="384"/>
    </row>
    <row r="228" spans="1:22" hidden="1" x14ac:dyDescent="0.75">
      <c r="A228" s="365">
        <v>223</v>
      </c>
      <c r="B228" s="366"/>
      <c r="C228" s="384"/>
      <c r="D228" s="384"/>
      <c r="E228" s="384"/>
      <c r="F228" s="384"/>
      <c r="G228" s="384"/>
      <c r="H228" s="384"/>
      <c r="I228" s="384"/>
      <c r="J228" s="384"/>
      <c r="K228" s="384"/>
      <c r="L228" s="384"/>
      <c r="M228" s="384"/>
      <c r="N228" s="384"/>
      <c r="O228" s="384"/>
      <c r="P228" s="384"/>
      <c r="Q228" s="384"/>
      <c r="R228" s="384"/>
      <c r="S228" s="384"/>
      <c r="T228" s="384"/>
      <c r="U228" s="384"/>
      <c r="V228" s="384"/>
    </row>
    <row r="229" spans="1:22" hidden="1" x14ac:dyDescent="0.75">
      <c r="A229" s="365">
        <v>224</v>
      </c>
      <c r="B229" s="366"/>
      <c r="C229" s="384"/>
      <c r="D229" s="384"/>
      <c r="E229" s="384"/>
      <c r="F229" s="384"/>
      <c r="G229" s="384"/>
      <c r="H229" s="384"/>
      <c r="I229" s="384"/>
      <c r="J229" s="384"/>
      <c r="K229" s="384"/>
      <c r="L229" s="384"/>
      <c r="M229" s="384"/>
      <c r="N229" s="384"/>
      <c r="O229" s="384"/>
      <c r="P229" s="384"/>
      <c r="Q229" s="384"/>
      <c r="R229" s="384"/>
      <c r="S229" s="384"/>
      <c r="T229" s="384"/>
      <c r="U229" s="384"/>
      <c r="V229" s="384"/>
    </row>
    <row r="230" spans="1:22" hidden="1" x14ac:dyDescent="0.75">
      <c r="A230" s="365">
        <v>225</v>
      </c>
      <c r="B230" s="366"/>
      <c r="C230" s="384"/>
      <c r="D230" s="384"/>
      <c r="E230" s="384"/>
      <c r="F230" s="384"/>
      <c r="G230" s="384"/>
      <c r="H230" s="384"/>
      <c r="I230" s="384"/>
      <c r="J230" s="384"/>
      <c r="K230" s="384"/>
      <c r="L230" s="384"/>
      <c r="M230" s="384"/>
      <c r="N230" s="384"/>
      <c r="O230" s="384"/>
      <c r="P230" s="384"/>
      <c r="Q230" s="384"/>
      <c r="R230" s="384"/>
      <c r="S230" s="384"/>
      <c r="T230" s="384"/>
      <c r="U230" s="384"/>
      <c r="V230" s="384"/>
    </row>
    <row r="231" spans="1:22" hidden="1" x14ac:dyDescent="0.75">
      <c r="A231" s="365">
        <v>226</v>
      </c>
      <c r="B231" s="366"/>
      <c r="C231" s="384"/>
      <c r="D231" s="384"/>
      <c r="E231" s="384"/>
      <c r="F231" s="384"/>
      <c r="G231" s="384"/>
      <c r="H231" s="384"/>
      <c r="I231" s="384"/>
      <c r="J231" s="384"/>
      <c r="K231" s="384"/>
      <c r="L231" s="384"/>
      <c r="M231" s="384"/>
      <c r="N231" s="384"/>
      <c r="O231" s="384"/>
      <c r="P231" s="384"/>
      <c r="Q231" s="384"/>
      <c r="R231" s="384"/>
      <c r="S231" s="384"/>
      <c r="T231" s="384"/>
      <c r="U231" s="384"/>
      <c r="V231" s="384"/>
    </row>
    <row r="232" spans="1:22" hidden="1" x14ac:dyDescent="0.75">
      <c r="A232" s="365">
        <v>227</v>
      </c>
      <c r="B232" s="366"/>
      <c r="C232" s="384"/>
      <c r="D232" s="384"/>
      <c r="E232" s="384"/>
      <c r="F232" s="384"/>
      <c r="G232" s="384"/>
      <c r="H232" s="384"/>
      <c r="I232" s="384"/>
      <c r="J232" s="384"/>
      <c r="K232" s="384"/>
      <c r="L232" s="384"/>
      <c r="M232" s="384"/>
      <c r="N232" s="384"/>
      <c r="O232" s="384"/>
      <c r="P232" s="384"/>
      <c r="Q232" s="384"/>
      <c r="R232" s="384"/>
      <c r="S232" s="384"/>
      <c r="T232" s="384"/>
      <c r="U232" s="384"/>
      <c r="V232" s="384"/>
    </row>
    <row r="233" spans="1:22" hidden="1" x14ac:dyDescent="0.75">
      <c r="A233" s="365">
        <v>228</v>
      </c>
      <c r="B233" s="366"/>
      <c r="C233" s="384"/>
      <c r="D233" s="384"/>
      <c r="E233" s="384"/>
      <c r="F233" s="384"/>
      <c r="G233" s="384"/>
      <c r="H233" s="384"/>
      <c r="I233" s="384"/>
      <c r="J233" s="384"/>
      <c r="K233" s="384"/>
      <c r="L233" s="384"/>
      <c r="M233" s="384"/>
      <c r="N233" s="384"/>
      <c r="O233" s="384"/>
      <c r="P233" s="384"/>
      <c r="Q233" s="384"/>
      <c r="R233" s="384"/>
      <c r="S233" s="384"/>
      <c r="T233" s="384"/>
      <c r="U233" s="384"/>
      <c r="V233" s="384"/>
    </row>
    <row r="234" spans="1:22" hidden="1" x14ac:dyDescent="0.75">
      <c r="A234" s="365">
        <v>229</v>
      </c>
      <c r="B234" s="366"/>
      <c r="C234" s="384"/>
      <c r="D234" s="384"/>
      <c r="E234" s="384"/>
      <c r="F234" s="384"/>
      <c r="G234" s="384"/>
      <c r="H234" s="384"/>
      <c r="I234" s="384"/>
      <c r="J234" s="384"/>
      <c r="K234" s="384"/>
      <c r="L234" s="384"/>
      <c r="M234" s="384"/>
      <c r="N234" s="384"/>
      <c r="O234" s="384"/>
      <c r="P234" s="384"/>
      <c r="Q234" s="384"/>
      <c r="R234" s="384"/>
      <c r="S234" s="384"/>
      <c r="T234" s="384"/>
      <c r="U234" s="384"/>
      <c r="V234" s="384"/>
    </row>
    <row r="235" spans="1:22" hidden="1" x14ac:dyDescent="0.75">
      <c r="A235" s="365">
        <v>230</v>
      </c>
      <c r="B235" s="366"/>
      <c r="C235" s="384"/>
      <c r="D235" s="384"/>
      <c r="E235" s="384"/>
      <c r="F235" s="384"/>
      <c r="G235" s="384"/>
      <c r="H235" s="384"/>
      <c r="I235" s="384"/>
      <c r="J235" s="384"/>
      <c r="K235" s="384"/>
      <c r="L235" s="384"/>
      <c r="M235" s="384"/>
      <c r="N235" s="384"/>
      <c r="O235" s="384"/>
      <c r="P235" s="384"/>
      <c r="Q235" s="384"/>
      <c r="R235" s="384"/>
      <c r="S235" s="384"/>
      <c r="T235" s="384"/>
      <c r="U235" s="384"/>
      <c r="V235" s="384"/>
    </row>
    <row r="236" spans="1:22" hidden="1" x14ac:dyDescent="0.75">
      <c r="A236" s="365">
        <v>231</v>
      </c>
      <c r="B236" s="366"/>
      <c r="C236" s="384"/>
      <c r="D236" s="384"/>
      <c r="E236" s="384"/>
      <c r="F236" s="384"/>
      <c r="G236" s="384"/>
      <c r="H236" s="384"/>
      <c r="I236" s="384"/>
      <c r="J236" s="384"/>
      <c r="K236" s="384"/>
      <c r="L236" s="384"/>
      <c r="M236" s="384"/>
      <c r="N236" s="384"/>
      <c r="O236" s="384"/>
      <c r="P236" s="384"/>
      <c r="Q236" s="384"/>
      <c r="R236" s="384"/>
      <c r="S236" s="384"/>
      <c r="T236" s="384"/>
      <c r="U236" s="384"/>
      <c r="V236" s="384"/>
    </row>
    <row r="237" spans="1:22" hidden="1" x14ac:dyDescent="0.75">
      <c r="A237" s="365">
        <v>232</v>
      </c>
      <c r="B237" s="366"/>
      <c r="C237" s="384"/>
      <c r="D237" s="384"/>
      <c r="E237" s="384"/>
      <c r="F237" s="384"/>
      <c r="G237" s="384"/>
      <c r="H237" s="384"/>
      <c r="I237" s="384"/>
      <c r="J237" s="384"/>
      <c r="K237" s="384"/>
      <c r="L237" s="384"/>
      <c r="M237" s="384"/>
      <c r="N237" s="384"/>
      <c r="O237" s="384"/>
      <c r="P237" s="384"/>
      <c r="Q237" s="384"/>
      <c r="R237" s="384"/>
      <c r="S237" s="384"/>
      <c r="T237" s="384"/>
      <c r="U237" s="384"/>
      <c r="V237" s="384"/>
    </row>
    <row r="238" spans="1:22" hidden="1" x14ac:dyDescent="0.75">
      <c r="A238" s="365">
        <v>233</v>
      </c>
      <c r="B238" s="366"/>
      <c r="C238" s="384"/>
      <c r="D238" s="384"/>
      <c r="E238" s="384"/>
      <c r="F238" s="384"/>
      <c r="G238" s="384"/>
      <c r="H238" s="384"/>
      <c r="I238" s="384"/>
      <c r="J238" s="384"/>
      <c r="K238" s="384"/>
      <c r="L238" s="384"/>
      <c r="M238" s="384"/>
      <c r="N238" s="384"/>
      <c r="O238" s="384"/>
      <c r="P238" s="384"/>
      <c r="Q238" s="384"/>
      <c r="R238" s="384"/>
      <c r="S238" s="384"/>
      <c r="T238" s="384"/>
      <c r="U238" s="384"/>
      <c r="V238" s="384"/>
    </row>
    <row r="239" spans="1:22" hidden="1" x14ac:dyDescent="0.75">
      <c r="A239" s="365">
        <v>234</v>
      </c>
      <c r="B239" s="366"/>
      <c r="C239" s="384"/>
      <c r="D239" s="384"/>
      <c r="E239" s="384"/>
      <c r="F239" s="384"/>
      <c r="G239" s="384"/>
      <c r="H239" s="384"/>
      <c r="I239" s="384"/>
      <c r="J239" s="384"/>
      <c r="K239" s="384"/>
      <c r="L239" s="384"/>
      <c r="M239" s="384"/>
      <c r="N239" s="384"/>
      <c r="O239" s="384"/>
      <c r="P239" s="384"/>
      <c r="Q239" s="384"/>
      <c r="R239" s="384"/>
      <c r="S239" s="384"/>
      <c r="T239" s="384"/>
      <c r="U239" s="384"/>
      <c r="V239" s="384"/>
    </row>
    <row r="240" spans="1:22" hidden="1" x14ac:dyDescent="0.75">
      <c r="A240" s="365">
        <v>235</v>
      </c>
      <c r="B240" s="366"/>
      <c r="C240" s="384"/>
      <c r="D240" s="384"/>
      <c r="E240" s="384"/>
      <c r="F240" s="384"/>
      <c r="G240" s="384"/>
      <c r="H240" s="384"/>
      <c r="I240" s="384"/>
      <c r="J240" s="384"/>
      <c r="K240" s="384"/>
      <c r="L240" s="384"/>
      <c r="M240" s="384"/>
      <c r="N240" s="384"/>
      <c r="O240" s="384"/>
      <c r="P240" s="384"/>
      <c r="Q240" s="384"/>
      <c r="R240" s="384"/>
      <c r="S240" s="384"/>
      <c r="T240" s="384"/>
      <c r="U240" s="384"/>
      <c r="V240" s="384"/>
    </row>
    <row r="241" spans="1:22" hidden="1" x14ac:dyDescent="0.75">
      <c r="A241" s="365">
        <v>236</v>
      </c>
      <c r="B241" s="366"/>
      <c r="C241" s="384"/>
      <c r="D241" s="384"/>
      <c r="E241" s="384"/>
      <c r="F241" s="384"/>
      <c r="G241" s="384"/>
      <c r="H241" s="384"/>
      <c r="I241" s="384"/>
      <c r="J241" s="384"/>
      <c r="K241" s="384"/>
      <c r="L241" s="384"/>
      <c r="M241" s="384"/>
      <c r="N241" s="384"/>
      <c r="O241" s="384"/>
      <c r="P241" s="384"/>
      <c r="Q241" s="384"/>
      <c r="R241" s="384"/>
      <c r="S241" s="384"/>
      <c r="T241" s="384"/>
      <c r="U241" s="384"/>
      <c r="V241" s="384"/>
    </row>
    <row r="242" spans="1:22" hidden="1" x14ac:dyDescent="0.75">
      <c r="A242" s="365">
        <v>237</v>
      </c>
      <c r="B242" s="366"/>
      <c r="C242" s="384"/>
      <c r="D242" s="384"/>
      <c r="E242" s="384"/>
      <c r="F242" s="384"/>
      <c r="G242" s="384"/>
      <c r="H242" s="384"/>
      <c r="I242" s="384"/>
      <c r="J242" s="384"/>
      <c r="K242" s="384"/>
      <c r="L242" s="384"/>
      <c r="M242" s="384"/>
      <c r="N242" s="384"/>
      <c r="O242" s="384"/>
      <c r="P242" s="384"/>
      <c r="Q242" s="384"/>
      <c r="R242" s="384"/>
      <c r="S242" s="384"/>
      <c r="T242" s="384"/>
      <c r="U242" s="384"/>
      <c r="V242" s="384"/>
    </row>
    <row r="243" spans="1:22" hidden="1" x14ac:dyDescent="0.75">
      <c r="A243" s="365">
        <v>238</v>
      </c>
      <c r="B243" s="366"/>
      <c r="C243" s="384"/>
      <c r="D243" s="384"/>
      <c r="E243" s="384"/>
      <c r="F243" s="384"/>
      <c r="G243" s="384"/>
      <c r="H243" s="384"/>
      <c r="I243" s="384"/>
      <c r="J243" s="384"/>
      <c r="K243" s="384"/>
      <c r="L243" s="384"/>
      <c r="M243" s="384"/>
      <c r="N243" s="384"/>
      <c r="O243" s="384"/>
      <c r="P243" s="384"/>
      <c r="Q243" s="384"/>
      <c r="R243" s="384"/>
      <c r="S243" s="384"/>
      <c r="T243" s="384"/>
      <c r="U243" s="384"/>
      <c r="V243" s="384"/>
    </row>
    <row r="244" spans="1:22" hidden="1" x14ac:dyDescent="0.75">
      <c r="A244" s="365">
        <v>239</v>
      </c>
      <c r="B244" s="366"/>
      <c r="C244" s="384"/>
      <c r="D244" s="384"/>
      <c r="E244" s="384"/>
      <c r="F244" s="384"/>
      <c r="G244" s="384"/>
      <c r="H244" s="384"/>
      <c r="I244" s="384"/>
      <c r="J244" s="384"/>
      <c r="K244" s="384"/>
      <c r="L244" s="384"/>
      <c r="M244" s="384"/>
      <c r="N244" s="384"/>
      <c r="O244" s="384"/>
      <c r="P244" s="384"/>
      <c r="Q244" s="384"/>
      <c r="R244" s="384"/>
      <c r="S244" s="384"/>
      <c r="T244" s="384"/>
      <c r="U244" s="384"/>
      <c r="V244" s="384"/>
    </row>
    <row r="245" spans="1:22" hidden="1" x14ac:dyDescent="0.75">
      <c r="A245" s="365">
        <v>240</v>
      </c>
      <c r="B245" s="366"/>
      <c r="C245" s="384"/>
      <c r="D245" s="384"/>
      <c r="E245" s="384"/>
      <c r="F245" s="384"/>
      <c r="G245" s="384"/>
      <c r="H245" s="384"/>
      <c r="I245" s="384"/>
      <c r="J245" s="384"/>
      <c r="K245" s="384"/>
      <c r="L245" s="384"/>
      <c r="M245" s="384"/>
      <c r="N245" s="384"/>
      <c r="O245" s="384"/>
      <c r="P245" s="384"/>
      <c r="Q245" s="384"/>
      <c r="R245" s="384"/>
      <c r="S245" s="384"/>
      <c r="T245" s="384"/>
      <c r="U245" s="384"/>
      <c r="V245" s="384"/>
    </row>
    <row r="246" spans="1:22" hidden="1" x14ac:dyDescent="0.75">
      <c r="A246" s="365">
        <v>241</v>
      </c>
      <c r="B246" s="366"/>
      <c r="C246" s="384"/>
      <c r="D246" s="384"/>
      <c r="E246" s="384"/>
      <c r="F246" s="384"/>
      <c r="G246" s="384"/>
      <c r="H246" s="384"/>
      <c r="I246" s="384"/>
      <c r="J246" s="384"/>
      <c r="K246" s="384"/>
      <c r="L246" s="384"/>
      <c r="M246" s="384"/>
      <c r="N246" s="384"/>
      <c r="O246" s="384"/>
      <c r="P246" s="384"/>
      <c r="Q246" s="384"/>
      <c r="R246" s="384"/>
      <c r="S246" s="384"/>
      <c r="T246" s="384"/>
      <c r="U246" s="384"/>
      <c r="V246" s="384"/>
    </row>
    <row r="247" spans="1:22" hidden="1" x14ac:dyDescent="0.75">
      <c r="A247" s="365">
        <v>242</v>
      </c>
      <c r="B247" s="366"/>
      <c r="C247" s="384"/>
      <c r="D247" s="384"/>
      <c r="E247" s="384"/>
      <c r="F247" s="384"/>
      <c r="G247" s="384"/>
      <c r="H247" s="384"/>
      <c r="I247" s="384"/>
      <c r="J247" s="384"/>
      <c r="K247" s="384"/>
      <c r="L247" s="384"/>
      <c r="M247" s="384"/>
      <c r="N247" s="384"/>
      <c r="O247" s="384"/>
      <c r="P247" s="384"/>
      <c r="Q247" s="384"/>
      <c r="R247" s="384"/>
      <c r="S247" s="384"/>
      <c r="T247" s="384"/>
      <c r="U247" s="384"/>
      <c r="V247" s="384"/>
    </row>
    <row r="248" spans="1:22" hidden="1" x14ac:dyDescent="0.75">
      <c r="A248" s="365">
        <v>243</v>
      </c>
      <c r="B248" s="366"/>
      <c r="C248" s="384"/>
      <c r="D248" s="384"/>
      <c r="E248" s="384"/>
      <c r="F248" s="384"/>
      <c r="G248" s="384"/>
      <c r="H248" s="384"/>
      <c r="I248" s="384"/>
      <c r="J248" s="384"/>
      <c r="K248" s="384"/>
      <c r="L248" s="384"/>
      <c r="M248" s="384"/>
      <c r="N248" s="384"/>
      <c r="O248" s="384"/>
      <c r="P248" s="384"/>
      <c r="Q248" s="384"/>
      <c r="R248" s="384"/>
      <c r="S248" s="384"/>
      <c r="T248" s="384"/>
      <c r="U248" s="384"/>
      <c r="V248" s="384"/>
    </row>
    <row r="249" spans="1:22" hidden="1" x14ac:dyDescent="0.75">
      <c r="A249" s="365">
        <v>244</v>
      </c>
      <c r="B249" s="366"/>
      <c r="C249" s="384"/>
      <c r="D249" s="384"/>
      <c r="E249" s="384"/>
      <c r="F249" s="384"/>
      <c r="G249" s="384"/>
      <c r="H249" s="384"/>
      <c r="I249" s="384"/>
      <c r="J249" s="384"/>
      <c r="K249" s="384"/>
      <c r="L249" s="384"/>
      <c r="M249" s="384"/>
      <c r="N249" s="384"/>
      <c r="O249" s="384"/>
      <c r="P249" s="384"/>
      <c r="Q249" s="384"/>
      <c r="R249" s="384"/>
      <c r="S249" s="384"/>
      <c r="T249" s="384"/>
      <c r="U249" s="384"/>
      <c r="V249" s="384"/>
    </row>
    <row r="250" spans="1:22" hidden="1" x14ac:dyDescent="0.75">
      <c r="A250" s="365">
        <v>245</v>
      </c>
      <c r="B250" s="366"/>
      <c r="C250" s="384"/>
      <c r="D250" s="384"/>
      <c r="E250" s="384"/>
      <c r="F250" s="384"/>
      <c r="G250" s="384"/>
      <c r="H250" s="384"/>
      <c r="I250" s="384"/>
      <c r="J250" s="384"/>
      <c r="K250" s="384"/>
      <c r="L250" s="384"/>
      <c r="M250" s="384"/>
      <c r="N250" s="384"/>
      <c r="O250" s="384"/>
      <c r="P250" s="384"/>
      <c r="Q250" s="384"/>
      <c r="R250" s="384"/>
      <c r="S250" s="384"/>
      <c r="T250" s="384"/>
      <c r="U250" s="384"/>
      <c r="V250" s="384"/>
    </row>
    <row r="251" spans="1:22" hidden="1" x14ac:dyDescent="0.75">
      <c r="A251" s="365">
        <v>246</v>
      </c>
      <c r="B251" s="366"/>
      <c r="C251" s="384"/>
      <c r="D251" s="384"/>
      <c r="E251" s="384"/>
      <c r="F251" s="384"/>
      <c r="G251" s="384"/>
      <c r="H251" s="384"/>
      <c r="I251" s="384"/>
      <c r="J251" s="384"/>
      <c r="K251" s="384"/>
      <c r="L251" s="384"/>
      <c r="M251" s="384"/>
      <c r="N251" s="384"/>
      <c r="O251" s="384"/>
      <c r="P251" s="384"/>
      <c r="Q251" s="384"/>
      <c r="R251" s="384"/>
      <c r="S251" s="384"/>
      <c r="T251" s="384"/>
      <c r="U251" s="384"/>
      <c r="V251" s="384"/>
    </row>
    <row r="252" spans="1:22" hidden="1" x14ac:dyDescent="0.75">
      <c r="A252" s="365">
        <v>247</v>
      </c>
      <c r="B252" s="366"/>
      <c r="C252" s="384"/>
      <c r="D252" s="384"/>
      <c r="E252" s="384"/>
      <c r="F252" s="384"/>
      <c r="G252" s="384"/>
      <c r="H252" s="384"/>
      <c r="I252" s="384"/>
      <c r="J252" s="384"/>
      <c r="K252" s="384"/>
      <c r="L252" s="384"/>
      <c r="M252" s="384"/>
      <c r="N252" s="384"/>
      <c r="O252" s="384"/>
      <c r="P252" s="384"/>
      <c r="Q252" s="384"/>
      <c r="R252" s="384"/>
      <c r="S252" s="384"/>
      <c r="T252" s="384"/>
      <c r="U252" s="384"/>
      <c r="V252" s="384"/>
    </row>
    <row r="253" spans="1:22" hidden="1" x14ac:dyDescent="0.75">
      <c r="A253" s="365">
        <v>248</v>
      </c>
      <c r="B253" s="366"/>
      <c r="C253" s="384"/>
      <c r="D253" s="384"/>
      <c r="E253" s="384"/>
      <c r="F253" s="384"/>
      <c r="G253" s="384"/>
      <c r="H253" s="384"/>
      <c r="I253" s="384"/>
      <c r="J253" s="384"/>
      <c r="K253" s="384"/>
      <c r="L253" s="384"/>
      <c r="M253" s="384"/>
      <c r="N253" s="384"/>
      <c r="O253" s="384"/>
      <c r="P253" s="384"/>
      <c r="Q253" s="384"/>
      <c r="R253" s="384"/>
      <c r="S253" s="384"/>
      <c r="T253" s="384"/>
      <c r="U253" s="384"/>
      <c r="V253" s="384"/>
    </row>
    <row r="254" spans="1:22" hidden="1" x14ac:dyDescent="0.75">
      <c r="A254" s="365">
        <v>249</v>
      </c>
      <c r="B254" s="366"/>
      <c r="C254" s="384"/>
      <c r="D254" s="384"/>
      <c r="E254" s="384"/>
      <c r="F254" s="384"/>
      <c r="G254" s="384"/>
      <c r="H254" s="384"/>
      <c r="I254" s="384"/>
      <c r="J254" s="384"/>
      <c r="K254" s="384"/>
      <c r="L254" s="384"/>
      <c r="M254" s="384"/>
      <c r="N254" s="384"/>
      <c r="O254" s="384"/>
      <c r="P254" s="384"/>
      <c r="Q254" s="384"/>
      <c r="R254" s="384"/>
      <c r="S254" s="384"/>
      <c r="T254" s="384"/>
      <c r="U254" s="384"/>
      <c r="V254" s="384"/>
    </row>
    <row r="255" spans="1:22" hidden="1" x14ac:dyDescent="0.75">
      <c r="A255" s="365">
        <v>250</v>
      </c>
      <c r="B255" s="366"/>
      <c r="C255" s="384"/>
      <c r="D255" s="384"/>
      <c r="E255" s="384"/>
      <c r="F255" s="384"/>
      <c r="G255" s="384"/>
      <c r="H255" s="384"/>
      <c r="I255" s="384"/>
      <c r="J255" s="384"/>
      <c r="K255" s="384"/>
      <c r="L255" s="384"/>
      <c r="M255" s="384"/>
      <c r="N255" s="384"/>
      <c r="O255" s="384"/>
      <c r="P255" s="384"/>
      <c r="Q255" s="384"/>
      <c r="R255" s="384"/>
      <c r="S255" s="384"/>
      <c r="T255" s="384"/>
      <c r="U255" s="384"/>
      <c r="V255" s="384"/>
    </row>
    <row r="256" spans="1:22" hidden="1" x14ac:dyDescent="0.75">
      <c r="A256" s="365">
        <v>251</v>
      </c>
      <c r="B256" s="366"/>
      <c r="C256" s="384"/>
      <c r="D256" s="384"/>
      <c r="E256" s="384"/>
      <c r="F256" s="384"/>
      <c r="G256" s="384"/>
      <c r="H256" s="384"/>
      <c r="I256" s="384"/>
      <c r="J256" s="384"/>
      <c r="K256" s="384"/>
      <c r="L256" s="384"/>
      <c r="M256" s="384"/>
      <c r="N256" s="384"/>
      <c r="O256" s="384"/>
      <c r="P256" s="384"/>
      <c r="Q256" s="384"/>
      <c r="R256" s="384"/>
      <c r="S256" s="384"/>
      <c r="T256" s="384"/>
      <c r="U256" s="384"/>
      <c r="V256" s="384"/>
    </row>
    <row r="257" spans="1:22" hidden="1" x14ac:dyDescent="0.75">
      <c r="A257" s="365">
        <v>252</v>
      </c>
      <c r="B257" s="366"/>
      <c r="C257" s="384"/>
      <c r="D257" s="384"/>
      <c r="E257" s="384"/>
      <c r="F257" s="384"/>
      <c r="G257" s="384"/>
      <c r="H257" s="384"/>
      <c r="I257" s="384"/>
      <c r="J257" s="384"/>
      <c r="K257" s="384"/>
      <c r="L257" s="384"/>
      <c r="M257" s="384"/>
      <c r="N257" s="384"/>
      <c r="O257" s="384"/>
      <c r="P257" s="384"/>
      <c r="Q257" s="384"/>
      <c r="R257" s="384"/>
      <c r="S257" s="384"/>
      <c r="T257" s="384"/>
      <c r="U257" s="384"/>
      <c r="V257" s="384"/>
    </row>
    <row r="258" spans="1:22" hidden="1" x14ac:dyDescent="0.75">
      <c r="A258" s="365">
        <v>253</v>
      </c>
      <c r="B258" s="366"/>
      <c r="C258" s="384"/>
      <c r="D258" s="384"/>
      <c r="E258" s="384"/>
      <c r="F258" s="384"/>
      <c r="G258" s="384"/>
      <c r="H258" s="384"/>
      <c r="I258" s="384"/>
      <c r="J258" s="384"/>
      <c r="K258" s="384"/>
      <c r="L258" s="384"/>
      <c r="M258" s="384"/>
      <c r="N258" s="384"/>
      <c r="O258" s="384"/>
      <c r="P258" s="384"/>
      <c r="Q258" s="384"/>
      <c r="R258" s="384"/>
      <c r="S258" s="384"/>
      <c r="T258" s="384"/>
      <c r="U258" s="384"/>
      <c r="V258" s="384"/>
    </row>
    <row r="259" spans="1:22" hidden="1" x14ac:dyDescent="0.75">
      <c r="A259" s="365">
        <v>254</v>
      </c>
      <c r="B259" s="366"/>
      <c r="C259" s="384"/>
      <c r="D259" s="384"/>
      <c r="E259" s="384"/>
      <c r="F259" s="384"/>
      <c r="G259" s="384"/>
      <c r="H259" s="384"/>
      <c r="I259" s="384"/>
      <c r="J259" s="384"/>
      <c r="K259" s="384"/>
      <c r="L259" s="384"/>
      <c r="M259" s="384"/>
      <c r="N259" s="384"/>
      <c r="O259" s="384"/>
      <c r="P259" s="384"/>
      <c r="Q259" s="384"/>
      <c r="R259" s="384"/>
      <c r="S259" s="384"/>
      <c r="T259" s="384"/>
      <c r="U259" s="384"/>
      <c r="V259" s="384"/>
    </row>
    <row r="260" spans="1:22" hidden="1" x14ac:dyDescent="0.75">
      <c r="A260" s="365">
        <v>255</v>
      </c>
      <c r="B260" s="366"/>
      <c r="C260" s="384"/>
      <c r="D260" s="384"/>
      <c r="E260" s="384"/>
      <c r="F260" s="384"/>
      <c r="G260" s="384"/>
      <c r="H260" s="384"/>
      <c r="I260" s="384"/>
      <c r="J260" s="384"/>
      <c r="K260" s="384"/>
      <c r="L260" s="384"/>
      <c r="M260" s="384"/>
      <c r="N260" s="384"/>
      <c r="O260" s="384"/>
      <c r="P260" s="384"/>
      <c r="Q260" s="384"/>
      <c r="R260" s="384"/>
      <c r="S260" s="384"/>
      <c r="T260" s="384"/>
      <c r="U260" s="384"/>
      <c r="V260" s="384"/>
    </row>
    <row r="261" spans="1:22" hidden="1" x14ac:dyDescent="0.75">
      <c r="A261" s="365">
        <v>256</v>
      </c>
      <c r="B261" s="366"/>
      <c r="C261" s="384"/>
      <c r="D261" s="384"/>
      <c r="E261" s="384"/>
      <c r="F261" s="384"/>
      <c r="G261" s="384"/>
      <c r="H261" s="384"/>
      <c r="I261" s="384"/>
      <c r="J261" s="384"/>
      <c r="K261" s="384"/>
      <c r="L261" s="384"/>
      <c r="M261" s="384"/>
      <c r="N261" s="384"/>
      <c r="O261" s="384"/>
      <c r="P261" s="384"/>
      <c r="Q261" s="384"/>
      <c r="R261" s="384"/>
      <c r="S261" s="384"/>
      <c r="T261" s="384"/>
      <c r="U261" s="384"/>
      <c r="V261" s="384"/>
    </row>
    <row r="262" spans="1:22" hidden="1" x14ac:dyDescent="0.75">
      <c r="A262" s="365">
        <v>257</v>
      </c>
      <c r="B262" s="366"/>
      <c r="C262" s="384"/>
      <c r="D262" s="384"/>
      <c r="E262" s="384"/>
      <c r="F262" s="384"/>
      <c r="G262" s="384"/>
      <c r="H262" s="384"/>
      <c r="I262" s="384"/>
      <c r="J262" s="384"/>
      <c r="K262" s="384"/>
      <c r="L262" s="384"/>
      <c r="M262" s="384"/>
      <c r="N262" s="384"/>
      <c r="O262" s="384"/>
      <c r="P262" s="384"/>
      <c r="Q262" s="384"/>
      <c r="R262" s="384"/>
      <c r="S262" s="384"/>
      <c r="T262" s="384"/>
      <c r="U262" s="384"/>
      <c r="V262" s="384"/>
    </row>
    <row r="263" spans="1:22" hidden="1" x14ac:dyDescent="0.75">
      <c r="A263" s="365">
        <v>258</v>
      </c>
      <c r="B263" s="366"/>
      <c r="C263" s="384"/>
      <c r="D263" s="384"/>
      <c r="E263" s="384"/>
      <c r="F263" s="384"/>
      <c r="G263" s="384"/>
      <c r="H263" s="384"/>
      <c r="I263" s="384"/>
      <c r="J263" s="384"/>
      <c r="K263" s="384"/>
      <c r="L263" s="384"/>
      <c r="M263" s="384"/>
      <c r="N263" s="384"/>
      <c r="O263" s="384"/>
      <c r="P263" s="384"/>
      <c r="Q263" s="384"/>
      <c r="R263" s="384"/>
      <c r="S263" s="384"/>
      <c r="T263" s="384"/>
      <c r="U263" s="384"/>
      <c r="V263" s="384"/>
    </row>
    <row r="264" spans="1:22" hidden="1" x14ac:dyDescent="0.75">
      <c r="A264" s="365">
        <v>259</v>
      </c>
      <c r="B264" s="366"/>
      <c r="C264" s="384"/>
      <c r="D264" s="384"/>
      <c r="E264" s="384"/>
      <c r="F264" s="384"/>
      <c r="G264" s="384"/>
      <c r="H264" s="384"/>
      <c r="I264" s="384"/>
      <c r="J264" s="384"/>
      <c r="K264" s="384"/>
      <c r="L264" s="384"/>
      <c r="M264" s="384"/>
      <c r="N264" s="384"/>
      <c r="O264" s="384"/>
      <c r="P264" s="384"/>
      <c r="Q264" s="384"/>
      <c r="R264" s="384"/>
      <c r="S264" s="384"/>
      <c r="T264" s="384"/>
      <c r="U264" s="384"/>
      <c r="V264" s="384"/>
    </row>
    <row r="265" spans="1:22" hidden="1" x14ac:dyDescent="0.75">
      <c r="A265" s="365">
        <v>260</v>
      </c>
      <c r="B265" s="366"/>
      <c r="C265" s="384"/>
      <c r="D265" s="384"/>
      <c r="E265" s="384"/>
      <c r="F265" s="384"/>
      <c r="G265" s="384"/>
      <c r="H265" s="384"/>
      <c r="I265" s="384"/>
      <c r="J265" s="384"/>
      <c r="K265" s="384"/>
      <c r="L265" s="384"/>
      <c r="M265" s="384"/>
      <c r="N265" s="384"/>
      <c r="O265" s="384"/>
      <c r="P265" s="384"/>
      <c r="Q265" s="384"/>
      <c r="R265" s="384"/>
      <c r="S265" s="384"/>
      <c r="T265" s="384"/>
      <c r="U265" s="384"/>
      <c r="V265" s="384"/>
    </row>
    <row r="266" spans="1:22" hidden="1" x14ac:dyDescent="0.75">
      <c r="A266" s="365">
        <v>261</v>
      </c>
      <c r="B266" s="366"/>
      <c r="C266" s="384"/>
      <c r="D266" s="384"/>
      <c r="E266" s="384"/>
      <c r="F266" s="384"/>
      <c r="G266" s="384"/>
      <c r="H266" s="384"/>
      <c r="I266" s="384"/>
      <c r="J266" s="384"/>
      <c r="K266" s="384"/>
      <c r="L266" s="384"/>
      <c r="M266" s="384"/>
      <c r="N266" s="384"/>
      <c r="O266" s="384"/>
      <c r="P266" s="384"/>
      <c r="Q266" s="384"/>
      <c r="R266" s="384"/>
      <c r="S266" s="384"/>
      <c r="T266" s="384"/>
      <c r="U266" s="384"/>
      <c r="V266" s="384"/>
    </row>
    <row r="267" spans="1:22" hidden="1" x14ac:dyDescent="0.75">
      <c r="A267" s="365">
        <v>262</v>
      </c>
      <c r="B267" s="366"/>
      <c r="C267" s="384"/>
      <c r="D267" s="384"/>
      <c r="E267" s="384"/>
      <c r="F267" s="384"/>
      <c r="G267" s="384"/>
      <c r="H267" s="384"/>
      <c r="I267" s="384"/>
      <c r="J267" s="384"/>
      <c r="K267" s="384"/>
      <c r="L267" s="384"/>
      <c r="M267" s="384"/>
      <c r="N267" s="384"/>
      <c r="O267" s="384"/>
      <c r="P267" s="384"/>
      <c r="Q267" s="384"/>
      <c r="R267" s="384"/>
      <c r="S267" s="384"/>
      <c r="T267" s="384"/>
      <c r="U267" s="384"/>
      <c r="V267" s="384"/>
    </row>
    <row r="268" spans="1:22" hidden="1" x14ac:dyDescent="0.75">
      <c r="A268" s="365">
        <v>263</v>
      </c>
      <c r="B268" s="366"/>
      <c r="C268" s="384"/>
      <c r="D268" s="384"/>
      <c r="E268" s="384"/>
      <c r="F268" s="384"/>
      <c r="G268" s="384"/>
      <c r="H268" s="384"/>
      <c r="I268" s="384"/>
      <c r="J268" s="384"/>
      <c r="K268" s="384"/>
      <c r="L268" s="384"/>
      <c r="M268" s="384"/>
      <c r="N268" s="384"/>
      <c r="O268" s="384"/>
      <c r="P268" s="384"/>
      <c r="Q268" s="384"/>
      <c r="R268" s="384"/>
      <c r="S268" s="384"/>
      <c r="T268" s="384"/>
      <c r="U268" s="384"/>
      <c r="V268" s="384"/>
    </row>
    <row r="269" spans="1:22" hidden="1" x14ac:dyDescent="0.75">
      <c r="A269" s="365">
        <v>264</v>
      </c>
      <c r="B269" s="366"/>
      <c r="C269" s="384"/>
      <c r="D269" s="384"/>
      <c r="E269" s="384"/>
      <c r="F269" s="384"/>
      <c r="G269" s="384"/>
      <c r="H269" s="384"/>
      <c r="I269" s="384"/>
      <c r="J269" s="384"/>
      <c r="K269" s="384"/>
      <c r="L269" s="384"/>
      <c r="M269" s="384"/>
      <c r="N269" s="384"/>
      <c r="O269" s="384"/>
      <c r="P269" s="384"/>
      <c r="Q269" s="384"/>
      <c r="R269" s="384"/>
      <c r="S269" s="384"/>
      <c r="T269" s="384"/>
      <c r="U269" s="384"/>
      <c r="V269" s="384"/>
    </row>
    <row r="270" spans="1:22" hidden="1" x14ac:dyDescent="0.75">
      <c r="A270" s="365">
        <v>265</v>
      </c>
      <c r="B270" s="366"/>
      <c r="C270" s="384"/>
      <c r="D270" s="384"/>
      <c r="E270" s="384"/>
      <c r="F270" s="384"/>
      <c r="G270" s="384"/>
      <c r="H270" s="384"/>
      <c r="I270" s="384"/>
      <c r="J270" s="384"/>
      <c r="K270" s="384"/>
      <c r="L270" s="384"/>
      <c r="M270" s="384"/>
      <c r="N270" s="384"/>
      <c r="O270" s="384"/>
      <c r="P270" s="384"/>
      <c r="Q270" s="384"/>
      <c r="R270" s="384"/>
      <c r="S270" s="384"/>
      <c r="T270" s="384"/>
      <c r="U270" s="384"/>
      <c r="V270" s="384"/>
    </row>
    <row r="271" spans="1:22" hidden="1" x14ac:dyDescent="0.75">
      <c r="A271" s="365">
        <v>266</v>
      </c>
      <c r="B271" s="366"/>
      <c r="C271" s="384"/>
      <c r="D271" s="384"/>
      <c r="E271" s="384"/>
      <c r="F271" s="384"/>
      <c r="G271" s="384"/>
      <c r="H271" s="384"/>
      <c r="I271" s="384"/>
      <c r="J271" s="384"/>
      <c r="K271" s="384"/>
      <c r="L271" s="384"/>
      <c r="M271" s="384"/>
      <c r="N271" s="384"/>
      <c r="O271" s="384"/>
      <c r="P271" s="384"/>
      <c r="Q271" s="384"/>
      <c r="R271" s="384"/>
      <c r="S271" s="384"/>
      <c r="T271" s="384"/>
      <c r="U271" s="384"/>
      <c r="V271" s="384"/>
    </row>
    <row r="272" spans="1:22" hidden="1" x14ac:dyDescent="0.75">
      <c r="A272" s="365">
        <v>267</v>
      </c>
      <c r="B272" s="366"/>
      <c r="C272" s="384"/>
      <c r="D272" s="384"/>
      <c r="E272" s="384"/>
      <c r="F272" s="384"/>
      <c r="G272" s="384"/>
      <c r="H272" s="384"/>
      <c r="I272" s="384"/>
      <c r="J272" s="384"/>
      <c r="K272" s="384"/>
      <c r="L272" s="384"/>
      <c r="M272" s="384"/>
      <c r="N272" s="384"/>
      <c r="O272" s="384"/>
      <c r="P272" s="384"/>
      <c r="Q272" s="384"/>
      <c r="R272" s="384"/>
      <c r="S272" s="384"/>
      <c r="T272" s="384"/>
      <c r="U272" s="384"/>
      <c r="V272" s="384"/>
    </row>
    <row r="273" spans="1:22" hidden="1" x14ac:dyDescent="0.75">
      <c r="A273" s="365">
        <v>268</v>
      </c>
      <c r="B273" s="366"/>
      <c r="C273" s="384"/>
      <c r="D273" s="384"/>
      <c r="E273" s="384"/>
      <c r="F273" s="384"/>
      <c r="G273" s="384"/>
      <c r="H273" s="384"/>
      <c r="I273" s="384"/>
      <c r="J273" s="384"/>
      <c r="K273" s="384"/>
      <c r="L273" s="384"/>
      <c r="M273" s="384"/>
      <c r="N273" s="384"/>
      <c r="O273" s="384"/>
      <c r="P273" s="384"/>
      <c r="Q273" s="384"/>
      <c r="R273" s="384"/>
      <c r="S273" s="384"/>
      <c r="T273" s="384"/>
      <c r="U273" s="384"/>
      <c r="V273" s="384"/>
    </row>
    <row r="274" spans="1:22" hidden="1" x14ac:dyDescent="0.75">
      <c r="A274" s="365">
        <v>269</v>
      </c>
      <c r="B274" s="366"/>
      <c r="C274" s="384"/>
      <c r="D274" s="384"/>
      <c r="E274" s="384"/>
      <c r="F274" s="384"/>
      <c r="G274" s="384"/>
      <c r="H274" s="384"/>
      <c r="I274" s="384"/>
      <c r="J274" s="384"/>
      <c r="K274" s="384"/>
      <c r="L274" s="384"/>
      <c r="M274" s="384"/>
      <c r="N274" s="384"/>
      <c r="O274" s="384"/>
      <c r="P274" s="384"/>
      <c r="Q274" s="384"/>
      <c r="R274" s="384"/>
      <c r="S274" s="384"/>
      <c r="T274" s="384"/>
      <c r="U274" s="384"/>
      <c r="V274" s="384"/>
    </row>
    <row r="275" spans="1:22" hidden="1" x14ac:dyDescent="0.75">
      <c r="A275" s="365">
        <v>270</v>
      </c>
      <c r="B275" s="366"/>
      <c r="C275" s="384"/>
      <c r="D275" s="384"/>
      <c r="E275" s="384"/>
      <c r="F275" s="384"/>
      <c r="G275" s="384"/>
      <c r="H275" s="384"/>
      <c r="I275" s="384"/>
      <c r="J275" s="384"/>
      <c r="K275" s="384"/>
      <c r="L275" s="384"/>
      <c r="M275" s="384"/>
      <c r="N275" s="384"/>
      <c r="O275" s="384"/>
      <c r="P275" s="384"/>
      <c r="Q275" s="384"/>
      <c r="R275" s="384"/>
      <c r="S275" s="384"/>
      <c r="T275" s="384"/>
      <c r="U275" s="384"/>
      <c r="V275" s="384"/>
    </row>
    <row r="276" spans="1:22" hidden="1" x14ac:dyDescent="0.75">
      <c r="A276" s="365">
        <v>271</v>
      </c>
      <c r="B276" s="366"/>
      <c r="C276" s="384"/>
      <c r="D276" s="384"/>
      <c r="E276" s="384"/>
      <c r="F276" s="384"/>
      <c r="G276" s="384"/>
      <c r="H276" s="384"/>
      <c r="I276" s="384"/>
      <c r="J276" s="384"/>
      <c r="K276" s="384"/>
      <c r="L276" s="384"/>
      <c r="M276" s="384"/>
      <c r="N276" s="384"/>
      <c r="O276" s="384"/>
      <c r="P276" s="384"/>
      <c r="Q276" s="384"/>
      <c r="R276" s="384"/>
      <c r="S276" s="384"/>
      <c r="T276" s="384"/>
      <c r="U276" s="384"/>
      <c r="V276" s="384"/>
    </row>
    <row r="277" spans="1:22" hidden="1" x14ac:dyDescent="0.75">
      <c r="A277" s="365">
        <v>272</v>
      </c>
      <c r="B277" s="366"/>
      <c r="C277" s="384"/>
      <c r="D277" s="384"/>
      <c r="E277" s="384"/>
      <c r="F277" s="384"/>
      <c r="G277" s="384"/>
      <c r="H277" s="384"/>
      <c r="I277" s="384"/>
      <c r="J277" s="384"/>
      <c r="K277" s="384"/>
      <c r="L277" s="384"/>
      <c r="M277" s="384"/>
      <c r="N277" s="384"/>
      <c r="O277" s="384"/>
      <c r="P277" s="384"/>
      <c r="Q277" s="384"/>
      <c r="R277" s="384"/>
      <c r="S277" s="384"/>
      <c r="T277" s="384"/>
      <c r="U277" s="384"/>
      <c r="V277" s="384"/>
    </row>
    <row r="278" spans="1:22" hidden="1" x14ac:dyDescent="0.75">
      <c r="A278" s="365">
        <v>273</v>
      </c>
      <c r="B278" s="366"/>
      <c r="C278" s="384"/>
      <c r="D278" s="384"/>
      <c r="E278" s="384"/>
      <c r="F278" s="384"/>
      <c r="G278" s="384"/>
      <c r="H278" s="384"/>
      <c r="I278" s="384"/>
      <c r="J278" s="384"/>
      <c r="K278" s="384"/>
      <c r="L278" s="384"/>
      <c r="M278" s="384"/>
      <c r="N278" s="384"/>
      <c r="O278" s="384"/>
      <c r="P278" s="384"/>
      <c r="Q278" s="384"/>
      <c r="R278" s="384"/>
      <c r="S278" s="384"/>
      <c r="T278" s="384"/>
      <c r="U278" s="384"/>
      <c r="V278" s="384"/>
    </row>
    <row r="279" spans="1:22" hidden="1" x14ac:dyDescent="0.75">
      <c r="A279" s="365">
        <v>274</v>
      </c>
      <c r="B279" s="366"/>
      <c r="C279" s="384"/>
      <c r="D279" s="384"/>
      <c r="E279" s="384"/>
      <c r="F279" s="384"/>
      <c r="G279" s="384"/>
      <c r="H279" s="384"/>
      <c r="I279" s="384"/>
      <c r="J279" s="384"/>
      <c r="K279" s="384"/>
      <c r="L279" s="384"/>
      <c r="M279" s="384"/>
      <c r="N279" s="384"/>
      <c r="O279" s="384"/>
      <c r="P279" s="384"/>
      <c r="Q279" s="384"/>
      <c r="R279" s="384"/>
      <c r="S279" s="384"/>
      <c r="T279" s="384"/>
      <c r="U279" s="384"/>
      <c r="V279" s="384"/>
    </row>
    <row r="280" spans="1:22" hidden="1" x14ac:dyDescent="0.75">
      <c r="A280" s="365">
        <v>275</v>
      </c>
      <c r="B280" s="366"/>
      <c r="C280" s="384"/>
      <c r="D280" s="384"/>
      <c r="E280" s="384"/>
      <c r="F280" s="384"/>
      <c r="G280" s="384"/>
      <c r="H280" s="384"/>
      <c r="I280" s="384"/>
      <c r="J280" s="384"/>
      <c r="K280" s="384"/>
      <c r="L280" s="384"/>
      <c r="M280" s="384"/>
      <c r="N280" s="384"/>
      <c r="O280" s="384"/>
      <c r="P280" s="384"/>
      <c r="Q280" s="384"/>
      <c r="R280" s="384"/>
      <c r="S280" s="384"/>
      <c r="T280" s="384"/>
      <c r="U280" s="384"/>
      <c r="V280" s="384"/>
    </row>
    <row r="281" spans="1:22" hidden="1" x14ac:dyDescent="0.75">
      <c r="A281" s="365">
        <v>276</v>
      </c>
      <c r="B281" s="366"/>
      <c r="C281" s="384"/>
      <c r="D281" s="384"/>
      <c r="E281" s="384"/>
      <c r="F281" s="384"/>
      <c r="G281" s="384"/>
      <c r="H281" s="384"/>
      <c r="I281" s="384"/>
      <c r="J281" s="384"/>
      <c r="K281" s="384"/>
      <c r="L281" s="384"/>
      <c r="M281" s="384"/>
      <c r="N281" s="384"/>
      <c r="O281" s="384"/>
      <c r="P281" s="384"/>
      <c r="Q281" s="384"/>
      <c r="R281" s="384"/>
      <c r="S281" s="384"/>
      <c r="T281" s="384"/>
      <c r="U281" s="384"/>
      <c r="V281" s="384"/>
    </row>
    <row r="282" spans="1:22" hidden="1" x14ac:dyDescent="0.75">
      <c r="A282" s="365">
        <v>277</v>
      </c>
      <c r="B282" s="366"/>
      <c r="C282" s="384"/>
      <c r="D282" s="384"/>
      <c r="E282" s="384"/>
      <c r="F282" s="384"/>
      <c r="G282" s="384"/>
      <c r="H282" s="384"/>
      <c r="I282" s="384"/>
      <c r="J282" s="384"/>
      <c r="K282" s="384"/>
      <c r="L282" s="384"/>
      <c r="M282" s="384"/>
      <c r="N282" s="384"/>
      <c r="O282" s="384"/>
      <c r="P282" s="384"/>
      <c r="Q282" s="384"/>
      <c r="R282" s="384"/>
      <c r="S282" s="384"/>
      <c r="T282" s="384"/>
      <c r="U282" s="384"/>
      <c r="V282" s="384"/>
    </row>
    <row r="283" spans="1:22" hidden="1" x14ac:dyDescent="0.75">
      <c r="A283" s="365">
        <v>278</v>
      </c>
      <c r="B283" s="366"/>
      <c r="C283" s="384"/>
      <c r="D283" s="384"/>
      <c r="E283" s="384"/>
      <c r="F283" s="384"/>
      <c r="G283" s="384"/>
      <c r="H283" s="384"/>
      <c r="I283" s="384"/>
      <c r="J283" s="384"/>
      <c r="K283" s="384"/>
      <c r="L283" s="384"/>
      <c r="M283" s="384"/>
      <c r="N283" s="384"/>
      <c r="O283" s="384"/>
      <c r="P283" s="384"/>
      <c r="Q283" s="384"/>
      <c r="R283" s="384"/>
      <c r="S283" s="384"/>
      <c r="T283" s="384"/>
      <c r="U283" s="384"/>
      <c r="V283" s="384"/>
    </row>
    <row r="284" spans="1:22" hidden="1" x14ac:dyDescent="0.75">
      <c r="A284" s="365">
        <v>279</v>
      </c>
      <c r="B284" s="366"/>
      <c r="C284" s="384"/>
      <c r="D284" s="384"/>
      <c r="E284" s="384"/>
      <c r="F284" s="384"/>
      <c r="G284" s="384"/>
      <c r="H284" s="384"/>
      <c r="I284" s="384"/>
      <c r="J284" s="384"/>
      <c r="K284" s="384"/>
      <c r="L284" s="384"/>
      <c r="M284" s="384"/>
      <c r="N284" s="384"/>
      <c r="O284" s="384"/>
      <c r="P284" s="384"/>
      <c r="Q284" s="384"/>
      <c r="R284" s="384"/>
      <c r="S284" s="384"/>
      <c r="T284" s="384"/>
      <c r="U284" s="384"/>
      <c r="V284" s="384"/>
    </row>
    <row r="285" spans="1:22" hidden="1" x14ac:dyDescent="0.75">
      <c r="A285" s="365">
        <v>280</v>
      </c>
      <c r="B285" s="366"/>
      <c r="C285" s="384"/>
      <c r="D285" s="384"/>
      <c r="E285" s="384"/>
      <c r="F285" s="384"/>
      <c r="G285" s="384"/>
      <c r="H285" s="384"/>
      <c r="I285" s="384"/>
      <c r="J285" s="384"/>
      <c r="K285" s="384"/>
      <c r="L285" s="384"/>
      <c r="M285" s="384"/>
      <c r="N285" s="384"/>
      <c r="O285" s="384"/>
      <c r="P285" s="384"/>
      <c r="Q285" s="384"/>
      <c r="R285" s="384"/>
      <c r="S285" s="384"/>
      <c r="T285" s="384"/>
      <c r="U285" s="384"/>
      <c r="V285" s="384"/>
    </row>
    <row r="286" spans="1:22" hidden="1" x14ac:dyDescent="0.75">
      <c r="A286" s="365">
        <v>281</v>
      </c>
      <c r="B286" s="366"/>
      <c r="C286" s="384"/>
      <c r="D286" s="384"/>
      <c r="E286" s="384"/>
      <c r="F286" s="384"/>
      <c r="G286" s="384"/>
      <c r="H286" s="384"/>
      <c r="I286" s="384"/>
      <c r="J286" s="384"/>
      <c r="K286" s="384"/>
      <c r="L286" s="384"/>
      <c r="M286" s="384"/>
      <c r="N286" s="384"/>
      <c r="O286" s="384"/>
      <c r="P286" s="384"/>
      <c r="Q286" s="384"/>
      <c r="R286" s="384"/>
      <c r="S286" s="384"/>
      <c r="T286" s="384"/>
      <c r="U286" s="384"/>
      <c r="V286" s="384"/>
    </row>
    <row r="287" spans="1:22" hidden="1" x14ac:dyDescent="0.75">
      <c r="A287" s="365">
        <v>282</v>
      </c>
      <c r="B287" s="366"/>
      <c r="C287" s="384"/>
      <c r="D287" s="384"/>
      <c r="E287" s="384"/>
      <c r="F287" s="384"/>
      <c r="G287" s="384"/>
      <c r="H287" s="384"/>
      <c r="I287" s="384"/>
      <c r="J287" s="384"/>
      <c r="K287" s="384"/>
      <c r="L287" s="384"/>
      <c r="M287" s="384"/>
      <c r="N287" s="384"/>
      <c r="O287" s="384"/>
      <c r="P287" s="384"/>
      <c r="Q287" s="384"/>
      <c r="R287" s="384"/>
      <c r="S287" s="384"/>
      <c r="T287" s="384"/>
      <c r="U287" s="384"/>
      <c r="V287" s="384"/>
    </row>
    <row r="288" spans="1:22" hidden="1" x14ac:dyDescent="0.75">
      <c r="A288" s="365">
        <v>283</v>
      </c>
      <c r="B288" s="366"/>
      <c r="C288" s="384"/>
      <c r="D288" s="384"/>
      <c r="E288" s="384"/>
      <c r="F288" s="384"/>
      <c r="G288" s="384"/>
      <c r="H288" s="384"/>
      <c r="I288" s="384"/>
      <c r="J288" s="384"/>
      <c r="K288" s="384"/>
      <c r="L288" s="384"/>
      <c r="M288" s="384"/>
      <c r="N288" s="384"/>
      <c r="O288" s="384"/>
      <c r="P288" s="384"/>
      <c r="Q288" s="384"/>
      <c r="R288" s="384"/>
      <c r="S288" s="384"/>
      <c r="T288" s="384"/>
      <c r="U288" s="384"/>
      <c r="V288" s="384"/>
    </row>
    <row r="289" spans="1:22" hidden="1" x14ac:dyDescent="0.75">
      <c r="A289" s="365">
        <v>284</v>
      </c>
      <c r="B289" s="366"/>
      <c r="C289" s="384"/>
      <c r="D289" s="384"/>
      <c r="E289" s="384"/>
      <c r="F289" s="384"/>
      <c r="G289" s="384"/>
      <c r="H289" s="384"/>
      <c r="I289" s="384"/>
      <c r="J289" s="384"/>
      <c r="K289" s="384"/>
      <c r="L289" s="384"/>
      <c r="M289" s="384"/>
      <c r="N289" s="384"/>
      <c r="O289" s="384"/>
      <c r="P289" s="384"/>
      <c r="Q289" s="384"/>
      <c r="R289" s="384"/>
      <c r="S289" s="384"/>
      <c r="T289" s="384"/>
      <c r="U289" s="384"/>
      <c r="V289" s="384"/>
    </row>
    <row r="290" spans="1:22" hidden="1" x14ac:dyDescent="0.75">
      <c r="A290" s="365">
        <v>285</v>
      </c>
      <c r="B290" s="366"/>
      <c r="C290" s="384"/>
      <c r="D290" s="384"/>
      <c r="E290" s="384"/>
      <c r="F290" s="384"/>
      <c r="G290" s="384"/>
      <c r="H290" s="384"/>
      <c r="I290" s="384"/>
      <c r="J290" s="384"/>
      <c r="K290" s="384"/>
      <c r="L290" s="384"/>
      <c r="M290" s="384"/>
      <c r="N290" s="384"/>
      <c r="O290" s="384"/>
      <c r="P290" s="384"/>
      <c r="Q290" s="384"/>
      <c r="R290" s="384"/>
      <c r="S290" s="384"/>
      <c r="T290" s="384"/>
      <c r="U290" s="384"/>
      <c r="V290" s="384"/>
    </row>
    <row r="291" spans="1:22" hidden="1" x14ac:dyDescent="0.75">
      <c r="A291" s="365">
        <v>286</v>
      </c>
      <c r="B291" s="366"/>
      <c r="C291" s="384"/>
      <c r="D291" s="384"/>
      <c r="E291" s="384"/>
      <c r="F291" s="384"/>
      <c r="G291" s="384"/>
      <c r="H291" s="384"/>
      <c r="I291" s="384"/>
      <c r="J291" s="384"/>
      <c r="K291" s="384"/>
      <c r="L291" s="384"/>
      <c r="M291" s="384"/>
      <c r="N291" s="384"/>
      <c r="O291" s="384"/>
      <c r="P291" s="384"/>
      <c r="Q291" s="384"/>
      <c r="R291" s="384"/>
      <c r="S291" s="384"/>
      <c r="T291" s="384"/>
      <c r="U291" s="384"/>
      <c r="V291" s="384"/>
    </row>
    <row r="292" spans="1:22" hidden="1" x14ac:dyDescent="0.75">
      <c r="A292" s="365">
        <v>287</v>
      </c>
      <c r="B292" s="366"/>
      <c r="C292" s="384"/>
      <c r="D292" s="384"/>
      <c r="E292" s="384"/>
      <c r="F292" s="384"/>
      <c r="G292" s="384"/>
      <c r="H292" s="384"/>
      <c r="I292" s="384"/>
      <c r="J292" s="384"/>
      <c r="K292" s="384"/>
      <c r="L292" s="384"/>
      <c r="M292" s="384"/>
      <c r="N292" s="384"/>
      <c r="O292" s="384"/>
      <c r="P292" s="384"/>
      <c r="Q292" s="384"/>
      <c r="R292" s="384"/>
      <c r="S292" s="384"/>
      <c r="T292" s="384"/>
      <c r="U292" s="384"/>
      <c r="V292" s="384"/>
    </row>
    <row r="293" spans="1:22" hidden="1" x14ac:dyDescent="0.75">
      <c r="A293" s="365">
        <v>288</v>
      </c>
      <c r="B293" s="366"/>
      <c r="C293" s="384"/>
      <c r="D293" s="384"/>
      <c r="E293" s="384"/>
      <c r="F293" s="384"/>
      <c r="G293" s="384"/>
      <c r="H293" s="384"/>
      <c r="I293" s="384"/>
      <c r="J293" s="384"/>
      <c r="K293" s="384"/>
      <c r="L293" s="384"/>
      <c r="M293" s="384"/>
      <c r="N293" s="384"/>
      <c r="O293" s="384"/>
      <c r="P293" s="384"/>
      <c r="Q293" s="384"/>
      <c r="R293" s="384"/>
      <c r="S293" s="384"/>
      <c r="T293" s="384"/>
      <c r="U293" s="384"/>
      <c r="V293" s="384"/>
    </row>
    <row r="294" spans="1:22" hidden="1" x14ac:dyDescent="0.75">
      <c r="A294" s="365">
        <v>289</v>
      </c>
      <c r="B294" s="366"/>
      <c r="C294" s="384"/>
      <c r="D294" s="384"/>
      <c r="E294" s="384"/>
      <c r="F294" s="384"/>
      <c r="G294" s="384"/>
      <c r="H294" s="384"/>
      <c r="I294" s="384"/>
      <c r="J294" s="384"/>
      <c r="K294" s="384"/>
      <c r="L294" s="384"/>
      <c r="M294" s="384"/>
      <c r="N294" s="384"/>
      <c r="O294" s="384"/>
      <c r="P294" s="384"/>
      <c r="Q294" s="384"/>
      <c r="R294" s="384"/>
      <c r="S294" s="384"/>
      <c r="T294" s="384"/>
      <c r="U294" s="384"/>
      <c r="V294" s="384"/>
    </row>
    <row r="295" spans="1:22" hidden="1" x14ac:dyDescent="0.75">
      <c r="A295" s="365">
        <v>290</v>
      </c>
      <c r="B295" s="366"/>
      <c r="C295" s="384"/>
      <c r="D295" s="384"/>
      <c r="E295" s="384"/>
      <c r="F295" s="384"/>
      <c r="G295" s="384"/>
      <c r="H295" s="384"/>
      <c r="I295" s="384"/>
      <c r="J295" s="384"/>
      <c r="K295" s="384"/>
      <c r="L295" s="384"/>
      <c r="M295" s="384"/>
      <c r="N295" s="384"/>
      <c r="O295" s="384"/>
      <c r="P295" s="384"/>
      <c r="Q295" s="384"/>
      <c r="R295" s="384"/>
      <c r="S295" s="384"/>
      <c r="T295" s="384"/>
      <c r="U295" s="384"/>
      <c r="V295" s="384"/>
    </row>
    <row r="296" spans="1:22" hidden="1" x14ac:dyDescent="0.75">
      <c r="A296" s="365">
        <v>291</v>
      </c>
      <c r="B296" s="366"/>
      <c r="C296" s="384"/>
      <c r="D296" s="384"/>
      <c r="E296" s="384"/>
      <c r="F296" s="384"/>
      <c r="G296" s="384"/>
      <c r="H296" s="384"/>
      <c r="I296" s="384"/>
      <c r="J296" s="384"/>
      <c r="K296" s="384"/>
      <c r="L296" s="384"/>
      <c r="M296" s="384"/>
      <c r="N296" s="384"/>
      <c r="O296" s="384"/>
      <c r="P296" s="384"/>
      <c r="Q296" s="384"/>
      <c r="R296" s="384"/>
      <c r="S296" s="384"/>
      <c r="T296" s="384"/>
      <c r="U296" s="384"/>
      <c r="V296" s="384"/>
    </row>
    <row r="297" spans="1:22" hidden="1" x14ac:dyDescent="0.75">
      <c r="A297" s="365">
        <v>292</v>
      </c>
      <c r="B297" s="366"/>
      <c r="C297" s="384"/>
      <c r="D297" s="384"/>
      <c r="E297" s="384"/>
      <c r="F297" s="384"/>
      <c r="G297" s="384"/>
      <c r="H297" s="384"/>
      <c r="I297" s="384"/>
      <c r="J297" s="384"/>
      <c r="K297" s="384"/>
      <c r="L297" s="384"/>
      <c r="M297" s="384"/>
      <c r="N297" s="384"/>
      <c r="O297" s="384"/>
      <c r="P297" s="384"/>
      <c r="Q297" s="384"/>
      <c r="R297" s="384"/>
      <c r="S297" s="384"/>
      <c r="T297" s="384"/>
      <c r="U297" s="384"/>
      <c r="V297" s="384"/>
    </row>
    <row r="298" spans="1:22" hidden="1" x14ac:dyDescent="0.75">
      <c r="A298" s="365">
        <v>293</v>
      </c>
      <c r="B298" s="366"/>
      <c r="C298" s="384"/>
      <c r="D298" s="384"/>
      <c r="E298" s="384"/>
      <c r="F298" s="384"/>
      <c r="G298" s="384"/>
      <c r="H298" s="384"/>
      <c r="I298" s="384"/>
      <c r="J298" s="384"/>
      <c r="K298" s="384"/>
      <c r="L298" s="384"/>
      <c r="M298" s="384"/>
      <c r="N298" s="384"/>
      <c r="O298" s="384"/>
      <c r="P298" s="384"/>
      <c r="Q298" s="384"/>
      <c r="R298" s="384"/>
      <c r="S298" s="384"/>
      <c r="T298" s="384"/>
      <c r="U298" s="384"/>
      <c r="V298" s="384"/>
    </row>
    <row r="299" spans="1:22" hidden="1" x14ac:dyDescent="0.75">
      <c r="A299" s="365">
        <v>294</v>
      </c>
      <c r="B299" s="366"/>
      <c r="C299" s="384"/>
      <c r="D299" s="384"/>
      <c r="E299" s="384"/>
      <c r="F299" s="384"/>
      <c r="G299" s="384"/>
      <c r="H299" s="384"/>
      <c r="I299" s="384"/>
      <c r="J299" s="384"/>
      <c r="K299" s="384"/>
      <c r="L299" s="384"/>
      <c r="M299" s="384"/>
      <c r="N299" s="384"/>
      <c r="O299" s="384"/>
      <c r="P299" s="384"/>
      <c r="Q299" s="384"/>
      <c r="R299" s="384"/>
      <c r="S299" s="384"/>
      <c r="T299" s="384"/>
      <c r="U299" s="384"/>
      <c r="V299" s="384"/>
    </row>
    <row r="300" spans="1:22" hidden="1" x14ac:dyDescent="0.75">
      <c r="A300" s="365">
        <v>295</v>
      </c>
      <c r="B300" s="366"/>
      <c r="C300" s="384"/>
      <c r="D300" s="384"/>
      <c r="E300" s="384"/>
      <c r="F300" s="384"/>
      <c r="G300" s="384"/>
      <c r="H300" s="384"/>
      <c r="I300" s="384"/>
      <c r="J300" s="384"/>
      <c r="K300" s="384"/>
      <c r="L300" s="384"/>
      <c r="M300" s="384"/>
      <c r="N300" s="384"/>
      <c r="O300" s="384"/>
      <c r="P300" s="384"/>
      <c r="Q300" s="384"/>
      <c r="R300" s="384"/>
      <c r="S300" s="384"/>
      <c r="T300" s="384"/>
      <c r="U300" s="384"/>
      <c r="V300" s="384"/>
    </row>
    <row r="301" spans="1:22" hidden="1" x14ac:dyDescent="0.75">
      <c r="A301" s="365">
        <v>296</v>
      </c>
      <c r="B301" s="366"/>
      <c r="C301" s="384"/>
      <c r="D301" s="384"/>
      <c r="E301" s="384"/>
      <c r="F301" s="384"/>
      <c r="G301" s="384"/>
      <c r="H301" s="384"/>
      <c r="I301" s="384"/>
      <c r="J301" s="384"/>
      <c r="K301" s="384"/>
      <c r="L301" s="384"/>
      <c r="M301" s="384"/>
      <c r="N301" s="384"/>
      <c r="O301" s="384"/>
      <c r="P301" s="384"/>
      <c r="Q301" s="384"/>
      <c r="R301" s="384"/>
      <c r="S301" s="384"/>
      <c r="T301" s="384"/>
      <c r="U301" s="384"/>
      <c r="V301" s="384"/>
    </row>
    <row r="302" spans="1:22" hidden="1" x14ac:dyDescent="0.75">
      <c r="A302" s="365">
        <v>297</v>
      </c>
      <c r="B302" s="366"/>
      <c r="C302" s="384"/>
      <c r="D302" s="384"/>
      <c r="E302" s="384"/>
      <c r="F302" s="384"/>
      <c r="G302" s="384"/>
      <c r="H302" s="384"/>
      <c r="I302" s="384"/>
      <c r="J302" s="384"/>
      <c r="K302" s="384"/>
      <c r="L302" s="384"/>
      <c r="M302" s="384"/>
      <c r="N302" s="384"/>
      <c r="O302" s="384"/>
      <c r="P302" s="384"/>
      <c r="Q302" s="384"/>
      <c r="R302" s="384"/>
      <c r="S302" s="384"/>
      <c r="T302" s="384"/>
      <c r="U302" s="384"/>
      <c r="V302" s="384"/>
    </row>
    <row r="303" spans="1:22" hidden="1" x14ac:dyDescent="0.75">
      <c r="A303" s="365">
        <v>298</v>
      </c>
      <c r="B303" s="366"/>
      <c r="C303" s="384"/>
      <c r="D303" s="384"/>
      <c r="E303" s="384"/>
      <c r="F303" s="384"/>
      <c r="G303" s="384"/>
      <c r="H303" s="384"/>
      <c r="I303" s="384"/>
      <c r="J303" s="384"/>
      <c r="K303" s="384"/>
      <c r="L303" s="384"/>
      <c r="M303" s="384"/>
      <c r="N303" s="384"/>
      <c r="O303" s="384"/>
      <c r="P303" s="384"/>
      <c r="Q303" s="384"/>
      <c r="R303" s="384"/>
      <c r="S303" s="384"/>
      <c r="T303" s="384"/>
      <c r="U303" s="384"/>
      <c r="V303" s="384"/>
    </row>
    <row r="304" spans="1:22" hidden="1" x14ac:dyDescent="0.75">
      <c r="A304" s="365">
        <v>299</v>
      </c>
      <c r="B304" s="366"/>
      <c r="C304" s="384"/>
      <c r="D304" s="384"/>
      <c r="E304" s="384"/>
      <c r="F304" s="384"/>
      <c r="G304" s="384"/>
      <c r="H304" s="384"/>
      <c r="I304" s="384"/>
      <c r="J304" s="384"/>
      <c r="K304" s="384"/>
      <c r="L304" s="384"/>
      <c r="M304" s="384"/>
      <c r="N304" s="384"/>
      <c r="O304" s="384"/>
      <c r="P304" s="384"/>
      <c r="Q304" s="384"/>
      <c r="R304" s="384"/>
      <c r="S304" s="384"/>
      <c r="T304" s="384"/>
      <c r="U304" s="384"/>
      <c r="V304" s="384"/>
    </row>
    <row r="305" spans="1:23" hidden="1" x14ac:dyDescent="0.75">
      <c r="A305" s="365">
        <v>300</v>
      </c>
      <c r="B305" s="366"/>
      <c r="C305" s="384"/>
      <c r="D305" s="384"/>
      <c r="E305" s="384"/>
      <c r="F305" s="384"/>
      <c r="G305" s="384"/>
      <c r="H305" s="384"/>
      <c r="I305" s="384"/>
      <c r="J305" s="384"/>
      <c r="K305" s="384"/>
      <c r="L305" s="384"/>
      <c r="M305" s="384"/>
      <c r="N305" s="384"/>
      <c r="O305" s="384"/>
      <c r="P305" s="384"/>
      <c r="Q305" s="384"/>
      <c r="R305" s="384"/>
      <c r="S305" s="384"/>
      <c r="T305" s="384"/>
      <c r="U305" s="384"/>
      <c r="V305" s="384"/>
      <c r="W305" s="388" t="s">
        <v>982</v>
      </c>
    </row>
    <row r="306" spans="1:23" x14ac:dyDescent="0.75">
      <c r="A306" s="387" t="s">
        <v>949</v>
      </c>
    </row>
    <row r="307" spans="1:23" x14ac:dyDescent="0.75">
      <c r="A307" s="1"/>
    </row>
    <row r="308" spans="1:23" x14ac:dyDescent="0.75">
      <c r="A308" s="1"/>
    </row>
    <row r="309" spans="1:23" x14ac:dyDescent="0.75">
      <c r="A309" s="1"/>
    </row>
    <row r="310" spans="1:23" x14ac:dyDescent="0.75">
      <c r="A310" s="1"/>
    </row>
    <row r="311" spans="1:23" x14ac:dyDescent="0.75">
      <c r="A311" s="1"/>
    </row>
    <row r="312" spans="1:23" x14ac:dyDescent="0.75">
      <c r="A312" s="1"/>
    </row>
    <row r="313" spans="1:23" x14ac:dyDescent="0.75">
      <c r="A313" s="1"/>
    </row>
    <row r="314" spans="1:23" x14ac:dyDescent="0.75">
      <c r="A314" s="1"/>
    </row>
    <row r="315" spans="1:23" x14ac:dyDescent="0.75">
      <c r="A315" s="1"/>
    </row>
    <row r="316" spans="1:23" x14ac:dyDescent="0.75">
      <c r="A316" s="1"/>
    </row>
    <row r="317" spans="1:23" x14ac:dyDescent="0.75">
      <c r="A317" s="1"/>
    </row>
    <row r="318" spans="1:23" x14ac:dyDescent="0.75">
      <c r="A318" s="1"/>
    </row>
    <row r="319" spans="1:23" x14ac:dyDescent="0.75">
      <c r="A319" s="1"/>
    </row>
    <row r="320" spans="1:23" x14ac:dyDescent="0.75">
      <c r="A320" s="1"/>
    </row>
    <row r="321" spans="1:23" x14ac:dyDescent="0.75">
      <c r="A321" s="1"/>
    </row>
    <row r="322" spans="1:23" x14ac:dyDescent="0.75">
      <c r="A322" s="1"/>
    </row>
    <row r="323" spans="1:23" x14ac:dyDescent="0.75">
      <c r="A323" s="1"/>
    </row>
    <row r="324" spans="1:23" x14ac:dyDescent="0.75">
      <c r="A324" s="1"/>
      <c r="W324" s="389" t="s">
        <v>951</v>
      </c>
    </row>
    <row r="325" spans="1:23" x14ac:dyDescent="0.75">
      <c r="A325" s="1"/>
      <c r="W325" s="389" t="s">
        <v>950</v>
      </c>
    </row>
    <row r="326" spans="1:23" x14ac:dyDescent="0.75">
      <c r="A326" s="1"/>
      <c r="W326" s="389" t="s">
        <v>947</v>
      </c>
    </row>
    <row r="327" spans="1:23" x14ac:dyDescent="0.75">
      <c r="A327" s="1"/>
    </row>
    <row r="328" spans="1:23" x14ac:dyDescent="0.75">
      <c r="A328" s="1"/>
      <c r="B328" s="19" t="str">
        <f>CONCATENATE("Version ",'Change Log'!$B$3," – © 2015-",YEAR('Change Log'!$A$3),IF('Change Log'!$C$3="William W. Davis",", William W. Davis, MSPM, PMP",CONCATENATE(", original copyright holder is William W. Davis, MSPM, PMP; later modified by ",'Change Log'!$C$3)))</f>
        <v>Version 5.1.1 – © 2015-2023, William W. Davis, MSPM, PMP</v>
      </c>
      <c r="C328" s="19"/>
      <c r="D328" s="5"/>
      <c r="E328" s="5"/>
      <c r="F328" s="5"/>
      <c r="G328" s="5"/>
    </row>
    <row r="329" spans="1:23" x14ac:dyDescent="0.75">
      <c r="A329" s="1"/>
      <c r="B329" s="404" t="s">
        <v>135</v>
      </c>
      <c r="C329" s="404"/>
      <c r="D329" s="404"/>
      <c r="E329" s="404"/>
      <c r="F329" s="404"/>
      <c r="G329" s="404"/>
      <c r="H329" s="404"/>
      <c r="I329" s="404"/>
      <c r="J329" s="404"/>
      <c r="K329" s="404"/>
    </row>
    <row r="330" spans="1:23" x14ac:dyDescent="0.75">
      <c r="A330" s="1"/>
      <c r="B330" s="404" t="s">
        <v>136</v>
      </c>
      <c r="C330" s="404"/>
      <c r="D330" s="404"/>
      <c r="E330" s="404"/>
      <c r="F330" s="404"/>
      <c r="G330" s="404"/>
      <c r="H330" s="341"/>
      <c r="I330" s="341"/>
    </row>
    <row r="331" spans="1:23" x14ac:dyDescent="0.75">
      <c r="A331" s="1"/>
      <c r="B331" s="404" t="s">
        <v>90</v>
      </c>
      <c r="C331" s="404"/>
      <c r="D331" s="404"/>
      <c r="E331" s="404"/>
      <c r="F331" s="341"/>
      <c r="G331" s="341"/>
    </row>
    <row r="332" spans="1:23" x14ac:dyDescent="0.75">
      <c r="A332" s="1"/>
      <c r="B332" s="404" t="s">
        <v>207</v>
      </c>
      <c r="C332" s="404"/>
      <c r="D332" s="404"/>
      <c r="E332" s="404"/>
      <c r="F332" s="404"/>
      <c r="G332" s="404"/>
      <c r="H332" s="341"/>
      <c r="I332" s="341"/>
    </row>
    <row r="333" spans="1:23" x14ac:dyDescent="0.75">
      <c r="A333" s="1"/>
      <c r="B333" s="404" t="s">
        <v>999</v>
      </c>
      <c r="C333" s="404"/>
      <c r="D333" s="404"/>
      <c r="E333" s="404"/>
      <c r="F333" s="404"/>
      <c r="G333" s="404"/>
      <c r="H333" s="404"/>
      <c r="I333" s="404"/>
      <c r="J333" s="404"/>
      <c r="K333" s="404"/>
    </row>
    <row r="334" spans="1:23" x14ac:dyDescent="0.75">
      <c r="A334" s="1"/>
      <c r="B334" s="154" t="s">
        <v>205</v>
      </c>
      <c r="C334" s="154"/>
      <c r="D334" s="5"/>
      <c r="E334" s="5"/>
      <c r="F334" s="5"/>
      <c r="G334" s="5"/>
    </row>
    <row r="335" spans="1:23" x14ac:dyDescent="0.75">
      <c r="A335" s="1"/>
      <c r="B335" s="154" t="s">
        <v>88</v>
      </c>
      <c r="C335" s="154"/>
      <c r="D335" s="5"/>
      <c r="E335" s="5"/>
      <c r="F335" s="5"/>
      <c r="G335" s="5"/>
    </row>
    <row r="336" spans="1:23" x14ac:dyDescent="0.75">
      <c r="A336" s="1"/>
      <c r="B336" s="154" t="s">
        <v>204</v>
      </c>
      <c r="C336" s="154"/>
      <c r="D336" s="5"/>
      <c r="E336" s="5"/>
      <c r="F336" s="5"/>
      <c r="G336" s="5"/>
    </row>
    <row r="337" spans="1:12" x14ac:dyDescent="0.75">
      <c r="A337" s="1"/>
      <c r="B337" s="154" t="s">
        <v>206</v>
      </c>
      <c r="C337" s="154"/>
      <c r="D337" s="5"/>
      <c r="E337" s="5"/>
      <c r="F337" s="5"/>
      <c r="G337" s="5"/>
    </row>
    <row r="338" spans="1:12" x14ac:dyDescent="0.75">
      <c r="A338" s="1"/>
      <c r="B338" s="154" t="s">
        <v>745</v>
      </c>
      <c r="C338" s="154"/>
      <c r="D338" s="5"/>
      <c r="E338" s="5"/>
      <c r="F338" s="5"/>
      <c r="G338" s="5"/>
    </row>
    <row r="339" spans="1:12" x14ac:dyDescent="0.75">
      <c r="A339" s="1"/>
      <c r="B339" s="154" t="s">
        <v>746</v>
      </c>
      <c r="C339" s="154"/>
      <c r="D339" s="5"/>
      <c r="E339" s="5"/>
      <c r="F339" s="5"/>
      <c r="G339" s="5"/>
    </row>
    <row r="340" spans="1:12" x14ac:dyDescent="0.75">
      <c r="A340" s="1"/>
      <c r="B340" s="154"/>
      <c r="C340" s="154"/>
      <c r="D340" s="5"/>
      <c r="E340" s="5"/>
      <c r="F340" s="5"/>
      <c r="G340" s="5"/>
    </row>
    <row r="341" spans="1:12" x14ac:dyDescent="0.75">
      <c r="A341" s="1"/>
      <c r="B341" s="154" t="s">
        <v>747</v>
      </c>
      <c r="C341" s="154"/>
      <c r="D341" s="5"/>
      <c r="E341" s="5"/>
      <c r="F341" s="5"/>
      <c r="G341" s="5"/>
    </row>
    <row r="342" spans="1:12" x14ac:dyDescent="0.75">
      <c r="A342" s="1"/>
      <c r="B342" s="154" t="s">
        <v>87</v>
      </c>
      <c r="C342" s="154"/>
      <c r="D342" s="5"/>
      <c r="E342" s="5"/>
      <c r="F342" s="5"/>
      <c r="G342" s="5"/>
    </row>
    <row r="343" spans="1:12" x14ac:dyDescent="0.75">
      <c r="A343" s="1"/>
      <c r="B343" s="423" t="s">
        <v>752</v>
      </c>
      <c r="C343" s="423"/>
      <c r="D343" s="423"/>
      <c r="E343" s="423"/>
      <c r="F343" s="423"/>
      <c r="G343" s="423"/>
      <c r="H343" s="423"/>
      <c r="I343" s="261"/>
      <c r="J343" s="268"/>
      <c r="K343" s="268"/>
      <c r="L343" s="268"/>
    </row>
    <row r="344" spans="1:12" x14ac:dyDescent="0.75">
      <c r="A344" s="1"/>
    </row>
    <row r="345" spans="1:12" x14ac:dyDescent="0.75">
      <c r="A345" s="1"/>
    </row>
    <row r="346" spans="1:12" x14ac:dyDescent="0.75">
      <c r="A346" s="1"/>
    </row>
    <row r="347" spans="1:12" x14ac:dyDescent="0.75">
      <c r="A347" s="1"/>
    </row>
    <row r="348" spans="1:12" x14ac:dyDescent="0.75">
      <c r="A348" s="1"/>
    </row>
    <row r="349" spans="1:12" x14ac:dyDescent="0.75">
      <c r="A349" s="1"/>
    </row>
    <row r="350" spans="1:12" x14ac:dyDescent="0.75">
      <c r="A350" s="1"/>
    </row>
    <row r="351" spans="1:12" x14ac:dyDescent="0.75">
      <c r="A351" s="1"/>
    </row>
    <row r="352" spans="1:12" x14ac:dyDescent="0.75">
      <c r="A352" s="1"/>
    </row>
    <row r="353" spans="1:1" x14ac:dyDescent="0.75">
      <c r="A353" s="1"/>
    </row>
    <row r="354" spans="1:1" x14ac:dyDescent="0.75">
      <c r="A354" s="1"/>
    </row>
    <row r="355" spans="1:1" x14ac:dyDescent="0.75">
      <c r="A355" s="1"/>
    </row>
    <row r="356" spans="1:1" x14ac:dyDescent="0.75">
      <c r="A356" s="1"/>
    </row>
    <row r="357" spans="1:1" x14ac:dyDescent="0.75">
      <c r="A357" s="1"/>
    </row>
    <row r="358" spans="1:1" x14ac:dyDescent="0.75">
      <c r="A358" s="1"/>
    </row>
    <row r="359" spans="1:1" x14ac:dyDescent="0.75">
      <c r="A359" s="1"/>
    </row>
    <row r="360" spans="1:1" x14ac:dyDescent="0.75">
      <c r="A360" s="1"/>
    </row>
    <row r="361" spans="1:1" x14ac:dyDescent="0.75">
      <c r="A361" s="1"/>
    </row>
    <row r="362" spans="1:1" x14ac:dyDescent="0.75">
      <c r="A362" s="1"/>
    </row>
    <row r="363" spans="1:1" x14ac:dyDescent="0.75">
      <c r="A363" s="1"/>
    </row>
    <row r="364" spans="1:1" x14ac:dyDescent="0.75">
      <c r="A364" s="1"/>
    </row>
    <row r="365" spans="1:1" x14ac:dyDescent="0.75">
      <c r="A365" s="1"/>
    </row>
    <row r="366" spans="1:1" x14ac:dyDescent="0.75">
      <c r="A366" s="1"/>
    </row>
    <row r="367" spans="1:1" x14ac:dyDescent="0.75">
      <c r="A367" s="1"/>
    </row>
    <row r="368" spans="1:1" x14ac:dyDescent="0.75">
      <c r="A368" s="1"/>
    </row>
    <row r="369" spans="1:1" x14ac:dyDescent="0.75">
      <c r="A369" s="1"/>
    </row>
    <row r="370" spans="1:1" x14ac:dyDescent="0.75">
      <c r="A370" s="1"/>
    </row>
    <row r="371" spans="1:1" x14ac:dyDescent="0.75">
      <c r="A371" s="1"/>
    </row>
    <row r="372" spans="1:1" x14ac:dyDescent="0.75">
      <c r="A372" s="1"/>
    </row>
    <row r="373" spans="1:1" x14ac:dyDescent="0.75">
      <c r="A373" s="1"/>
    </row>
    <row r="374" spans="1:1" x14ac:dyDescent="0.75">
      <c r="A374" s="1"/>
    </row>
    <row r="375" spans="1:1" x14ac:dyDescent="0.75">
      <c r="A375" s="1"/>
    </row>
    <row r="376" spans="1:1" x14ac:dyDescent="0.75">
      <c r="A376" s="1"/>
    </row>
    <row r="377" spans="1:1" x14ac:dyDescent="0.75">
      <c r="A377" s="1"/>
    </row>
    <row r="378" spans="1:1" x14ac:dyDescent="0.75">
      <c r="A378" s="1"/>
    </row>
    <row r="379" spans="1:1" x14ac:dyDescent="0.75">
      <c r="A379" s="1"/>
    </row>
    <row r="380" spans="1:1" x14ac:dyDescent="0.75">
      <c r="A380" s="1"/>
    </row>
    <row r="381" spans="1:1" x14ac:dyDescent="0.75">
      <c r="A381" s="1"/>
    </row>
    <row r="382" spans="1:1" x14ac:dyDescent="0.75">
      <c r="A382" s="1"/>
    </row>
    <row r="383" spans="1:1" x14ac:dyDescent="0.75">
      <c r="A383" s="1"/>
    </row>
    <row r="384" spans="1:1" x14ac:dyDescent="0.75">
      <c r="A384" s="1"/>
    </row>
    <row r="385" spans="1:1" x14ac:dyDescent="0.75">
      <c r="A385" s="1"/>
    </row>
    <row r="386" spans="1:1" x14ac:dyDescent="0.75">
      <c r="A386" s="1"/>
    </row>
    <row r="387" spans="1:1" x14ac:dyDescent="0.75">
      <c r="A387" s="1"/>
    </row>
    <row r="388" spans="1:1" x14ac:dyDescent="0.75">
      <c r="A388" s="1"/>
    </row>
    <row r="389" spans="1:1" x14ac:dyDescent="0.75">
      <c r="A389" s="1"/>
    </row>
    <row r="390" spans="1:1" x14ac:dyDescent="0.75">
      <c r="A390" s="1"/>
    </row>
    <row r="391" spans="1:1" x14ac:dyDescent="0.75">
      <c r="A391" s="1"/>
    </row>
    <row r="392" spans="1:1" x14ac:dyDescent="0.75">
      <c r="A392" s="1"/>
    </row>
    <row r="393" spans="1:1" x14ac:dyDescent="0.75">
      <c r="A393" s="1"/>
    </row>
    <row r="394" spans="1:1" x14ac:dyDescent="0.75">
      <c r="A394" s="1"/>
    </row>
    <row r="395" spans="1:1" x14ac:dyDescent="0.75">
      <c r="A395" s="1"/>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75" x14ac:dyDescent="0.75"/>
  <cols>
    <col min="1" max="1" width="35.7265625" customWidth="1"/>
    <col min="2" max="3" width="10.54296875" customWidth="1"/>
    <col min="4" max="4" width="11.08984375" bestFit="1" customWidth="1"/>
    <col min="5" max="5" width="10.54296875" customWidth="1"/>
  </cols>
  <sheetData>
    <row r="1" spans="1:17" ht="18.5" x14ac:dyDescent="0.75">
      <c r="A1" s="54" t="s">
        <v>779</v>
      </c>
    </row>
    <row r="3" spans="1:17" x14ac:dyDescent="0.75">
      <c r="A3" s="55" t="s">
        <v>37</v>
      </c>
      <c r="B3" s="56" t="s">
        <v>38</v>
      </c>
      <c r="C3" s="57" t="s">
        <v>48</v>
      </c>
      <c r="D3" s="57" t="s">
        <v>6</v>
      </c>
      <c r="E3" s="57" t="s">
        <v>49</v>
      </c>
    </row>
    <row r="4" spans="1:17" x14ac:dyDescent="0.75">
      <c r="A4" s="302" t="s">
        <v>13</v>
      </c>
      <c r="B4" s="218">
        <v>7.0710678118654752E-2</v>
      </c>
      <c r="C4" s="58">
        <v>1</v>
      </c>
      <c r="D4" s="58">
        <v>98</v>
      </c>
      <c r="E4" s="58">
        <v>1</v>
      </c>
    </row>
    <row r="5" spans="1:17" x14ac:dyDescent="0.75">
      <c r="A5" s="302" t="s">
        <v>780</v>
      </c>
      <c r="B5" s="218">
        <v>0.1</v>
      </c>
      <c r="C5" s="58">
        <v>2</v>
      </c>
      <c r="D5" s="58">
        <v>96</v>
      </c>
      <c r="E5" s="58">
        <v>2</v>
      </c>
      <c r="G5" s="301"/>
      <c r="H5" s="305" t="s">
        <v>57</v>
      </c>
      <c r="I5" s="59"/>
      <c r="J5" s="59"/>
      <c r="K5" s="59"/>
      <c r="L5" s="59"/>
      <c r="M5" s="59"/>
      <c r="N5" s="59"/>
      <c r="O5" s="59"/>
      <c r="P5" s="311"/>
      <c r="Q5" s="306"/>
    </row>
    <row r="6" spans="1:17" x14ac:dyDescent="0.75">
      <c r="A6" s="302" t="s">
        <v>0</v>
      </c>
      <c r="B6" s="218">
        <v>0.1414213562373095</v>
      </c>
      <c r="C6" s="58">
        <v>4</v>
      </c>
      <c r="D6" s="58">
        <v>92</v>
      </c>
      <c r="E6" s="58">
        <v>4</v>
      </c>
      <c r="G6" s="218"/>
      <c r="H6" s="307" t="s">
        <v>58</v>
      </c>
      <c r="I6" s="5"/>
      <c r="J6" s="5"/>
      <c r="K6" s="5"/>
      <c r="L6" s="5"/>
      <c r="M6" s="5"/>
      <c r="N6" s="5"/>
      <c r="O6" s="5"/>
      <c r="Q6" s="308"/>
    </row>
    <row r="7" spans="1:17" x14ac:dyDescent="0.75">
      <c r="A7" s="302" t="s">
        <v>3</v>
      </c>
      <c r="B7" s="218">
        <v>0.17320508075688773</v>
      </c>
      <c r="C7" s="58">
        <v>6</v>
      </c>
      <c r="D7" s="58">
        <v>88</v>
      </c>
      <c r="E7" s="58">
        <v>6</v>
      </c>
      <c r="G7" s="58"/>
      <c r="H7" s="309" t="s">
        <v>783</v>
      </c>
      <c r="I7" s="60"/>
      <c r="J7" s="60"/>
      <c r="K7" s="60"/>
      <c r="L7" s="60"/>
      <c r="M7" s="60"/>
      <c r="N7" s="60"/>
      <c r="O7" s="60"/>
      <c r="P7" s="312"/>
      <c r="Q7" s="310"/>
    </row>
    <row r="8" spans="1:17" x14ac:dyDescent="0.75">
      <c r="A8" s="302" t="s">
        <v>1</v>
      </c>
      <c r="B8" s="218">
        <v>0.2</v>
      </c>
      <c r="C8" s="58">
        <v>8</v>
      </c>
      <c r="D8" s="58">
        <v>84</v>
      </c>
      <c r="E8" s="58">
        <v>8</v>
      </c>
    </row>
    <row r="9" spans="1:17" x14ac:dyDescent="0.75">
      <c r="A9" s="302" t="s">
        <v>4</v>
      </c>
      <c r="B9" s="218">
        <v>0.23452078799117146</v>
      </c>
      <c r="C9" s="58">
        <v>11</v>
      </c>
      <c r="D9" s="58">
        <v>78</v>
      </c>
      <c r="E9" s="58">
        <v>11</v>
      </c>
      <c r="G9" s="219" t="s">
        <v>983</v>
      </c>
    </row>
    <row r="10" spans="1:17" x14ac:dyDescent="0.75">
      <c r="A10" s="302" t="s">
        <v>2</v>
      </c>
      <c r="B10" s="218">
        <v>0.27386127875258304</v>
      </c>
      <c r="C10" s="58">
        <v>15</v>
      </c>
      <c r="D10" s="58">
        <v>70</v>
      </c>
      <c r="E10" s="58">
        <v>15</v>
      </c>
      <c r="G10" s="219" t="s">
        <v>984</v>
      </c>
    </row>
    <row r="11" spans="1:17" x14ac:dyDescent="0.75">
      <c r="A11" s="302" t="s">
        <v>781</v>
      </c>
      <c r="B11" s="218">
        <v>0.31622776601683794</v>
      </c>
      <c r="C11" s="58">
        <v>20</v>
      </c>
      <c r="D11" s="58">
        <v>60</v>
      </c>
      <c r="E11" s="58">
        <v>20</v>
      </c>
      <c r="G11" s="219"/>
    </row>
    <row r="12" spans="1:17" x14ac:dyDescent="0.75">
      <c r="A12" s="302" t="s">
        <v>782</v>
      </c>
      <c r="B12" s="218">
        <v>0.35355339059327379</v>
      </c>
      <c r="C12" s="58">
        <v>25</v>
      </c>
      <c r="D12" s="58">
        <v>50</v>
      </c>
      <c r="E12" s="58">
        <v>25</v>
      </c>
      <c r="G12" s="219"/>
    </row>
    <row r="13" spans="1:17" x14ac:dyDescent="0.75">
      <c r="A13" s="302" t="s">
        <v>14</v>
      </c>
      <c r="B13" s="218">
        <v>0.40620192023179802</v>
      </c>
      <c r="C13" s="58">
        <v>33</v>
      </c>
      <c r="D13" s="58">
        <v>34</v>
      </c>
      <c r="E13" s="58">
        <v>33</v>
      </c>
      <c r="G13" s="219"/>
    </row>
    <row r="14" spans="1:17" x14ac:dyDescent="0.75">
      <c r="G14" s="219"/>
    </row>
    <row r="16" spans="1:17" x14ac:dyDescent="0.75">
      <c r="A16" s="453" t="s">
        <v>844</v>
      </c>
      <c r="B16" s="303">
        <v>-0.05</v>
      </c>
    </row>
    <row r="17" spans="1:2" x14ac:dyDescent="0.75">
      <c r="A17" s="454"/>
      <c r="B17" s="303">
        <v>-0.1</v>
      </c>
    </row>
    <row r="18" spans="1:2" x14ac:dyDescent="0.75">
      <c r="A18" s="454"/>
      <c r="B18" s="303">
        <v>-0.15</v>
      </c>
    </row>
    <row r="19" spans="1:2" x14ac:dyDescent="0.75">
      <c r="A19" s="454"/>
      <c r="B19" s="303">
        <v>-0.2</v>
      </c>
    </row>
    <row r="20" spans="1:2" x14ac:dyDescent="0.75">
      <c r="A20" s="454"/>
      <c r="B20" s="303">
        <v>-0.25</v>
      </c>
    </row>
    <row r="21" spans="1:2" x14ac:dyDescent="0.75">
      <c r="A21" s="454"/>
      <c r="B21" s="303">
        <v>-0.3</v>
      </c>
    </row>
    <row r="22" spans="1:2" x14ac:dyDescent="0.75">
      <c r="A22" s="454"/>
      <c r="B22" s="303">
        <v>-0.35</v>
      </c>
    </row>
    <row r="23" spans="1:2" x14ac:dyDescent="0.75">
      <c r="A23" s="454"/>
      <c r="B23" s="303">
        <v>-0.4</v>
      </c>
    </row>
    <row r="24" spans="1:2" x14ac:dyDescent="0.75">
      <c r="A24" s="454"/>
      <c r="B24" s="303">
        <v>-0.5</v>
      </c>
    </row>
    <row r="25" spans="1:2" x14ac:dyDescent="0.75">
      <c r="A25" s="454"/>
      <c r="B25" s="303">
        <v>-0.6</v>
      </c>
    </row>
    <row r="26" spans="1:2" x14ac:dyDescent="0.75">
      <c r="A26" s="455"/>
      <c r="B26" s="303">
        <v>-0.7</v>
      </c>
    </row>
    <row r="27" spans="1:2" x14ac:dyDescent="0.75">
      <c r="B27" s="51"/>
    </row>
    <row r="29" spans="1:2" x14ac:dyDescent="0.75">
      <c r="A29" s="456" t="s">
        <v>843</v>
      </c>
      <c r="B29" s="303">
        <v>0.1</v>
      </c>
    </row>
    <row r="30" spans="1:2" x14ac:dyDescent="0.75">
      <c r="A30" s="456"/>
      <c r="B30" s="303">
        <v>0.2</v>
      </c>
    </row>
    <row r="31" spans="1:2" x14ac:dyDescent="0.75">
      <c r="A31" s="456"/>
      <c r="B31" s="303">
        <v>0.3</v>
      </c>
    </row>
    <row r="32" spans="1:2" x14ac:dyDescent="0.75">
      <c r="A32" s="456"/>
      <c r="B32" s="303">
        <v>0.4</v>
      </c>
    </row>
    <row r="33" spans="1:21" x14ac:dyDescent="0.75">
      <c r="A33" s="456"/>
      <c r="B33" s="303">
        <v>0.5</v>
      </c>
    </row>
    <row r="34" spans="1:21" x14ac:dyDescent="0.75">
      <c r="A34" s="456"/>
      <c r="B34" s="303">
        <v>0.75</v>
      </c>
    </row>
    <row r="35" spans="1:21" x14ac:dyDescent="0.75">
      <c r="A35" s="456"/>
      <c r="B35" s="303">
        <v>1</v>
      </c>
    </row>
    <row r="36" spans="1:21" x14ac:dyDescent="0.75">
      <c r="A36" s="456"/>
      <c r="B36" s="303">
        <v>1.25</v>
      </c>
    </row>
    <row r="37" spans="1:21" x14ac:dyDescent="0.75">
      <c r="A37" s="456"/>
      <c r="B37" s="303">
        <v>1.5</v>
      </c>
    </row>
    <row r="38" spans="1:21" x14ac:dyDescent="0.75">
      <c r="A38" s="456"/>
      <c r="B38" s="303">
        <v>1.75</v>
      </c>
    </row>
    <row r="39" spans="1:21" x14ac:dyDescent="0.75">
      <c r="A39" s="456"/>
      <c r="B39" s="303">
        <v>2</v>
      </c>
    </row>
    <row r="42" spans="1:21" x14ac:dyDescent="0.75">
      <c r="A42" s="82" t="s">
        <v>83</v>
      </c>
      <c r="B42" s="81"/>
    </row>
    <row r="43" spans="1:21" x14ac:dyDescent="0.75">
      <c r="A43" s="302" t="s">
        <v>72</v>
      </c>
      <c r="B43" s="6" t="b">
        <f>FALSE</f>
        <v>0</v>
      </c>
      <c r="C43" s="65" t="s">
        <v>80</v>
      </c>
      <c r="D43" s="79"/>
      <c r="E43" s="79"/>
      <c r="F43" s="79"/>
      <c r="G43" s="79"/>
      <c r="H43" s="79"/>
      <c r="I43" s="79"/>
      <c r="J43" s="79"/>
      <c r="K43" s="79"/>
      <c r="L43" s="349" t="s">
        <v>837</v>
      </c>
      <c r="M43" s="79"/>
      <c r="N43" s="79"/>
      <c r="O43" s="79"/>
      <c r="P43" s="79"/>
      <c r="Q43" s="79"/>
      <c r="R43" s="79"/>
      <c r="S43" s="79"/>
      <c r="T43" s="79"/>
      <c r="U43" s="80"/>
    </row>
    <row r="44" spans="1:21" x14ac:dyDescent="0.75">
      <c r="A44" s="302" t="s">
        <v>71</v>
      </c>
      <c r="B44" s="6" t="b">
        <f>TRUE</f>
        <v>1</v>
      </c>
      <c r="C44" s="65" t="s">
        <v>98</v>
      </c>
      <c r="D44" s="79"/>
      <c r="E44" s="79"/>
      <c r="F44" s="79"/>
      <c r="G44" s="79"/>
      <c r="H44" s="79"/>
      <c r="I44" s="79"/>
      <c r="J44" s="79"/>
      <c r="K44" s="79"/>
      <c r="L44" s="349" t="s">
        <v>834</v>
      </c>
      <c r="M44" s="79"/>
      <c r="N44" s="79"/>
      <c r="O44" s="79"/>
      <c r="P44" s="79"/>
      <c r="Q44" s="79"/>
      <c r="R44" s="79"/>
      <c r="S44" s="79"/>
      <c r="T44" s="79"/>
      <c r="U44" s="80"/>
    </row>
    <row r="47" spans="1:21" x14ac:dyDescent="0.75">
      <c r="A47" s="82" t="s">
        <v>82</v>
      </c>
      <c r="B47" s="81"/>
    </row>
    <row r="48" spans="1:21" x14ac:dyDescent="0.75">
      <c r="A48" s="302" t="s">
        <v>74</v>
      </c>
      <c r="B48" s="6" t="b">
        <f>TRUE</f>
        <v>1</v>
      </c>
    </row>
    <row r="49" spans="1:2" x14ac:dyDescent="0.75">
      <c r="A49" s="302" t="s">
        <v>75</v>
      </c>
      <c r="B49" s="6" t="b">
        <f>FALSE</f>
        <v>0</v>
      </c>
    </row>
    <row r="50" spans="1:2" x14ac:dyDescent="0.75">
      <c r="A50" s="353" t="s">
        <v>982</v>
      </c>
    </row>
    <row r="51" spans="1:2" x14ac:dyDescent="0.75">
      <c r="A51" s="353"/>
    </row>
    <row r="52" spans="1:2" x14ac:dyDescent="0.75">
      <c r="A52" s="82" t="s">
        <v>936</v>
      </c>
      <c r="B52" s="81"/>
    </row>
    <row r="53" spans="1:2" x14ac:dyDescent="0.75">
      <c r="A53" s="458" t="s">
        <v>937</v>
      </c>
      <c r="B53" s="303">
        <v>0</v>
      </c>
    </row>
    <row r="54" spans="1:2" x14ac:dyDescent="0.75">
      <c r="A54" s="459"/>
      <c r="B54" s="303">
        <v>0.2</v>
      </c>
    </row>
    <row r="55" spans="1:2" x14ac:dyDescent="0.75">
      <c r="A55" s="459"/>
      <c r="B55" s="303">
        <v>0.3</v>
      </c>
    </row>
    <row r="56" spans="1:2" x14ac:dyDescent="0.75">
      <c r="A56" s="459"/>
      <c r="B56" s="303">
        <v>0.4</v>
      </c>
    </row>
    <row r="57" spans="1:2" x14ac:dyDescent="0.75">
      <c r="A57" s="459"/>
      <c r="B57" s="303">
        <v>0.5</v>
      </c>
    </row>
    <row r="58" spans="1:2" x14ac:dyDescent="0.75">
      <c r="A58" s="459"/>
      <c r="B58" s="303">
        <v>0.6</v>
      </c>
    </row>
    <row r="59" spans="1:2" x14ac:dyDescent="0.75">
      <c r="A59" s="459"/>
      <c r="B59" s="303">
        <v>0.7</v>
      </c>
    </row>
    <row r="60" spans="1:2" x14ac:dyDescent="0.75">
      <c r="A60" s="460"/>
      <c r="B60" s="303">
        <v>0.8</v>
      </c>
    </row>
    <row r="61" spans="1:2" x14ac:dyDescent="0.75">
      <c r="A61" s="353"/>
    </row>
    <row r="62" spans="1:2" x14ac:dyDescent="0.75">
      <c r="A62" s="353"/>
    </row>
    <row r="63" spans="1:2" x14ac:dyDescent="0.75">
      <c r="A63" s="82" t="s">
        <v>906</v>
      </c>
      <c r="B63" s="393"/>
    </row>
    <row r="64" spans="1:2" x14ac:dyDescent="0.75">
      <c r="A64" s="459" t="s">
        <v>955</v>
      </c>
      <c r="B64" s="392">
        <v>0.4</v>
      </c>
    </row>
    <row r="65" spans="1:3" x14ac:dyDescent="0.75">
      <c r="A65" s="459"/>
      <c r="B65" s="303">
        <v>0.5</v>
      </c>
    </row>
    <row r="66" spans="1:3" x14ac:dyDescent="0.75">
      <c r="A66" s="459"/>
      <c r="B66" s="303">
        <v>0.75</v>
      </c>
    </row>
    <row r="67" spans="1:3" x14ac:dyDescent="0.75">
      <c r="A67" s="459"/>
      <c r="B67" s="303">
        <v>1</v>
      </c>
    </row>
    <row r="68" spans="1:3" x14ac:dyDescent="0.75">
      <c r="A68" s="459"/>
      <c r="B68" s="303">
        <v>1.25</v>
      </c>
    </row>
    <row r="69" spans="1:3" x14ac:dyDescent="0.75">
      <c r="A69" s="459"/>
      <c r="B69" s="303">
        <v>1.5</v>
      </c>
    </row>
    <row r="70" spans="1:3" x14ac:dyDescent="0.75">
      <c r="A70" s="459"/>
      <c r="B70" s="303">
        <v>1.75</v>
      </c>
    </row>
    <row r="71" spans="1:3" x14ac:dyDescent="0.75">
      <c r="A71" s="460"/>
      <c r="B71" s="303">
        <v>2</v>
      </c>
    </row>
    <row r="72" spans="1:3" x14ac:dyDescent="0.75">
      <c r="A72" s="353"/>
    </row>
    <row r="73" spans="1:3" x14ac:dyDescent="0.75">
      <c r="A73" s="353"/>
    </row>
    <row r="74" spans="1:3" x14ac:dyDescent="0.75">
      <c r="A74" s="461" t="s">
        <v>962</v>
      </c>
      <c r="B74" s="462"/>
    </row>
    <row r="75" spans="1:3" x14ac:dyDescent="0.75">
      <c r="A75" s="302" t="s">
        <v>963</v>
      </c>
      <c r="B75" s="6" t="b">
        <f>TRUE</f>
        <v>1</v>
      </c>
      <c r="C75" s="394" t="s">
        <v>966</v>
      </c>
    </row>
    <row r="76" spans="1:3" x14ac:dyDescent="0.75">
      <c r="A76" s="302" t="s">
        <v>964</v>
      </c>
      <c r="B76" s="6" t="b">
        <f>FALSE</f>
        <v>0</v>
      </c>
      <c r="C76" s="394" t="s">
        <v>967</v>
      </c>
    </row>
    <row r="77" spans="1:3" x14ac:dyDescent="0.75">
      <c r="A77" s="302" t="s">
        <v>965</v>
      </c>
      <c r="B77" s="6" t="b">
        <v>1</v>
      </c>
      <c r="C77" s="394" t="s">
        <v>968</v>
      </c>
    </row>
    <row r="78" spans="1:3" x14ac:dyDescent="0.75">
      <c r="A78" s="353"/>
    </row>
    <row r="79" spans="1:3" x14ac:dyDescent="0.75">
      <c r="A79" s="353"/>
    </row>
    <row r="80" spans="1:3" x14ac:dyDescent="0.75">
      <c r="A80" s="463" t="s">
        <v>971</v>
      </c>
      <c r="B80" s="464"/>
      <c r="C80" s="394" t="s">
        <v>972</v>
      </c>
    </row>
    <row r="81" spans="1:5" x14ac:dyDescent="0.75">
      <c r="A81" s="465" t="s">
        <v>965</v>
      </c>
      <c r="B81" s="466"/>
      <c r="C81" s="395" t="s">
        <v>973</v>
      </c>
    </row>
    <row r="82" spans="1:5" x14ac:dyDescent="0.75">
      <c r="A82" s="353"/>
    </row>
    <row r="83" spans="1:5" x14ac:dyDescent="0.75">
      <c r="A83" s="353"/>
    </row>
    <row r="84" spans="1:5" x14ac:dyDescent="0.75">
      <c r="A84" s="156" t="str">
        <f>CONCATENATE("Version ",'Change Log'!$B$3," – © 2015-",YEAR('Change Log'!$A$3),IF('Change Log'!$C$3="William W. Davis",", William W. Davis, MSPM, PMP",CONCATENATE(", original copyright holder is William W. Davis, MSPM, PMP; later modified by ",'Change Log'!$C$3)))</f>
        <v>Version 5.1.1 – © 2015-2023, William W. Davis, MSPM, PMP</v>
      </c>
    </row>
    <row r="86" spans="1:5" x14ac:dyDescent="0.75">
      <c r="A86" s="155" t="s">
        <v>205</v>
      </c>
    </row>
    <row r="87" spans="1:5" x14ac:dyDescent="0.75">
      <c r="A87" s="155" t="s">
        <v>88</v>
      </c>
    </row>
    <row r="88" spans="1:5" x14ac:dyDescent="0.75">
      <c r="A88" s="155" t="s">
        <v>204</v>
      </c>
    </row>
    <row r="89" spans="1:5" x14ac:dyDescent="0.75">
      <c r="A89" s="155" t="s">
        <v>206</v>
      </c>
    </row>
    <row r="90" spans="1:5" x14ac:dyDescent="0.75">
      <c r="A90" s="155" t="s">
        <v>745</v>
      </c>
    </row>
    <row r="91" spans="1:5" x14ac:dyDescent="0.75">
      <c r="A91" s="155" t="s">
        <v>746</v>
      </c>
    </row>
    <row r="92" spans="1:5" x14ac:dyDescent="0.75">
      <c r="A92" s="155"/>
    </row>
    <row r="93" spans="1:5" x14ac:dyDescent="0.75">
      <c r="A93" s="155" t="s">
        <v>747</v>
      </c>
    </row>
    <row r="94" spans="1:5" x14ac:dyDescent="0.75">
      <c r="A94" s="155" t="s">
        <v>87</v>
      </c>
    </row>
    <row r="95" spans="1:5" x14ac:dyDescent="0.75">
      <c r="A95" s="457" t="s">
        <v>752</v>
      </c>
      <c r="B95" s="457"/>
      <c r="C95" s="457"/>
      <c r="D95" s="457"/>
      <c r="E95" s="457"/>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1640625" customWidth="1"/>
    <col min="2" max="4" width="10.7265625" customWidth="1"/>
    <col min="5" max="5" width="6.08984375" customWidth="1"/>
    <col min="6" max="9" width="10.7265625" customWidth="1"/>
    <col min="10" max="10" width="6.08984375" customWidth="1"/>
    <col min="11" max="14" width="10.7265625" customWidth="1"/>
  </cols>
  <sheetData>
    <row r="1" spans="1:17" ht="18.5" x14ac:dyDescent="0.75">
      <c r="A1" s="54" t="s">
        <v>772</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7" t="s">
        <v>66</v>
      </c>
      <c r="C3" s="467"/>
      <c r="D3" s="467"/>
      <c r="E3" s="5"/>
      <c r="F3" s="5"/>
      <c r="G3" s="467" t="s">
        <v>62</v>
      </c>
      <c r="H3" s="467"/>
      <c r="I3" s="467"/>
      <c r="J3" s="5"/>
      <c r="K3" s="5"/>
      <c r="L3" s="467" t="s">
        <v>67</v>
      </c>
      <c r="M3" s="467"/>
      <c r="N3" s="467"/>
      <c r="O3" s="5"/>
      <c r="P3" s="5"/>
      <c r="Q3" s="5"/>
    </row>
    <row r="4" spans="1:17" x14ac:dyDescent="0.75">
      <c r="A4" s="5"/>
      <c r="B4" s="5"/>
      <c r="C4" s="62" t="s">
        <v>784</v>
      </c>
      <c r="D4" s="21">
        <f>_xlfn.STDEV.P(B13:D112)</f>
        <v>8.4852813742385695</v>
      </c>
      <c r="E4" s="5"/>
      <c r="F4" s="5"/>
      <c r="G4" s="5"/>
      <c r="H4" s="62" t="s">
        <v>784</v>
      </c>
      <c r="I4" s="21">
        <f>_xlfn.STDEV.P(G13:I112)</f>
        <v>24</v>
      </c>
      <c r="J4" s="5"/>
      <c r="K4" s="5"/>
      <c r="L4" s="5"/>
      <c r="M4" s="62" t="s">
        <v>784</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04">
        <v>60</v>
      </c>
      <c r="C9" s="304">
        <v>120</v>
      </c>
      <c r="D9" s="304">
        <v>180</v>
      </c>
      <c r="E9" s="5"/>
      <c r="F9" s="62" t="s">
        <v>11</v>
      </c>
      <c r="G9" s="304">
        <v>60</v>
      </c>
      <c r="H9" s="304">
        <v>120</v>
      </c>
      <c r="I9" s="304">
        <v>180</v>
      </c>
      <c r="J9" s="5"/>
      <c r="K9" s="62" t="s">
        <v>11</v>
      </c>
      <c r="L9" s="304">
        <v>60</v>
      </c>
      <c r="M9" s="304">
        <v>120</v>
      </c>
      <c r="N9" s="304">
        <v>180</v>
      </c>
      <c r="O9" s="5"/>
      <c r="P9" s="5"/>
      <c r="Q9" s="5"/>
    </row>
    <row r="10" spans="1:17" x14ac:dyDescent="0.75">
      <c r="A10" s="62" t="s">
        <v>10</v>
      </c>
      <c r="B10" s="302">
        <v>1</v>
      </c>
      <c r="C10" s="302">
        <v>98</v>
      </c>
      <c r="D10" s="302">
        <v>1</v>
      </c>
      <c r="E10" s="5"/>
      <c r="F10" s="62" t="s">
        <v>10</v>
      </c>
      <c r="G10" s="302">
        <v>8</v>
      </c>
      <c r="H10" s="302">
        <v>84</v>
      </c>
      <c r="I10" s="302">
        <v>8</v>
      </c>
      <c r="J10" s="5"/>
      <c r="K10" s="62" t="s">
        <v>10</v>
      </c>
      <c r="L10" s="302">
        <v>33</v>
      </c>
      <c r="M10" s="302">
        <v>34</v>
      </c>
      <c r="N10" s="302">
        <v>33</v>
      </c>
      <c r="O10" s="5"/>
      <c r="P10" s="5"/>
      <c r="Q10" s="5"/>
    </row>
    <row r="11" spans="1:17" x14ac:dyDescent="0.75">
      <c r="A11" s="61"/>
      <c r="B11" s="468" t="str">
        <f>IF(B10+C10+D10=100,"","Distribution not equal to 100")</f>
        <v/>
      </c>
      <c r="C11" s="468"/>
      <c r="D11" s="468"/>
      <c r="E11" s="5"/>
      <c r="F11" s="61"/>
      <c r="G11" s="468" t="str">
        <f>IF(G10+H10+I10=100,"","Distribution not equal to 100")</f>
        <v/>
      </c>
      <c r="H11" s="468"/>
      <c r="I11" s="468"/>
      <c r="J11" s="5"/>
      <c r="K11" s="61"/>
      <c r="L11" s="468" t="str">
        <f>IF(L10+M10+N10=100,"","Distribution not equal to 100")</f>
        <v/>
      </c>
      <c r="M11" s="468"/>
      <c r="N11" s="468"/>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53" t="s">
        <v>982</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Log'!$A$3),IF('Change Log'!$C$3="William W. Davis",", William W. Davis, MSPM, PMP",CONCATENATE(", original copyright holder is William W. Davis, MSPM, PMP; later modified by ",'Change Log'!$C$3)))</f>
        <v>Version 5.1.1 – © 2015-2023, William W. Davis, MSPM, PMP</v>
      </c>
      <c r="B114" s="5"/>
      <c r="C114" s="5"/>
      <c r="D114" s="2"/>
      <c r="E114" s="2"/>
      <c r="F114" s="5"/>
      <c r="G114" s="5"/>
      <c r="H114" s="5"/>
      <c r="I114" s="5"/>
      <c r="J114" s="2"/>
      <c r="K114" s="5"/>
      <c r="L114" s="5"/>
      <c r="M114" s="5"/>
      <c r="N114" s="5"/>
      <c r="O114" s="5"/>
      <c r="P114" s="5"/>
      <c r="Q114" s="5"/>
      <c r="R114" s="5"/>
    </row>
    <row r="115" spans="1:18" x14ac:dyDescent="0.75">
      <c r="A115" s="469" t="s">
        <v>135</v>
      </c>
      <c r="B115" s="469"/>
      <c r="C115" s="469"/>
      <c r="D115" s="469"/>
      <c r="E115" s="469"/>
      <c r="F115" s="469"/>
      <c r="G115" s="469"/>
      <c r="H115" s="5"/>
      <c r="I115" s="5"/>
      <c r="J115" s="2"/>
      <c r="K115" s="5"/>
      <c r="L115" s="5"/>
      <c r="M115" s="5"/>
      <c r="N115" s="5"/>
      <c r="O115" s="5"/>
      <c r="P115" s="5"/>
      <c r="Q115" s="5"/>
      <c r="R115" s="5"/>
    </row>
    <row r="116" spans="1:18" x14ac:dyDescent="0.75">
      <c r="A116" s="469" t="s">
        <v>136</v>
      </c>
      <c r="B116" s="469"/>
      <c r="C116" s="469"/>
      <c r="D116" s="469"/>
      <c r="E116" s="469"/>
      <c r="F116" s="469"/>
      <c r="G116" s="469"/>
      <c r="H116" s="5"/>
      <c r="I116" s="5"/>
      <c r="J116" s="2"/>
      <c r="K116" s="5"/>
      <c r="L116" s="5"/>
      <c r="M116" s="5"/>
      <c r="N116" s="5"/>
      <c r="O116" s="5"/>
      <c r="P116" s="5"/>
      <c r="Q116" s="5"/>
      <c r="R116" s="5"/>
    </row>
    <row r="117" spans="1:18" x14ac:dyDescent="0.75">
      <c r="A117" s="469" t="s">
        <v>90</v>
      </c>
      <c r="B117" s="469"/>
      <c r="C117" s="469"/>
      <c r="D117" s="469"/>
      <c r="E117" s="469"/>
      <c r="F117" s="469"/>
      <c r="G117" s="469"/>
      <c r="H117" s="5"/>
      <c r="I117" s="5"/>
      <c r="J117" s="2"/>
      <c r="K117" s="5"/>
      <c r="L117" s="5"/>
      <c r="M117" s="5"/>
      <c r="N117" s="5"/>
      <c r="O117" s="5"/>
      <c r="P117" s="5"/>
      <c r="Q117" s="5"/>
      <c r="R117" s="5"/>
    </row>
    <row r="118" spans="1:18" x14ac:dyDescent="0.75">
      <c r="A118" s="469" t="s">
        <v>207</v>
      </c>
      <c r="B118" s="469"/>
      <c r="C118" s="469"/>
      <c r="D118" s="469"/>
      <c r="E118" s="469"/>
      <c r="F118" s="469"/>
      <c r="G118" s="469"/>
      <c r="H118" s="5"/>
      <c r="I118" s="5"/>
      <c r="J118" s="2"/>
      <c r="K118" s="5"/>
      <c r="L118" s="5"/>
      <c r="M118" s="5"/>
      <c r="N118" s="5"/>
      <c r="O118" s="5"/>
      <c r="P118" s="5"/>
      <c r="Q118" s="5"/>
      <c r="R118" s="5"/>
    </row>
    <row r="119" spans="1:18" x14ac:dyDescent="0.75">
      <c r="A119" s="469" t="s">
        <v>999</v>
      </c>
      <c r="B119" s="469"/>
      <c r="C119" s="469"/>
      <c r="D119" s="469"/>
      <c r="E119" s="469"/>
      <c r="F119" s="469"/>
      <c r="G119" s="469"/>
      <c r="H119" s="469"/>
      <c r="I119" s="469"/>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745</v>
      </c>
      <c r="B124" s="5"/>
      <c r="C124" s="5"/>
      <c r="D124" s="2"/>
      <c r="E124" s="2"/>
      <c r="F124" s="5"/>
      <c r="G124" s="5"/>
      <c r="H124" s="5"/>
      <c r="I124" s="5"/>
      <c r="J124" s="2"/>
      <c r="K124" s="5"/>
      <c r="L124" s="5"/>
      <c r="M124" s="5"/>
      <c r="N124" s="5"/>
      <c r="O124" s="5"/>
      <c r="P124" s="5"/>
      <c r="Q124" s="5"/>
    </row>
    <row r="125" spans="1:18" x14ac:dyDescent="0.75">
      <c r="A125" s="155" t="s">
        <v>746</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747</v>
      </c>
    </row>
    <row r="128" spans="1:18" x14ac:dyDescent="0.75">
      <c r="A128" s="155" t="s">
        <v>87</v>
      </c>
    </row>
    <row r="129" spans="1:7" x14ac:dyDescent="0.75">
      <c r="A129" s="457" t="s">
        <v>752</v>
      </c>
      <c r="B129" s="457"/>
      <c r="C129" s="457"/>
      <c r="D129" s="457"/>
      <c r="E129" s="457"/>
      <c r="F129" s="457"/>
      <c r="G129" s="45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08984375" defaultRowHeight="14.75" x14ac:dyDescent="0.75"/>
  <cols>
    <col min="1" max="16384" width="9.08984375" style="11"/>
  </cols>
  <sheetData>
    <row r="1" spans="1:5" ht="28.75" x14ac:dyDescent="1.35">
      <c r="A1" s="265" t="s">
        <v>756</v>
      </c>
    </row>
    <row r="3" spans="1:5" x14ac:dyDescent="0.75">
      <c r="E3" s="214" t="s">
        <v>191</v>
      </c>
    </row>
    <row r="4" spans="1:5" ht="16" x14ac:dyDescent="0.8">
      <c r="E4" s="214" t="s">
        <v>751</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03" t="s">
        <v>196</v>
      </c>
      <c r="F17" s="403"/>
      <c r="G17" s="403"/>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757</v>
      </c>
    </row>
    <row r="31" spans="1:7" x14ac:dyDescent="0.75">
      <c r="A31" s="276" t="s">
        <v>758</v>
      </c>
    </row>
    <row r="32" spans="1:7" x14ac:dyDescent="0.75">
      <c r="A32" s="276" t="s">
        <v>759</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0"/>
  <sheetViews>
    <sheetView showGridLines="0" workbookViewId="0">
      <selection activeCell="A3" sqref="A3"/>
    </sheetView>
  </sheetViews>
  <sheetFormatPr defaultRowHeight="14.75" x14ac:dyDescent="0.75"/>
  <cols>
    <col min="1" max="1" width="11.7265625" style="30" customWidth="1"/>
    <col min="2" max="2" width="10.54296875" style="31" customWidth="1"/>
    <col min="3" max="3" width="18.6328125" style="31" customWidth="1"/>
    <col min="4" max="4" width="126.86328125" style="32" customWidth="1"/>
    <col min="5" max="5" width="9.08984375" customWidth="1"/>
  </cols>
  <sheetData>
    <row r="1" spans="1:4" ht="24.75" customHeight="1" x14ac:dyDescent="0.75">
      <c r="A1" s="54" t="s">
        <v>773</v>
      </c>
    </row>
    <row r="2" spans="1:4" x14ac:dyDescent="0.75">
      <c r="A2" s="27" t="s">
        <v>985</v>
      </c>
      <c r="B2" s="28" t="s">
        <v>16</v>
      </c>
      <c r="C2" s="28" t="s">
        <v>986</v>
      </c>
      <c r="D2" s="29" t="s">
        <v>17</v>
      </c>
    </row>
    <row r="3" spans="1:4" x14ac:dyDescent="0.75">
      <c r="A3" s="401">
        <v>44927</v>
      </c>
      <c r="B3" s="402" t="s">
        <v>996</v>
      </c>
      <c r="C3" s="402" t="s">
        <v>934</v>
      </c>
      <c r="D3" s="302" t="s">
        <v>997</v>
      </c>
    </row>
    <row r="4" spans="1:4" x14ac:dyDescent="0.75">
      <c r="A4" s="400" t="s">
        <v>987</v>
      </c>
      <c r="B4" s="398"/>
      <c r="C4" s="398"/>
      <c r="D4" s="399"/>
    </row>
    <row r="5" spans="1:4" x14ac:dyDescent="0.75">
      <c r="A5" s="359">
        <v>44927</v>
      </c>
      <c r="B5" s="360" t="s">
        <v>996</v>
      </c>
      <c r="C5" s="360" t="s">
        <v>934</v>
      </c>
      <c r="D5" s="361" t="s">
        <v>997</v>
      </c>
    </row>
    <row r="6" spans="1:4" x14ac:dyDescent="0.75">
      <c r="A6" s="359">
        <v>44562</v>
      </c>
      <c r="B6" s="360" t="s">
        <v>981</v>
      </c>
      <c r="C6" s="360" t="s">
        <v>934</v>
      </c>
      <c r="D6" s="361" t="s">
        <v>995</v>
      </c>
    </row>
    <row r="7" spans="1:4" x14ac:dyDescent="0.75">
      <c r="A7" s="359">
        <v>44422</v>
      </c>
      <c r="B7" s="360" t="s">
        <v>974</v>
      </c>
      <c r="C7" s="360" t="s">
        <v>934</v>
      </c>
      <c r="D7" s="361" t="s">
        <v>980</v>
      </c>
    </row>
    <row r="8" spans="1:4" x14ac:dyDescent="0.75">
      <c r="A8" s="359">
        <v>44360</v>
      </c>
      <c r="B8" s="360" t="s">
        <v>961</v>
      </c>
      <c r="C8" s="360" t="s">
        <v>934</v>
      </c>
      <c r="D8" s="361" t="s">
        <v>969</v>
      </c>
    </row>
    <row r="9" spans="1:4" x14ac:dyDescent="0.75">
      <c r="A9" s="359">
        <v>44355</v>
      </c>
      <c r="B9" s="360" t="s">
        <v>960</v>
      </c>
      <c r="C9" s="360" t="s">
        <v>934</v>
      </c>
      <c r="D9" s="361" t="s">
        <v>959</v>
      </c>
    </row>
    <row r="10" spans="1:4" x14ac:dyDescent="0.75">
      <c r="A10" s="359">
        <v>44352</v>
      </c>
      <c r="B10" s="360" t="s">
        <v>932</v>
      </c>
      <c r="C10" s="360" t="s">
        <v>934</v>
      </c>
      <c r="D10" s="361" t="s">
        <v>933</v>
      </c>
    </row>
    <row r="11" spans="1:4" x14ac:dyDescent="0.75">
      <c r="A11" s="277">
        <v>44310</v>
      </c>
      <c r="B11" s="278" t="s">
        <v>849</v>
      </c>
      <c r="C11" s="278" t="s">
        <v>934</v>
      </c>
      <c r="D11" s="279" t="s">
        <v>938</v>
      </c>
    </row>
    <row r="12" spans="1:4" x14ac:dyDescent="0.75">
      <c r="A12" s="277">
        <v>44134</v>
      </c>
      <c r="B12" s="278" t="s">
        <v>845</v>
      </c>
      <c r="C12" s="278" t="s">
        <v>934</v>
      </c>
      <c r="D12" s="279" t="s">
        <v>848</v>
      </c>
    </row>
    <row r="13" spans="1:4" x14ac:dyDescent="0.75">
      <c r="A13" s="277">
        <v>43985</v>
      </c>
      <c r="B13" s="278" t="s">
        <v>841</v>
      </c>
      <c r="C13" s="278" t="s">
        <v>934</v>
      </c>
      <c r="D13" s="279" t="s">
        <v>939</v>
      </c>
    </row>
    <row r="14" spans="1:4" x14ac:dyDescent="0.75">
      <c r="A14" s="277">
        <v>43984</v>
      </c>
      <c r="B14" s="278" t="s">
        <v>840</v>
      </c>
      <c r="C14" s="278" t="s">
        <v>934</v>
      </c>
      <c r="D14" s="279" t="s">
        <v>940</v>
      </c>
    </row>
    <row r="15" spans="1:4" x14ac:dyDescent="0.75">
      <c r="A15" s="277">
        <v>43977</v>
      </c>
      <c r="B15" s="278" t="s">
        <v>839</v>
      </c>
      <c r="C15" s="278" t="s">
        <v>934</v>
      </c>
      <c r="D15" s="279" t="s">
        <v>941</v>
      </c>
    </row>
    <row r="16" spans="1:4" x14ac:dyDescent="0.75">
      <c r="A16" s="277">
        <v>43974</v>
      </c>
      <c r="B16" s="278" t="s">
        <v>838</v>
      </c>
      <c r="C16" s="278" t="s">
        <v>934</v>
      </c>
      <c r="D16" s="279" t="s">
        <v>942</v>
      </c>
    </row>
    <row r="17" spans="1:4" x14ac:dyDescent="0.75">
      <c r="A17" s="277">
        <v>43961</v>
      </c>
      <c r="B17" s="278" t="s">
        <v>829</v>
      </c>
      <c r="C17" s="278" t="s">
        <v>934</v>
      </c>
      <c r="D17" s="279" t="s">
        <v>830</v>
      </c>
    </row>
    <row r="18" spans="1:4" x14ac:dyDescent="0.75">
      <c r="A18" s="277">
        <v>43947</v>
      </c>
      <c r="B18" s="278" t="s">
        <v>828</v>
      </c>
      <c r="C18" s="278" t="s">
        <v>934</v>
      </c>
      <c r="D18" s="279" t="s">
        <v>827</v>
      </c>
    </row>
    <row r="19" spans="1:4" x14ac:dyDescent="0.75">
      <c r="A19" s="277">
        <v>43944</v>
      </c>
      <c r="B19" s="278" t="s">
        <v>823</v>
      </c>
      <c r="C19" s="278" t="s">
        <v>934</v>
      </c>
      <c r="D19" s="279" t="s">
        <v>826</v>
      </c>
    </row>
    <row r="20" spans="1:4" x14ac:dyDescent="0.75">
      <c r="A20" s="277">
        <v>43832</v>
      </c>
      <c r="B20" s="278" t="s">
        <v>822</v>
      </c>
      <c r="C20" s="278" t="s">
        <v>934</v>
      </c>
      <c r="D20" s="279" t="s">
        <v>943</v>
      </c>
    </row>
    <row r="21" spans="1:4" x14ac:dyDescent="0.75">
      <c r="A21" s="209">
        <v>43658</v>
      </c>
      <c r="B21" s="210" t="s">
        <v>754</v>
      </c>
      <c r="C21" s="210" t="s">
        <v>934</v>
      </c>
      <c r="D21" s="211" t="s">
        <v>755</v>
      </c>
    </row>
    <row r="22" spans="1:4" x14ac:dyDescent="0.75">
      <c r="A22" s="209">
        <v>43655</v>
      </c>
      <c r="B22" s="210" t="s">
        <v>750</v>
      </c>
      <c r="C22" s="210" t="s">
        <v>934</v>
      </c>
      <c r="D22" s="211" t="s">
        <v>753</v>
      </c>
    </row>
    <row r="23" spans="1:4" x14ac:dyDescent="0.75">
      <c r="A23" s="209">
        <v>43646</v>
      </c>
      <c r="B23" s="210" t="s">
        <v>230</v>
      </c>
      <c r="C23" s="210" t="s">
        <v>934</v>
      </c>
      <c r="D23" s="211" t="s">
        <v>231</v>
      </c>
    </row>
    <row r="24" spans="1:4" x14ac:dyDescent="0.75">
      <c r="A24" s="209">
        <v>43534</v>
      </c>
      <c r="B24" s="210" t="s">
        <v>228</v>
      </c>
      <c r="C24" s="210" t="s">
        <v>934</v>
      </c>
      <c r="D24" s="211" t="s">
        <v>229</v>
      </c>
    </row>
    <row r="25" spans="1:4" x14ac:dyDescent="0.75">
      <c r="A25" s="86">
        <v>43421</v>
      </c>
      <c r="B25" s="87" t="s">
        <v>209</v>
      </c>
      <c r="C25" s="87" t="s">
        <v>934</v>
      </c>
      <c r="D25" s="88" t="s">
        <v>210</v>
      </c>
    </row>
    <row r="26" spans="1:4" x14ac:dyDescent="0.75">
      <c r="A26" s="86">
        <v>43365</v>
      </c>
      <c r="B26" s="87" t="s">
        <v>142</v>
      </c>
      <c r="C26" s="87" t="s">
        <v>934</v>
      </c>
      <c r="D26" s="88" t="s">
        <v>166</v>
      </c>
    </row>
    <row r="27" spans="1:4" x14ac:dyDescent="0.75">
      <c r="A27" s="86">
        <v>42795</v>
      </c>
      <c r="B27" s="87" t="s">
        <v>103</v>
      </c>
      <c r="C27" s="87" t="s">
        <v>934</v>
      </c>
      <c r="D27" s="88" t="s">
        <v>108</v>
      </c>
    </row>
    <row r="28" spans="1:4" x14ac:dyDescent="0.75">
      <c r="A28" s="86">
        <v>42769</v>
      </c>
      <c r="B28" s="87" t="s">
        <v>95</v>
      </c>
      <c r="C28" s="87" t="s">
        <v>934</v>
      </c>
      <c r="D28" s="88" t="s">
        <v>96</v>
      </c>
    </row>
    <row r="29" spans="1:4" x14ac:dyDescent="0.75">
      <c r="A29" s="86">
        <v>42747</v>
      </c>
      <c r="B29" s="87" t="s">
        <v>93</v>
      </c>
      <c r="C29" s="87" t="s">
        <v>934</v>
      </c>
      <c r="D29" s="88" t="s">
        <v>94</v>
      </c>
    </row>
    <row r="30" spans="1:4" x14ac:dyDescent="0.75">
      <c r="A30" s="86">
        <v>42738</v>
      </c>
      <c r="B30" s="87" t="s">
        <v>92</v>
      </c>
      <c r="C30" s="87" t="s">
        <v>934</v>
      </c>
      <c r="D30" s="88" t="s">
        <v>141</v>
      </c>
    </row>
    <row r="31" spans="1:4" x14ac:dyDescent="0.75">
      <c r="A31" s="86">
        <v>42736</v>
      </c>
      <c r="B31" s="87" t="s">
        <v>56</v>
      </c>
      <c r="C31" s="87" t="s">
        <v>934</v>
      </c>
      <c r="D31" s="88" t="s">
        <v>73</v>
      </c>
    </row>
    <row r="32" spans="1:4" x14ac:dyDescent="0.75">
      <c r="A32" s="83">
        <v>42649</v>
      </c>
      <c r="B32" s="84" t="s">
        <v>54</v>
      </c>
      <c r="C32" s="84" t="s">
        <v>934</v>
      </c>
      <c r="D32" s="85" t="s">
        <v>55</v>
      </c>
    </row>
    <row r="33" spans="1:4" x14ac:dyDescent="0.75">
      <c r="A33" s="83">
        <v>42646</v>
      </c>
      <c r="B33" s="84" t="s">
        <v>50</v>
      </c>
      <c r="C33" s="84" t="s">
        <v>934</v>
      </c>
      <c r="D33" s="85" t="s">
        <v>53</v>
      </c>
    </row>
    <row r="34" spans="1:4" x14ac:dyDescent="0.75">
      <c r="A34" s="83">
        <v>42634</v>
      </c>
      <c r="B34" s="84" t="s">
        <v>46</v>
      </c>
      <c r="C34" s="84" t="s">
        <v>934</v>
      </c>
      <c r="D34" s="85" t="s">
        <v>47</v>
      </c>
    </row>
    <row r="35" spans="1:4" x14ac:dyDescent="0.75">
      <c r="A35" s="83">
        <v>42623</v>
      </c>
      <c r="B35" s="84" t="s">
        <v>30</v>
      </c>
      <c r="C35" s="84" t="s">
        <v>934</v>
      </c>
      <c r="D35" s="85" t="s">
        <v>33</v>
      </c>
    </row>
    <row r="36" spans="1:4" x14ac:dyDescent="0.75">
      <c r="A36" s="83">
        <v>42560</v>
      </c>
      <c r="B36" s="84" t="s">
        <v>27</v>
      </c>
      <c r="C36" s="84" t="s">
        <v>934</v>
      </c>
      <c r="D36" s="85" t="s">
        <v>28</v>
      </c>
    </row>
    <row r="37" spans="1:4" x14ac:dyDescent="0.75">
      <c r="A37" s="83">
        <v>42554</v>
      </c>
      <c r="B37" s="84" t="s">
        <v>25</v>
      </c>
      <c r="C37" s="84" t="s">
        <v>934</v>
      </c>
      <c r="D37" s="85" t="s">
        <v>26</v>
      </c>
    </row>
    <row r="38" spans="1:4" x14ac:dyDescent="0.75">
      <c r="A38" s="83">
        <v>42286</v>
      </c>
      <c r="B38" s="84" t="s">
        <v>22</v>
      </c>
      <c r="C38" s="84" t="s">
        <v>934</v>
      </c>
      <c r="D38" s="85" t="s">
        <v>23</v>
      </c>
    </row>
    <row r="39" spans="1:4" x14ac:dyDescent="0.75">
      <c r="A39" s="83">
        <v>42264</v>
      </c>
      <c r="B39" s="84" t="s">
        <v>20</v>
      </c>
      <c r="C39" s="84" t="s">
        <v>934</v>
      </c>
      <c r="D39" s="85" t="s">
        <v>21</v>
      </c>
    </row>
    <row r="40" spans="1:4" x14ac:dyDescent="0.75">
      <c r="A40" s="83">
        <v>42216</v>
      </c>
      <c r="B40" s="84" t="s">
        <v>18</v>
      </c>
      <c r="C40" s="84" t="s">
        <v>934</v>
      </c>
      <c r="D40" s="85" t="s">
        <v>19</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08984375" style="264"/>
  </cols>
  <sheetData>
    <row r="1" spans="1:1" x14ac:dyDescent="0.75">
      <c r="A1" s="262" t="s">
        <v>744</v>
      </c>
    </row>
    <row r="2" spans="1:1" x14ac:dyDescent="0.75">
      <c r="A2" s="262" t="s">
        <v>232</v>
      </c>
    </row>
    <row r="3" spans="1:1" x14ac:dyDescent="0.75">
      <c r="A3" s="262"/>
    </row>
    <row r="4" spans="1:1" x14ac:dyDescent="0.75">
      <c r="A4" s="262" t="s">
        <v>233</v>
      </c>
    </row>
    <row r="5" spans="1:1" x14ac:dyDescent="0.75">
      <c r="A5" s="262" t="s">
        <v>234</v>
      </c>
    </row>
    <row r="6" spans="1:1" x14ac:dyDescent="0.75">
      <c r="A6" s="262" t="s">
        <v>235</v>
      </c>
    </row>
    <row r="7" spans="1:1" x14ac:dyDescent="0.75">
      <c r="A7" s="262"/>
    </row>
    <row r="8" spans="1:1" x14ac:dyDescent="0.75">
      <c r="A8" s="262" t="s">
        <v>236</v>
      </c>
    </row>
    <row r="9" spans="1:1" x14ac:dyDescent="0.75">
      <c r="A9" s="262"/>
    </row>
    <row r="10" spans="1:1" x14ac:dyDescent="0.75">
      <c r="A10" s="262" t="s">
        <v>237</v>
      </c>
    </row>
    <row r="11" spans="1:1" x14ac:dyDescent="0.75">
      <c r="A11" s="262" t="s">
        <v>238</v>
      </c>
    </row>
    <row r="12" spans="1:1" x14ac:dyDescent="0.75">
      <c r="A12" s="262"/>
    </row>
    <row r="13" spans="1:1" x14ac:dyDescent="0.75">
      <c r="A13" s="262" t="s">
        <v>239</v>
      </c>
    </row>
    <row r="14" spans="1:1" x14ac:dyDescent="0.75">
      <c r="A14" s="262" t="s">
        <v>240</v>
      </c>
    </row>
    <row r="15" spans="1:1" x14ac:dyDescent="0.75">
      <c r="A15" s="262" t="s">
        <v>241</v>
      </c>
    </row>
    <row r="16" spans="1:1" x14ac:dyDescent="0.75">
      <c r="A16" s="262" t="s">
        <v>242</v>
      </c>
    </row>
    <row r="17" spans="1:1" x14ac:dyDescent="0.75">
      <c r="A17" s="262" t="s">
        <v>243</v>
      </c>
    </row>
    <row r="18" spans="1:1" x14ac:dyDescent="0.75">
      <c r="A18" s="262" t="s">
        <v>244</v>
      </c>
    </row>
    <row r="19" spans="1:1" x14ac:dyDescent="0.75">
      <c r="A19" s="262" t="s">
        <v>245</v>
      </c>
    </row>
    <row r="20" spans="1:1" x14ac:dyDescent="0.75">
      <c r="A20" s="262" t="s">
        <v>246</v>
      </c>
    </row>
    <row r="21" spans="1:1" x14ac:dyDescent="0.75">
      <c r="A21" s="262"/>
    </row>
    <row r="22" spans="1:1" x14ac:dyDescent="0.75">
      <c r="A22" s="262" t="s">
        <v>247</v>
      </c>
    </row>
    <row r="23" spans="1:1" x14ac:dyDescent="0.75">
      <c r="A23" s="262" t="s">
        <v>248</v>
      </c>
    </row>
    <row r="24" spans="1:1" x14ac:dyDescent="0.75">
      <c r="A24" s="262" t="s">
        <v>249</v>
      </c>
    </row>
    <row r="25" spans="1:1" x14ac:dyDescent="0.75">
      <c r="A25" s="262" t="s">
        <v>250</v>
      </c>
    </row>
    <row r="26" spans="1:1" x14ac:dyDescent="0.75">
      <c r="A26" s="262" t="s">
        <v>251</v>
      </c>
    </row>
    <row r="27" spans="1:1" x14ac:dyDescent="0.75">
      <c r="A27" s="262" t="s">
        <v>252</v>
      </c>
    </row>
    <row r="28" spans="1:1" x14ac:dyDescent="0.75">
      <c r="A28" s="262"/>
    </row>
    <row r="29" spans="1:1" x14ac:dyDescent="0.75">
      <c r="A29" s="262" t="s">
        <v>253</v>
      </c>
    </row>
    <row r="30" spans="1:1" x14ac:dyDescent="0.75">
      <c r="A30" s="262" t="s">
        <v>254</v>
      </c>
    </row>
    <row r="31" spans="1:1" x14ac:dyDescent="0.75">
      <c r="A31" s="262" t="s">
        <v>255</v>
      </c>
    </row>
    <row r="32" spans="1:1" x14ac:dyDescent="0.75">
      <c r="A32" s="262" t="s">
        <v>256</v>
      </c>
    </row>
    <row r="33" spans="1:1" x14ac:dyDescent="0.75">
      <c r="A33" s="262"/>
    </row>
    <row r="34" spans="1:1" x14ac:dyDescent="0.75">
      <c r="A34" s="262" t="s">
        <v>257</v>
      </c>
    </row>
    <row r="35" spans="1:1" x14ac:dyDescent="0.75">
      <c r="A35" s="262" t="s">
        <v>258</v>
      </c>
    </row>
    <row r="36" spans="1:1" x14ac:dyDescent="0.75">
      <c r="A36" s="262" t="s">
        <v>259</v>
      </c>
    </row>
    <row r="37" spans="1:1" x14ac:dyDescent="0.75">
      <c r="A37" s="262" t="s">
        <v>260</v>
      </c>
    </row>
    <row r="38" spans="1:1" x14ac:dyDescent="0.75">
      <c r="A38" s="262" t="s">
        <v>261</v>
      </c>
    </row>
    <row r="39" spans="1:1" x14ac:dyDescent="0.75">
      <c r="A39" s="262"/>
    </row>
    <row r="40" spans="1:1" x14ac:dyDescent="0.75">
      <c r="A40" s="262" t="s">
        <v>262</v>
      </c>
    </row>
    <row r="41" spans="1:1" x14ac:dyDescent="0.75">
      <c r="A41" s="262" t="s">
        <v>263</v>
      </c>
    </row>
    <row r="42" spans="1:1" x14ac:dyDescent="0.75">
      <c r="A42" s="262" t="s">
        <v>264</v>
      </c>
    </row>
    <row r="43" spans="1:1" x14ac:dyDescent="0.75">
      <c r="A43" s="262"/>
    </row>
    <row r="44" spans="1:1" x14ac:dyDescent="0.75">
      <c r="A44" s="262" t="s">
        <v>265</v>
      </c>
    </row>
    <row r="45" spans="1:1" x14ac:dyDescent="0.75">
      <c r="A45" s="262" t="s">
        <v>266</v>
      </c>
    </row>
    <row r="46" spans="1:1" x14ac:dyDescent="0.75">
      <c r="A46" s="262" t="s">
        <v>267</v>
      </c>
    </row>
    <row r="47" spans="1:1" x14ac:dyDescent="0.75">
      <c r="A47" s="262" t="s">
        <v>268</v>
      </c>
    </row>
    <row r="48" spans="1:1" x14ac:dyDescent="0.75">
      <c r="A48" s="262" t="s">
        <v>269</v>
      </c>
    </row>
    <row r="49" spans="1:1" x14ac:dyDescent="0.75">
      <c r="A49" s="262"/>
    </row>
    <row r="50" spans="1:1" x14ac:dyDescent="0.75">
      <c r="A50" s="262" t="s">
        <v>270</v>
      </c>
    </row>
    <row r="51" spans="1:1" x14ac:dyDescent="0.75">
      <c r="A51" s="262" t="s">
        <v>271</v>
      </c>
    </row>
    <row r="52" spans="1:1" x14ac:dyDescent="0.75">
      <c r="A52" s="262" t="s">
        <v>272</v>
      </c>
    </row>
    <row r="53" spans="1:1" x14ac:dyDescent="0.75">
      <c r="A53" s="262" t="s">
        <v>273</v>
      </c>
    </row>
    <row r="54" spans="1:1" x14ac:dyDescent="0.75">
      <c r="A54" s="262" t="s">
        <v>274</v>
      </c>
    </row>
    <row r="55" spans="1:1" x14ac:dyDescent="0.75">
      <c r="A55" s="262" t="s">
        <v>275</v>
      </c>
    </row>
    <row r="56" spans="1:1" x14ac:dyDescent="0.75">
      <c r="A56" s="262" t="s">
        <v>276</v>
      </c>
    </row>
    <row r="57" spans="1:1" x14ac:dyDescent="0.75">
      <c r="A57" s="262" t="s">
        <v>277</v>
      </c>
    </row>
    <row r="58" spans="1:1" x14ac:dyDescent="0.75">
      <c r="A58" s="262" t="s">
        <v>278</v>
      </c>
    </row>
    <row r="59" spans="1:1" x14ac:dyDescent="0.75">
      <c r="A59" s="262" t="s">
        <v>279</v>
      </c>
    </row>
    <row r="60" spans="1:1" x14ac:dyDescent="0.75">
      <c r="A60" s="262"/>
    </row>
    <row r="61" spans="1:1" x14ac:dyDescent="0.75">
      <c r="A61" s="262" t="s">
        <v>280</v>
      </c>
    </row>
    <row r="62" spans="1:1" x14ac:dyDescent="0.75">
      <c r="A62" s="262" t="s">
        <v>281</v>
      </c>
    </row>
    <row r="63" spans="1:1" x14ac:dyDescent="0.75">
      <c r="A63" s="262" t="s">
        <v>282</v>
      </c>
    </row>
    <row r="64" spans="1:1" x14ac:dyDescent="0.75">
      <c r="A64" s="262" t="s">
        <v>283</v>
      </c>
    </row>
    <row r="65" spans="1:1" x14ac:dyDescent="0.75">
      <c r="A65" s="262" t="s">
        <v>284</v>
      </c>
    </row>
    <row r="66" spans="1:1" x14ac:dyDescent="0.75">
      <c r="A66" s="262" t="s">
        <v>285</v>
      </c>
    </row>
    <row r="67" spans="1:1" x14ac:dyDescent="0.75">
      <c r="A67" s="262"/>
    </row>
    <row r="68" spans="1:1" x14ac:dyDescent="0.75">
      <c r="A68" s="262" t="s">
        <v>286</v>
      </c>
    </row>
    <row r="69" spans="1:1" x14ac:dyDescent="0.75">
      <c r="A69" s="262" t="s">
        <v>287</v>
      </c>
    </row>
    <row r="70" spans="1:1" x14ac:dyDescent="0.75">
      <c r="A70" s="262"/>
    </row>
    <row r="71" spans="1:1" x14ac:dyDescent="0.75">
      <c r="A71" s="262" t="s">
        <v>288</v>
      </c>
    </row>
    <row r="72" spans="1:1" x14ac:dyDescent="0.75">
      <c r="A72" s="262"/>
    </row>
    <row r="73" spans="1:1" x14ac:dyDescent="0.75">
      <c r="A73" s="262" t="s">
        <v>289</v>
      </c>
    </row>
    <row r="74" spans="1:1" x14ac:dyDescent="0.75">
      <c r="A74" s="262"/>
    </row>
    <row r="75" spans="1:1" x14ac:dyDescent="0.75">
      <c r="A75" s="262" t="s">
        <v>290</v>
      </c>
    </row>
    <row r="76" spans="1:1" x14ac:dyDescent="0.75">
      <c r="A76" s="262"/>
    </row>
    <row r="77" spans="1:1" x14ac:dyDescent="0.75">
      <c r="A77" s="262" t="s">
        <v>291</v>
      </c>
    </row>
    <row r="78" spans="1:1" x14ac:dyDescent="0.75">
      <c r="A78" s="262" t="s">
        <v>292</v>
      </c>
    </row>
    <row r="79" spans="1:1" x14ac:dyDescent="0.75">
      <c r="A79" s="262"/>
    </row>
    <row r="80" spans="1:1" x14ac:dyDescent="0.75">
      <c r="A80" s="262" t="s">
        <v>293</v>
      </c>
    </row>
    <row r="81" spans="1:1" x14ac:dyDescent="0.75">
      <c r="A81" s="262" t="s">
        <v>294</v>
      </c>
    </row>
    <row r="82" spans="1:1" x14ac:dyDescent="0.75">
      <c r="A82" s="262" t="s">
        <v>295</v>
      </c>
    </row>
    <row r="83" spans="1:1" x14ac:dyDescent="0.75">
      <c r="A83" s="262"/>
    </row>
    <row r="84" spans="1:1" x14ac:dyDescent="0.75">
      <c r="A84" s="262" t="s">
        <v>296</v>
      </c>
    </row>
    <row r="85" spans="1:1" x14ac:dyDescent="0.75">
      <c r="A85" s="262" t="s">
        <v>297</v>
      </c>
    </row>
    <row r="86" spans="1:1" x14ac:dyDescent="0.75">
      <c r="A86" s="262" t="s">
        <v>298</v>
      </c>
    </row>
    <row r="87" spans="1:1" x14ac:dyDescent="0.75">
      <c r="A87" s="262" t="s">
        <v>299</v>
      </c>
    </row>
    <row r="88" spans="1:1" x14ac:dyDescent="0.75">
      <c r="A88" s="262"/>
    </row>
    <row r="89" spans="1:1" x14ac:dyDescent="0.75">
      <c r="A89" s="262" t="s">
        <v>300</v>
      </c>
    </row>
    <row r="90" spans="1:1" x14ac:dyDescent="0.75">
      <c r="A90" s="262" t="s">
        <v>301</v>
      </c>
    </row>
    <row r="91" spans="1:1" x14ac:dyDescent="0.75">
      <c r="A91" s="262"/>
    </row>
    <row r="92" spans="1:1" x14ac:dyDescent="0.75">
      <c r="A92" s="262" t="s">
        <v>302</v>
      </c>
    </row>
    <row r="93" spans="1:1" x14ac:dyDescent="0.75">
      <c r="A93" s="262" t="s">
        <v>303</v>
      </c>
    </row>
    <row r="94" spans="1:1" x14ac:dyDescent="0.75">
      <c r="A94" s="262" t="s">
        <v>304</v>
      </c>
    </row>
    <row r="95" spans="1:1" x14ac:dyDescent="0.75">
      <c r="A95" s="262" t="s">
        <v>305</v>
      </c>
    </row>
    <row r="96" spans="1:1" x14ac:dyDescent="0.75">
      <c r="A96" s="262" t="s">
        <v>306</v>
      </c>
    </row>
    <row r="97" spans="1:1" x14ac:dyDescent="0.75">
      <c r="A97" s="262" t="s">
        <v>307</v>
      </c>
    </row>
    <row r="98" spans="1:1" x14ac:dyDescent="0.75">
      <c r="A98" s="262"/>
    </row>
    <row r="99" spans="1:1" x14ac:dyDescent="0.75">
      <c r="A99" s="262" t="s">
        <v>308</v>
      </c>
    </row>
    <row r="100" spans="1:1" x14ac:dyDescent="0.75">
      <c r="A100" s="262" t="s">
        <v>309</v>
      </c>
    </row>
    <row r="101" spans="1:1" x14ac:dyDescent="0.75">
      <c r="A101" s="262" t="s">
        <v>310</v>
      </c>
    </row>
    <row r="102" spans="1:1" x14ac:dyDescent="0.75">
      <c r="A102" s="262"/>
    </row>
    <row r="103" spans="1:1" x14ac:dyDescent="0.75">
      <c r="A103" s="262" t="s">
        <v>311</v>
      </c>
    </row>
    <row r="104" spans="1:1" x14ac:dyDescent="0.75">
      <c r="A104" s="262" t="s">
        <v>312</v>
      </c>
    </row>
    <row r="105" spans="1:1" x14ac:dyDescent="0.75">
      <c r="A105" s="262" t="s">
        <v>313</v>
      </c>
    </row>
    <row r="106" spans="1:1" x14ac:dyDescent="0.75">
      <c r="A106" s="262" t="s">
        <v>314</v>
      </c>
    </row>
    <row r="107" spans="1:1" x14ac:dyDescent="0.75">
      <c r="A107" s="262" t="s">
        <v>315</v>
      </c>
    </row>
    <row r="108" spans="1:1" x14ac:dyDescent="0.75">
      <c r="A108" s="262" t="s">
        <v>316</v>
      </c>
    </row>
    <row r="109" spans="1:1" x14ac:dyDescent="0.75">
      <c r="A109" s="262" t="s">
        <v>317</v>
      </c>
    </row>
    <row r="110" spans="1:1" x14ac:dyDescent="0.75">
      <c r="A110" s="262" t="s">
        <v>318</v>
      </c>
    </row>
    <row r="111" spans="1:1" x14ac:dyDescent="0.75">
      <c r="A111" s="262"/>
    </row>
    <row r="112" spans="1:1" x14ac:dyDescent="0.75">
      <c r="A112" s="262" t="s">
        <v>319</v>
      </c>
    </row>
    <row r="113" spans="1:1" x14ac:dyDescent="0.75">
      <c r="A113" s="262"/>
    </row>
    <row r="114" spans="1:1" x14ac:dyDescent="0.75">
      <c r="A114" s="262" t="s">
        <v>320</v>
      </c>
    </row>
    <row r="115" spans="1:1" x14ac:dyDescent="0.75">
      <c r="A115" s="262" t="s">
        <v>321</v>
      </c>
    </row>
    <row r="116" spans="1:1" x14ac:dyDescent="0.75">
      <c r="A116" s="262" t="s">
        <v>322</v>
      </c>
    </row>
    <row r="117" spans="1:1" x14ac:dyDescent="0.75">
      <c r="A117" s="262"/>
    </row>
    <row r="118" spans="1:1" x14ac:dyDescent="0.75">
      <c r="A118" s="262" t="s">
        <v>323</v>
      </c>
    </row>
    <row r="119" spans="1:1" x14ac:dyDescent="0.75">
      <c r="A119" s="262" t="s">
        <v>324</v>
      </c>
    </row>
    <row r="120" spans="1:1" x14ac:dyDescent="0.75">
      <c r="A120" s="262" t="s">
        <v>325</v>
      </c>
    </row>
    <row r="121" spans="1:1" x14ac:dyDescent="0.75">
      <c r="A121" s="262" t="s">
        <v>326</v>
      </c>
    </row>
    <row r="122" spans="1:1" x14ac:dyDescent="0.75">
      <c r="A122" s="262"/>
    </row>
    <row r="123" spans="1:1" x14ac:dyDescent="0.75">
      <c r="A123" s="262" t="s">
        <v>327</v>
      </c>
    </row>
    <row r="124" spans="1:1" x14ac:dyDescent="0.75">
      <c r="A124" s="262" t="s">
        <v>328</v>
      </c>
    </row>
    <row r="125" spans="1:1" x14ac:dyDescent="0.75">
      <c r="A125" s="262" t="s">
        <v>329</v>
      </c>
    </row>
    <row r="126" spans="1:1" x14ac:dyDescent="0.75">
      <c r="A126" s="262" t="s">
        <v>330</v>
      </c>
    </row>
    <row r="127" spans="1:1" x14ac:dyDescent="0.75">
      <c r="A127" s="262" t="s">
        <v>331</v>
      </c>
    </row>
    <row r="128" spans="1:1" x14ac:dyDescent="0.75">
      <c r="A128" s="262" t="s">
        <v>332</v>
      </c>
    </row>
    <row r="129" spans="1:1" x14ac:dyDescent="0.75">
      <c r="A129" s="262" t="s">
        <v>333</v>
      </c>
    </row>
    <row r="130" spans="1:1" x14ac:dyDescent="0.75">
      <c r="A130" s="262" t="s">
        <v>334</v>
      </c>
    </row>
    <row r="131" spans="1:1" x14ac:dyDescent="0.75">
      <c r="A131" s="262" t="s">
        <v>335</v>
      </c>
    </row>
    <row r="132" spans="1:1" x14ac:dyDescent="0.75">
      <c r="A132" s="262" t="s">
        <v>336</v>
      </c>
    </row>
    <row r="133" spans="1:1" x14ac:dyDescent="0.75">
      <c r="A133" s="262"/>
    </row>
    <row r="134" spans="1:1" x14ac:dyDescent="0.75">
      <c r="A134" s="262" t="s">
        <v>337</v>
      </c>
    </row>
    <row r="135" spans="1:1" x14ac:dyDescent="0.75">
      <c r="A135" s="262" t="s">
        <v>338</v>
      </c>
    </row>
    <row r="136" spans="1:1" x14ac:dyDescent="0.75">
      <c r="A136" s="262" t="s">
        <v>339</v>
      </c>
    </row>
    <row r="137" spans="1:1" x14ac:dyDescent="0.75">
      <c r="A137" s="262" t="s">
        <v>340</v>
      </c>
    </row>
    <row r="138" spans="1:1" x14ac:dyDescent="0.75">
      <c r="A138" s="262" t="s">
        <v>341</v>
      </c>
    </row>
    <row r="139" spans="1:1" x14ac:dyDescent="0.75">
      <c r="A139" s="262" t="s">
        <v>342</v>
      </c>
    </row>
    <row r="140" spans="1:1" x14ac:dyDescent="0.75">
      <c r="A140" s="262" t="s">
        <v>343</v>
      </c>
    </row>
    <row r="141" spans="1:1" x14ac:dyDescent="0.75">
      <c r="A141" s="262" t="s">
        <v>344</v>
      </c>
    </row>
    <row r="142" spans="1:1" x14ac:dyDescent="0.75">
      <c r="A142" s="262" t="s">
        <v>345</v>
      </c>
    </row>
    <row r="143" spans="1:1" x14ac:dyDescent="0.75">
      <c r="A143" s="262" t="s">
        <v>346</v>
      </c>
    </row>
    <row r="144" spans="1:1" x14ac:dyDescent="0.75">
      <c r="A144" s="262" t="s">
        <v>347</v>
      </c>
    </row>
    <row r="145" spans="1:1" x14ac:dyDescent="0.75">
      <c r="A145" s="262" t="s">
        <v>348</v>
      </c>
    </row>
    <row r="146" spans="1:1" x14ac:dyDescent="0.75">
      <c r="A146" s="262"/>
    </row>
    <row r="147" spans="1:1" x14ac:dyDescent="0.75">
      <c r="A147" s="262" t="s">
        <v>349</v>
      </c>
    </row>
    <row r="148" spans="1:1" x14ac:dyDescent="0.75">
      <c r="A148" s="262" t="s">
        <v>350</v>
      </c>
    </row>
    <row r="149" spans="1:1" x14ac:dyDescent="0.75">
      <c r="A149" s="262" t="s">
        <v>351</v>
      </c>
    </row>
    <row r="150" spans="1:1" x14ac:dyDescent="0.75">
      <c r="A150" s="262"/>
    </row>
    <row r="151" spans="1:1" x14ac:dyDescent="0.75">
      <c r="A151" s="262" t="s">
        <v>352</v>
      </c>
    </row>
    <row r="152" spans="1:1" x14ac:dyDescent="0.75">
      <c r="A152" s="262" t="s">
        <v>353</v>
      </c>
    </row>
    <row r="153" spans="1:1" x14ac:dyDescent="0.75">
      <c r="A153" s="262"/>
    </row>
    <row r="154" spans="1:1" x14ac:dyDescent="0.75">
      <c r="A154" s="262" t="s">
        <v>354</v>
      </c>
    </row>
    <row r="155" spans="1:1" x14ac:dyDescent="0.75">
      <c r="A155" s="262"/>
    </row>
    <row r="156" spans="1:1" x14ac:dyDescent="0.75">
      <c r="A156" s="262" t="s">
        <v>355</v>
      </c>
    </row>
    <row r="157" spans="1:1" x14ac:dyDescent="0.75">
      <c r="A157" s="262" t="s">
        <v>356</v>
      </c>
    </row>
    <row r="158" spans="1:1" x14ac:dyDescent="0.75">
      <c r="A158" s="262" t="s">
        <v>357</v>
      </c>
    </row>
    <row r="159" spans="1:1" x14ac:dyDescent="0.75">
      <c r="A159" s="262" t="s">
        <v>358</v>
      </c>
    </row>
    <row r="160" spans="1:1" x14ac:dyDescent="0.75">
      <c r="A160" s="262" t="s">
        <v>359</v>
      </c>
    </row>
    <row r="161" spans="1:1" x14ac:dyDescent="0.75">
      <c r="A161" s="262" t="s">
        <v>360</v>
      </c>
    </row>
    <row r="162" spans="1:1" x14ac:dyDescent="0.75">
      <c r="A162" s="262" t="s">
        <v>361</v>
      </c>
    </row>
    <row r="163" spans="1:1" x14ac:dyDescent="0.75">
      <c r="A163" s="262"/>
    </row>
    <row r="164" spans="1:1" x14ac:dyDescent="0.75">
      <c r="A164" s="262" t="s">
        <v>362</v>
      </c>
    </row>
    <row r="165" spans="1:1" x14ac:dyDescent="0.75">
      <c r="A165" s="262" t="s">
        <v>363</v>
      </c>
    </row>
    <row r="166" spans="1:1" x14ac:dyDescent="0.75">
      <c r="A166" s="262" t="s">
        <v>364</v>
      </c>
    </row>
    <row r="167" spans="1:1" x14ac:dyDescent="0.75">
      <c r="A167" s="262" t="s">
        <v>365</v>
      </c>
    </row>
    <row r="168" spans="1:1" x14ac:dyDescent="0.75">
      <c r="A168" s="262" t="s">
        <v>366</v>
      </c>
    </row>
    <row r="169" spans="1:1" x14ac:dyDescent="0.75">
      <c r="A169" s="262" t="s">
        <v>367</v>
      </c>
    </row>
    <row r="170" spans="1:1" x14ac:dyDescent="0.75">
      <c r="A170" s="262" t="s">
        <v>368</v>
      </c>
    </row>
    <row r="171" spans="1:1" x14ac:dyDescent="0.75">
      <c r="A171" s="262" t="s">
        <v>369</v>
      </c>
    </row>
    <row r="172" spans="1:1" x14ac:dyDescent="0.75">
      <c r="A172" s="262" t="s">
        <v>370</v>
      </c>
    </row>
    <row r="173" spans="1:1" x14ac:dyDescent="0.75">
      <c r="A173" s="262" t="s">
        <v>371</v>
      </c>
    </row>
    <row r="174" spans="1:1" x14ac:dyDescent="0.75">
      <c r="A174" s="262"/>
    </row>
    <row r="175" spans="1:1" x14ac:dyDescent="0.75">
      <c r="A175" s="262" t="s">
        <v>372</v>
      </c>
    </row>
    <row r="176" spans="1:1" x14ac:dyDescent="0.75">
      <c r="A176" s="262" t="s">
        <v>373</v>
      </c>
    </row>
    <row r="177" spans="1:1" x14ac:dyDescent="0.75">
      <c r="A177" s="262" t="s">
        <v>374</v>
      </c>
    </row>
    <row r="178" spans="1:1" x14ac:dyDescent="0.75">
      <c r="A178" s="262"/>
    </row>
    <row r="179" spans="1:1" x14ac:dyDescent="0.75">
      <c r="A179" s="262" t="s">
        <v>375</v>
      </c>
    </row>
    <row r="180" spans="1:1" x14ac:dyDescent="0.75">
      <c r="A180" s="262"/>
    </row>
    <row r="181" spans="1:1" x14ac:dyDescent="0.75">
      <c r="A181" s="262" t="s">
        <v>376</v>
      </c>
    </row>
    <row r="182" spans="1:1" x14ac:dyDescent="0.75">
      <c r="A182" s="262" t="s">
        <v>377</v>
      </c>
    </row>
    <row r="183" spans="1:1" x14ac:dyDescent="0.75">
      <c r="A183" s="262" t="s">
        <v>378</v>
      </c>
    </row>
    <row r="184" spans="1:1" x14ac:dyDescent="0.75">
      <c r="A184" s="262" t="s">
        <v>379</v>
      </c>
    </row>
    <row r="185" spans="1:1" x14ac:dyDescent="0.75">
      <c r="A185" s="262" t="s">
        <v>380</v>
      </c>
    </row>
    <row r="186" spans="1:1" x14ac:dyDescent="0.75">
      <c r="A186" s="262"/>
    </row>
    <row r="187" spans="1:1" x14ac:dyDescent="0.75">
      <c r="A187" s="262" t="s">
        <v>381</v>
      </c>
    </row>
    <row r="188" spans="1:1" x14ac:dyDescent="0.75">
      <c r="A188" s="262" t="s">
        <v>382</v>
      </c>
    </row>
    <row r="189" spans="1:1" x14ac:dyDescent="0.75">
      <c r="A189" s="262" t="s">
        <v>383</v>
      </c>
    </row>
    <row r="190" spans="1:1" x14ac:dyDescent="0.75">
      <c r="A190" s="262" t="s">
        <v>384</v>
      </c>
    </row>
    <row r="191" spans="1:1" x14ac:dyDescent="0.75">
      <c r="A191" s="262" t="s">
        <v>385</v>
      </c>
    </row>
    <row r="192" spans="1:1" x14ac:dyDescent="0.75">
      <c r="A192" s="262" t="s">
        <v>386</v>
      </c>
    </row>
    <row r="193" spans="1:1" x14ac:dyDescent="0.75">
      <c r="A193" s="262" t="s">
        <v>387</v>
      </c>
    </row>
    <row r="194" spans="1:1" x14ac:dyDescent="0.75">
      <c r="A194" s="262"/>
    </row>
    <row r="195" spans="1:1" x14ac:dyDescent="0.75">
      <c r="A195" s="262" t="s">
        <v>388</v>
      </c>
    </row>
    <row r="196" spans="1:1" x14ac:dyDescent="0.75">
      <c r="A196" s="262"/>
    </row>
    <row r="197" spans="1:1" x14ac:dyDescent="0.75">
      <c r="A197" s="262" t="s">
        <v>389</v>
      </c>
    </row>
    <row r="198" spans="1:1" x14ac:dyDescent="0.75">
      <c r="A198" s="262" t="s">
        <v>390</v>
      </c>
    </row>
    <row r="199" spans="1:1" x14ac:dyDescent="0.75">
      <c r="A199" s="262" t="s">
        <v>391</v>
      </c>
    </row>
    <row r="200" spans="1:1" x14ac:dyDescent="0.75">
      <c r="A200" s="262" t="s">
        <v>392</v>
      </c>
    </row>
    <row r="201" spans="1:1" x14ac:dyDescent="0.75">
      <c r="A201" s="262" t="s">
        <v>393</v>
      </c>
    </row>
    <row r="202" spans="1:1" x14ac:dyDescent="0.75">
      <c r="A202" s="262" t="s">
        <v>394</v>
      </c>
    </row>
    <row r="203" spans="1:1" x14ac:dyDescent="0.75">
      <c r="A203" s="262" t="s">
        <v>395</v>
      </c>
    </row>
    <row r="204" spans="1:1" x14ac:dyDescent="0.75">
      <c r="A204" s="262"/>
    </row>
    <row r="205" spans="1:1" x14ac:dyDescent="0.75">
      <c r="A205" s="262" t="s">
        <v>396</v>
      </c>
    </row>
    <row r="206" spans="1:1" x14ac:dyDescent="0.75">
      <c r="A206" s="262" t="s">
        <v>397</v>
      </c>
    </row>
    <row r="207" spans="1:1" x14ac:dyDescent="0.75">
      <c r="A207" s="262"/>
    </row>
    <row r="208" spans="1:1" x14ac:dyDescent="0.75">
      <c r="A208" s="262" t="s">
        <v>398</v>
      </c>
    </row>
    <row r="209" spans="1:1" x14ac:dyDescent="0.75">
      <c r="A209" s="262"/>
    </row>
    <row r="210" spans="1:1" x14ac:dyDescent="0.75">
      <c r="A210" s="262" t="s">
        <v>399</v>
      </c>
    </row>
    <row r="211" spans="1:1" x14ac:dyDescent="0.75">
      <c r="A211" s="262" t="s">
        <v>400</v>
      </c>
    </row>
    <row r="212" spans="1:1" x14ac:dyDescent="0.75">
      <c r="A212" s="262" t="s">
        <v>401</v>
      </c>
    </row>
    <row r="213" spans="1:1" x14ac:dyDescent="0.75">
      <c r="A213" s="262"/>
    </row>
    <row r="214" spans="1:1" x14ac:dyDescent="0.75">
      <c r="A214" s="262" t="s">
        <v>402</v>
      </c>
    </row>
    <row r="215" spans="1:1" x14ac:dyDescent="0.75">
      <c r="A215" s="262" t="s">
        <v>403</v>
      </c>
    </row>
    <row r="216" spans="1:1" x14ac:dyDescent="0.75">
      <c r="A216" s="262"/>
    </row>
    <row r="217" spans="1:1" x14ac:dyDescent="0.75">
      <c r="A217" s="262" t="s">
        <v>404</v>
      </c>
    </row>
    <row r="218" spans="1:1" x14ac:dyDescent="0.75">
      <c r="A218" s="262" t="s">
        <v>405</v>
      </c>
    </row>
    <row r="219" spans="1:1" x14ac:dyDescent="0.75">
      <c r="A219" s="262" t="s">
        <v>406</v>
      </c>
    </row>
    <row r="220" spans="1:1" x14ac:dyDescent="0.75">
      <c r="A220" s="262" t="s">
        <v>407</v>
      </c>
    </row>
    <row r="221" spans="1:1" x14ac:dyDescent="0.75">
      <c r="A221" s="262"/>
    </row>
    <row r="222" spans="1:1" x14ac:dyDescent="0.75">
      <c r="A222" s="262" t="s">
        <v>408</v>
      </c>
    </row>
    <row r="223" spans="1:1" x14ac:dyDescent="0.75">
      <c r="A223" s="262" t="s">
        <v>409</v>
      </c>
    </row>
    <row r="224" spans="1:1" x14ac:dyDescent="0.75">
      <c r="A224" s="262" t="s">
        <v>410</v>
      </c>
    </row>
    <row r="225" spans="1:1" x14ac:dyDescent="0.75">
      <c r="A225" s="262" t="s">
        <v>411</v>
      </c>
    </row>
    <row r="226" spans="1:1" x14ac:dyDescent="0.75">
      <c r="A226" s="262" t="s">
        <v>412</v>
      </c>
    </row>
    <row r="227" spans="1:1" x14ac:dyDescent="0.75">
      <c r="A227" s="262" t="s">
        <v>413</v>
      </c>
    </row>
    <row r="228" spans="1:1" x14ac:dyDescent="0.75">
      <c r="A228" s="262" t="s">
        <v>414</v>
      </c>
    </row>
    <row r="229" spans="1:1" x14ac:dyDescent="0.75">
      <c r="A229" s="262"/>
    </row>
    <row r="230" spans="1:1" x14ac:dyDescent="0.75">
      <c r="A230" s="262" t="s">
        <v>415</v>
      </c>
    </row>
    <row r="231" spans="1:1" x14ac:dyDescent="0.75">
      <c r="A231" s="262" t="s">
        <v>416</v>
      </c>
    </row>
    <row r="232" spans="1:1" x14ac:dyDescent="0.75">
      <c r="A232" s="262" t="s">
        <v>417</v>
      </c>
    </row>
    <row r="233" spans="1:1" x14ac:dyDescent="0.75">
      <c r="A233" s="262" t="s">
        <v>418</v>
      </c>
    </row>
    <row r="234" spans="1:1" x14ac:dyDescent="0.75">
      <c r="A234" s="262"/>
    </row>
    <row r="235" spans="1:1" x14ac:dyDescent="0.75">
      <c r="A235" s="262" t="s">
        <v>419</v>
      </c>
    </row>
    <row r="236" spans="1:1" x14ac:dyDescent="0.75">
      <c r="A236" s="262" t="s">
        <v>420</v>
      </c>
    </row>
    <row r="237" spans="1:1" x14ac:dyDescent="0.75">
      <c r="A237" s="262" t="s">
        <v>421</v>
      </c>
    </row>
    <row r="238" spans="1:1" x14ac:dyDescent="0.75">
      <c r="A238" s="262" t="s">
        <v>422</v>
      </c>
    </row>
    <row r="239" spans="1:1" x14ac:dyDescent="0.75">
      <c r="A239" s="262" t="s">
        <v>423</v>
      </c>
    </row>
    <row r="240" spans="1:1" x14ac:dyDescent="0.75">
      <c r="A240" s="262" t="s">
        <v>424</v>
      </c>
    </row>
    <row r="241" spans="1:1" x14ac:dyDescent="0.75">
      <c r="A241" s="262" t="s">
        <v>425</v>
      </c>
    </row>
    <row r="242" spans="1:1" x14ac:dyDescent="0.75">
      <c r="A242" s="262" t="s">
        <v>426</v>
      </c>
    </row>
    <row r="243" spans="1:1" x14ac:dyDescent="0.75">
      <c r="A243" s="262" t="s">
        <v>427</v>
      </c>
    </row>
    <row r="244" spans="1:1" x14ac:dyDescent="0.75">
      <c r="A244" s="262"/>
    </row>
    <row r="245" spans="1:1" x14ac:dyDescent="0.75">
      <c r="A245" s="262" t="s">
        <v>428</v>
      </c>
    </row>
    <row r="246" spans="1:1" x14ac:dyDescent="0.75">
      <c r="A246" s="262"/>
    </row>
    <row r="247" spans="1:1" x14ac:dyDescent="0.75">
      <c r="A247" s="262" t="s">
        <v>429</v>
      </c>
    </row>
    <row r="248" spans="1:1" x14ac:dyDescent="0.75">
      <c r="A248" s="262" t="s">
        <v>430</v>
      </c>
    </row>
    <row r="249" spans="1:1" x14ac:dyDescent="0.75">
      <c r="A249" s="262" t="s">
        <v>431</v>
      </c>
    </row>
    <row r="250" spans="1:1" x14ac:dyDescent="0.75">
      <c r="A250" s="262" t="s">
        <v>432</v>
      </c>
    </row>
    <row r="251" spans="1:1" x14ac:dyDescent="0.75">
      <c r="A251" s="262"/>
    </row>
    <row r="252" spans="1:1" x14ac:dyDescent="0.75">
      <c r="A252" s="262" t="s">
        <v>433</v>
      </c>
    </row>
    <row r="253" spans="1:1" x14ac:dyDescent="0.75">
      <c r="A253" s="262" t="s">
        <v>434</v>
      </c>
    </row>
    <row r="254" spans="1:1" x14ac:dyDescent="0.75">
      <c r="A254" s="262" t="s">
        <v>435</v>
      </c>
    </row>
    <row r="255" spans="1:1" x14ac:dyDescent="0.75">
      <c r="A255" s="262" t="s">
        <v>436</v>
      </c>
    </row>
    <row r="256" spans="1:1" x14ac:dyDescent="0.75">
      <c r="A256" s="262"/>
    </row>
    <row r="257" spans="1:1" x14ac:dyDescent="0.75">
      <c r="A257" s="262" t="s">
        <v>437</v>
      </c>
    </row>
    <row r="258" spans="1:1" x14ac:dyDescent="0.75">
      <c r="A258" s="262" t="s">
        <v>438</v>
      </c>
    </row>
    <row r="259" spans="1:1" x14ac:dyDescent="0.75">
      <c r="A259" s="262" t="s">
        <v>439</v>
      </c>
    </row>
    <row r="260" spans="1:1" x14ac:dyDescent="0.75">
      <c r="A260" s="262" t="s">
        <v>440</v>
      </c>
    </row>
    <row r="261" spans="1:1" x14ac:dyDescent="0.75">
      <c r="A261" s="262" t="s">
        <v>441</v>
      </c>
    </row>
    <row r="262" spans="1:1" x14ac:dyDescent="0.75">
      <c r="A262" s="262" t="s">
        <v>442</v>
      </c>
    </row>
    <row r="263" spans="1:1" x14ac:dyDescent="0.75">
      <c r="A263" s="262" t="s">
        <v>443</v>
      </c>
    </row>
    <row r="264" spans="1:1" x14ac:dyDescent="0.75">
      <c r="A264" s="262" t="s">
        <v>444</v>
      </c>
    </row>
    <row r="265" spans="1:1" x14ac:dyDescent="0.75">
      <c r="A265" s="262" t="s">
        <v>445</v>
      </c>
    </row>
    <row r="266" spans="1:1" x14ac:dyDescent="0.75">
      <c r="A266" s="262" t="s">
        <v>446</v>
      </c>
    </row>
    <row r="267" spans="1:1" x14ac:dyDescent="0.75">
      <c r="A267" s="262" t="s">
        <v>447</v>
      </c>
    </row>
    <row r="268" spans="1:1" x14ac:dyDescent="0.75">
      <c r="A268" s="262"/>
    </row>
    <row r="269" spans="1:1" x14ac:dyDescent="0.75">
      <c r="A269" s="262" t="s">
        <v>448</v>
      </c>
    </row>
    <row r="270" spans="1:1" x14ac:dyDescent="0.75">
      <c r="A270" s="262" t="s">
        <v>449</v>
      </c>
    </row>
    <row r="271" spans="1:1" x14ac:dyDescent="0.75">
      <c r="A271" s="262" t="s">
        <v>450</v>
      </c>
    </row>
    <row r="272" spans="1:1" x14ac:dyDescent="0.75">
      <c r="A272" s="262" t="s">
        <v>451</v>
      </c>
    </row>
    <row r="273" spans="1:1" x14ac:dyDescent="0.75">
      <c r="A273" s="262" t="s">
        <v>452</v>
      </c>
    </row>
    <row r="274" spans="1:1" x14ac:dyDescent="0.75">
      <c r="A274" s="262"/>
    </row>
    <row r="275" spans="1:1" x14ac:dyDescent="0.75">
      <c r="A275" s="262" t="s">
        <v>453</v>
      </c>
    </row>
    <row r="276" spans="1:1" x14ac:dyDescent="0.75">
      <c r="A276" s="262" t="s">
        <v>454</v>
      </c>
    </row>
    <row r="277" spans="1:1" x14ac:dyDescent="0.75">
      <c r="A277" s="262" t="s">
        <v>455</v>
      </c>
    </row>
    <row r="278" spans="1:1" x14ac:dyDescent="0.75">
      <c r="A278" s="262" t="s">
        <v>456</v>
      </c>
    </row>
    <row r="279" spans="1:1" x14ac:dyDescent="0.75">
      <c r="A279" s="262" t="s">
        <v>457</v>
      </c>
    </row>
    <row r="280" spans="1:1" x14ac:dyDescent="0.75">
      <c r="A280" s="262" t="s">
        <v>458</v>
      </c>
    </row>
    <row r="281" spans="1:1" x14ac:dyDescent="0.75">
      <c r="A281" s="262" t="s">
        <v>459</v>
      </c>
    </row>
    <row r="282" spans="1:1" x14ac:dyDescent="0.75">
      <c r="A282" s="262" t="s">
        <v>460</v>
      </c>
    </row>
    <row r="283" spans="1:1" x14ac:dyDescent="0.75">
      <c r="A283" s="262" t="s">
        <v>461</v>
      </c>
    </row>
    <row r="284" spans="1:1" x14ac:dyDescent="0.75">
      <c r="A284" s="262" t="s">
        <v>462</v>
      </c>
    </row>
    <row r="285" spans="1:1" x14ac:dyDescent="0.75">
      <c r="A285" s="262" t="s">
        <v>463</v>
      </c>
    </row>
    <row r="286" spans="1:1" x14ac:dyDescent="0.75">
      <c r="A286" s="262" t="s">
        <v>464</v>
      </c>
    </row>
    <row r="287" spans="1:1" x14ac:dyDescent="0.75">
      <c r="A287" s="262"/>
    </row>
    <row r="288" spans="1:1" x14ac:dyDescent="0.75">
      <c r="A288" s="262" t="s">
        <v>465</v>
      </c>
    </row>
    <row r="289" spans="1:1" x14ac:dyDescent="0.75">
      <c r="A289" s="262" t="s">
        <v>466</v>
      </c>
    </row>
    <row r="290" spans="1:1" x14ac:dyDescent="0.75">
      <c r="A290" s="262" t="s">
        <v>467</v>
      </c>
    </row>
    <row r="291" spans="1:1" x14ac:dyDescent="0.75">
      <c r="A291" s="262" t="s">
        <v>468</v>
      </c>
    </row>
    <row r="292" spans="1:1" x14ac:dyDescent="0.75">
      <c r="A292" s="262"/>
    </row>
    <row r="293" spans="1:1" x14ac:dyDescent="0.75">
      <c r="A293" s="262" t="s">
        <v>469</v>
      </c>
    </row>
    <row r="294" spans="1:1" x14ac:dyDescent="0.75">
      <c r="A294" s="262" t="s">
        <v>470</v>
      </c>
    </row>
    <row r="295" spans="1:1" x14ac:dyDescent="0.75">
      <c r="A295" s="262" t="s">
        <v>471</v>
      </c>
    </row>
    <row r="296" spans="1:1" x14ac:dyDescent="0.75">
      <c r="A296" s="262"/>
    </row>
    <row r="297" spans="1:1" x14ac:dyDescent="0.75">
      <c r="A297" s="262" t="s">
        <v>472</v>
      </c>
    </row>
    <row r="298" spans="1:1" x14ac:dyDescent="0.75">
      <c r="A298" s="262" t="s">
        <v>473</v>
      </c>
    </row>
    <row r="299" spans="1:1" x14ac:dyDescent="0.75">
      <c r="A299" s="262" t="s">
        <v>474</v>
      </c>
    </row>
    <row r="300" spans="1:1" x14ac:dyDescent="0.75">
      <c r="A300" s="262" t="s">
        <v>475</v>
      </c>
    </row>
    <row r="301" spans="1:1" x14ac:dyDescent="0.75">
      <c r="A301" s="262" t="s">
        <v>476</v>
      </c>
    </row>
    <row r="302" spans="1:1" x14ac:dyDescent="0.75">
      <c r="A302" s="262" t="s">
        <v>477</v>
      </c>
    </row>
    <row r="303" spans="1:1" x14ac:dyDescent="0.75">
      <c r="A303" s="262" t="s">
        <v>478</v>
      </c>
    </row>
    <row r="304" spans="1:1" x14ac:dyDescent="0.75">
      <c r="A304" s="262" t="s">
        <v>479</v>
      </c>
    </row>
    <row r="305" spans="1:1" x14ac:dyDescent="0.75">
      <c r="A305" s="262" t="s">
        <v>480</v>
      </c>
    </row>
    <row r="306" spans="1:1" x14ac:dyDescent="0.75">
      <c r="A306" s="262" t="s">
        <v>481</v>
      </c>
    </row>
    <row r="307" spans="1:1" x14ac:dyDescent="0.75">
      <c r="A307" s="262" t="s">
        <v>482</v>
      </c>
    </row>
    <row r="308" spans="1:1" x14ac:dyDescent="0.75">
      <c r="A308" s="262" t="s">
        <v>483</v>
      </c>
    </row>
    <row r="309" spans="1:1" x14ac:dyDescent="0.75">
      <c r="A309" s="262"/>
    </row>
    <row r="310" spans="1:1" x14ac:dyDescent="0.75">
      <c r="A310" s="262" t="s">
        <v>484</v>
      </c>
    </row>
    <row r="311" spans="1:1" x14ac:dyDescent="0.75">
      <c r="A311" s="262" t="s">
        <v>485</v>
      </c>
    </row>
    <row r="312" spans="1:1" x14ac:dyDescent="0.75">
      <c r="A312" s="262" t="s">
        <v>486</v>
      </c>
    </row>
    <row r="313" spans="1:1" x14ac:dyDescent="0.75">
      <c r="A313" s="262" t="s">
        <v>487</v>
      </c>
    </row>
    <row r="314" spans="1:1" x14ac:dyDescent="0.75">
      <c r="A314" s="262" t="s">
        <v>488</v>
      </c>
    </row>
    <row r="315" spans="1:1" x14ac:dyDescent="0.75">
      <c r="A315" s="262" t="s">
        <v>489</v>
      </c>
    </row>
    <row r="316" spans="1:1" x14ac:dyDescent="0.75">
      <c r="A316" s="262" t="s">
        <v>490</v>
      </c>
    </row>
    <row r="317" spans="1:1" x14ac:dyDescent="0.75">
      <c r="A317" s="262"/>
    </row>
    <row r="318" spans="1:1" x14ac:dyDescent="0.75">
      <c r="A318" s="262" t="s">
        <v>491</v>
      </c>
    </row>
    <row r="319" spans="1:1" x14ac:dyDescent="0.75">
      <c r="A319" s="262" t="s">
        <v>492</v>
      </c>
    </row>
    <row r="320" spans="1:1" x14ac:dyDescent="0.75">
      <c r="A320" s="262" t="s">
        <v>493</v>
      </c>
    </row>
    <row r="321" spans="1:1" x14ac:dyDescent="0.75">
      <c r="A321" s="262" t="s">
        <v>494</v>
      </c>
    </row>
    <row r="322" spans="1:1" x14ac:dyDescent="0.75">
      <c r="A322" s="262" t="s">
        <v>495</v>
      </c>
    </row>
    <row r="323" spans="1:1" x14ac:dyDescent="0.75">
      <c r="A323" s="262" t="s">
        <v>496</v>
      </c>
    </row>
    <row r="324" spans="1:1" x14ac:dyDescent="0.75">
      <c r="A324" s="262" t="s">
        <v>497</v>
      </c>
    </row>
    <row r="325" spans="1:1" x14ac:dyDescent="0.75">
      <c r="A325" s="262" t="s">
        <v>498</v>
      </c>
    </row>
    <row r="326" spans="1:1" x14ac:dyDescent="0.75">
      <c r="A326" s="262" t="s">
        <v>499</v>
      </c>
    </row>
    <row r="327" spans="1:1" x14ac:dyDescent="0.75">
      <c r="A327" s="262" t="s">
        <v>500</v>
      </c>
    </row>
    <row r="328" spans="1:1" x14ac:dyDescent="0.75">
      <c r="A328" s="262"/>
    </row>
    <row r="329" spans="1:1" x14ac:dyDescent="0.75">
      <c r="A329" s="262" t="s">
        <v>501</v>
      </c>
    </row>
    <row r="330" spans="1:1" x14ac:dyDescent="0.75">
      <c r="A330" s="262" t="s">
        <v>502</v>
      </c>
    </row>
    <row r="331" spans="1:1" x14ac:dyDescent="0.75">
      <c r="A331" s="262" t="s">
        <v>503</v>
      </c>
    </row>
    <row r="332" spans="1:1" x14ac:dyDescent="0.75">
      <c r="A332" s="262" t="s">
        <v>504</v>
      </c>
    </row>
    <row r="333" spans="1:1" x14ac:dyDescent="0.75">
      <c r="A333" s="262" t="s">
        <v>505</v>
      </c>
    </row>
    <row r="334" spans="1:1" x14ac:dyDescent="0.75">
      <c r="A334" s="262" t="s">
        <v>506</v>
      </c>
    </row>
    <row r="335" spans="1:1" x14ac:dyDescent="0.75">
      <c r="A335" s="262" t="s">
        <v>507</v>
      </c>
    </row>
    <row r="336" spans="1:1" x14ac:dyDescent="0.75">
      <c r="A336" s="262"/>
    </row>
    <row r="337" spans="1:1" x14ac:dyDescent="0.75">
      <c r="A337" s="262" t="s">
        <v>508</v>
      </c>
    </row>
    <row r="338" spans="1:1" x14ac:dyDescent="0.75">
      <c r="A338" s="262" t="s">
        <v>509</v>
      </c>
    </row>
    <row r="339" spans="1:1" x14ac:dyDescent="0.75">
      <c r="A339" s="262" t="s">
        <v>510</v>
      </c>
    </row>
    <row r="340" spans="1:1" x14ac:dyDescent="0.75">
      <c r="A340" s="262" t="s">
        <v>511</v>
      </c>
    </row>
    <row r="341" spans="1:1" x14ac:dyDescent="0.75">
      <c r="A341" s="262" t="s">
        <v>512</v>
      </c>
    </row>
    <row r="342" spans="1:1" x14ac:dyDescent="0.75">
      <c r="A342" s="262"/>
    </row>
    <row r="343" spans="1:1" x14ac:dyDescent="0.75">
      <c r="A343" s="262" t="s">
        <v>513</v>
      </c>
    </row>
    <row r="344" spans="1:1" x14ac:dyDescent="0.75">
      <c r="A344" s="262"/>
    </row>
    <row r="345" spans="1:1" x14ac:dyDescent="0.75">
      <c r="A345" s="262" t="s">
        <v>514</v>
      </c>
    </row>
    <row r="346" spans="1:1" x14ac:dyDescent="0.75">
      <c r="A346" s="262" t="s">
        <v>515</v>
      </c>
    </row>
    <row r="347" spans="1:1" x14ac:dyDescent="0.75">
      <c r="A347" s="262" t="s">
        <v>516</v>
      </c>
    </row>
    <row r="348" spans="1:1" x14ac:dyDescent="0.75">
      <c r="A348" s="262" t="s">
        <v>517</v>
      </c>
    </row>
    <row r="349" spans="1:1" x14ac:dyDescent="0.75">
      <c r="A349" s="262" t="s">
        <v>518</v>
      </c>
    </row>
    <row r="350" spans="1:1" x14ac:dyDescent="0.75">
      <c r="A350" s="262" t="s">
        <v>519</v>
      </c>
    </row>
    <row r="351" spans="1:1" x14ac:dyDescent="0.75">
      <c r="A351" s="262" t="s">
        <v>520</v>
      </c>
    </row>
    <row r="352" spans="1:1" x14ac:dyDescent="0.75">
      <c r="A352" s="262" t="s">
        <v>521</v>
      </c>
    </row>
    <row r="353" spans="1:1" x14ac:dyDescent="0.75">
      <c r="A353" s="262"/>
    </row>
    <row r="354" spans="1:1" x14ac:dyDescent="0.75">
      <c r="A354" s="262" t="s">
        <v>522</v>
      </c>
    </row>
    <row r="355" spans="1:1" x14ac:dyDescent="0.75">
      <c r="A355" s="262" t="s">
        <v>523</v>
      </c>
    </row>
    <row r="356" spans="1:1" x14ac:dyDescent="0.75">
      <c r="A356" s="262" t="s">
        <v>524</v>
      </c>
    </row>
    <row r="357" spans="1:1" x14ac:dyDescent="0.75">
      <c r="A357" s="262" t="s">
        <v>525</v>
      </c>
    </row>
    <row r="358" spans="1:1" x14ac:dyDescent="0.75">
      <c r="A358" s="262" t="s">
        <v>526</v>
      </c>
    </row>
    <row r="359" spans="1:1" x14ac:dyDescent="0.75">
      <c r="A359" s="262" t="s">
        <v>527</v>
      </c>
    </row>
    <row r="360" spans="1:1" x14ac:dyDescent="0.75">
      <c r="A360" s="262"/>
    </row>
    <row r="361" spans="1:1" x14ac:dyDescent="0.75">
      <c r="A361" s="262" t="s">
        <v>528</v>
      </c>
    </row>
    <row r="362" spans="1:1" x14ac:dyDescent="0.75">
      <c r="A362" s="262" t="s">
        <v>529</v>
      </c>
    </row>
    <row r="363" spans="1:1" x14ac:dyDescent="0.75">
      <c r="A363" s="262" t="s">
        <v>530</v>
      </c>
    </row>
    <row r="364" spans="1:1" x14ac:dyDescent="0.75">
      <c r="A364" s="262"/>
    </row>
    <row r="365" spans="1:1" x14ac:dyDescent="0.75">
      <c r="A365" s="262" t="s">
        <v>531</v>
      </c>
    </row>
    <row r="366" spans="1:1" x14ac:dyDescent="0.75">
      <c r="A366" s="262" t="s">
        <v>532</v>
      </c>
    </row>
    <row r="367" spans="1:1" x14ac:dyDescent="0.75">
      <c r="A367" s="262"/>
    </row>
    <row r="368" spans="1:1" x14ac:dyDescent="0.75">
      <c r="A368" s="262" t="s">
        <v>533</v>
      </c>
    </row>
    <row r="369" spans="1:1" x14ac:dyDescent="0.75">
      <c r="A369" s="262" t="s">
        <v>534</v>
      </c>
    </row>
    <row r="370" spans="1:1" x14ac:dyDescent="0.75">
      <c r="A370" s="262" t="s">
        <v>535</v>
      </c>
    </row>
    <row r="371" spans="1:1" x14ac:dyDescent="0.75">
      <c r="A371" s="262"/>
    </row>
    <row r="372" spans="1:1" x14ac:dyDescent="0.75">
      <c r="A372" s="262" t="s">
        <v>536</v>
      </c>
    </row>
    <row r="373" spans="1:1" x14ac:dyDescent="0.75">
      <c r="A373" s="262" t="s">
        <v>537</v>
      </c>
    </row>
    <row r="374" spans="1:1" x14ac:dyDescent="0.75">
      <c r="A374" s="262" t="s">
        <v>538</v>
      </c>
    </row>
    <row r="375" spans="1:1" x14ac:dyDescent="0.75">
      <c r="A375" s="262"/>
    </row>
    <row r="376" spans="1:1" x14ac:dyDescent="0.75">
      <c r="A376" s="262" t="s">
        <v>539</v>
      </c>
    </row>
    <row r="377" spans="1:1" x14ac:dyDescent="0.75">
      <c r="A377" s="262" t="s">
        <v>540</v>
      </c>
    </row>
    <row r="378" spans="1:1" x14ac:dyDescent="0.75">
      <c r="A378" s="262"/>
    </row>
    <row r="379" spans="1:1" x14ac:dyDescent="0.75">
      <c r="A379" s="262" t="s">
        <v>541</v>
      </c>
    </row>
    <row r="380" spans="1:1" x14ac:dyDescent="0.75">
      <c r="A380" s="262" t="s">
        <v>542</v>
      </c>
    </row>
    <row r="381" spans="1:1" x14ac:dyDescent="0.75">
      <c r="A381" s="262"/>
    </row>
    <row r="382" spans="1:1" x14ac:dyDescent="0.75">
      <c r="A382" s="262" t="s">
        <v>543</v>
      </c>
    </row>
    <row r="383" spans="1:1" x14ac:dyDescent="0.75">
      <c r="A383" s="262" t="s">
        <v>544</v>
      </c>
    </row>
    <row r="384" spans="1:1" x14ac:dyDescent="0.75">
      <c r="A384" s="262" t="s">
        <v>545</v>
      </c>
    </row>
    <row r="385" spans="1:1" x14ac:dyDescent="0.75">
      <c r="A385" s="262" t="s">
        <v>546</v>
      </c>
    </row>
    <row r="386" spans="1:1" x14ac:dyDescent="0.75">
      <c r="A386" s="262" t="s">
        <v>547</v>
      </c>
    </row>
    <row r="387" spans="1:1" x14ac:dyDescent="0.75">
      <c r="A387" s="262"/>
    </row>
    <row r="388" spans="1:1" x14ac:dyDescent="0.75">
      <c r="A388" s="262" t="s">
        <v>548</v>
      </c>
    </row>
    <row r="389" spans="1:1" x14ac:dyDescent="0.75">
      <c r="A389" s="262" t="s">
        <v>549</v>
      </c>
    </row>
    <row r="390" spans="1:1" x14ac:dyDescent="0.75">
      <c r="A390" s="262" t="s">
        <v>550</v>
      </c>
    </row>
    <row r="391" spans="1:1" x14ac:dyDescent="0.75">
      <c r="A391" s="262" t="s">
        <v>551</v>
      </c>
    </row>
    <row r="392" spans="1:1" x14ac:dyDescent="0.75">
      <c r="A392" s="262" t="s">
        <v>552</v>
      </c>
    </row>
    <row r="393" spans="1:1" x14ac:dyDescent="0.75">
      <c r="A393" s="262" t="s">
        <v>553</v>
      </c>
    </row>
    <row r="394" spans="1:1" x14ac:dyDescent="0.75">
      <c r="A394" s="262" t="s">
        <v>554</v>
      </c>
    </row>
    <row r="395" spans="1:1" x14ac:dyDescent="0.75">
      <c r="A395" s="262" t="s">
        <v>555</v>
      </c>
    </row>
    <row r="396" spans="1:1" x14ac:dyDescent="0.75">
      <c r="A396" s="262" t="s">
        <v>556</v>
      </c>
    </row>
    <row r="397" spans="1:1" x14ac:dyDescent="0.75">
      <c r="A397" s="262"/>
    </row>
    <row r="398" spans="1:1" x14ac:dyDescent="0.75">
      <c r="A398" s="262" t="s">
        <v>557</v>
      </c>
    </row>
    <row r="399" spans="1:1" x14ac:dyDescent="0.75">
      <c r="A399" s="262" t="s">
        <v>558</v>
      </c>
    </row>
    <row r="400" spans="1:1" x14ac:dyDescent="0.75">
      <c r="A400" s="262" t="s">
        <v>559</v>
      </c>
    </row>
    <row r="401" spans="1:1" x14ac:dyDescent="0.75">
      <c r="A401" s="262" t="s">
        <v>560</v>
      </c>
    </row>
    <row r="402" spans="1:1" x14ac:dyDescent="0.75">
      <c r="A402" s="262"/>
    </row>
    <row r="403" spans="1:1" x14ac:dyDescent="0.75">
      <c r="A403" s="262" t="s">
        <v>561</v>
      </c>
    </row>
    <row r="404" spans="1:1" x14ac:dyDescent="0.75">
      <c r="A404" s="262" t="s">
        <v>562</v>
      </c>
    </row>
    <row r="405" spans="1:1" x14ac:dyDescent="0.75">
      <c r="A405" s="262" t="s">
        <v>563</v>
      </c>
    </row>
    <row r="406" spans="1:1" x14ac:dyDescent="0.75">
      <c r="A406" s="262"/>
    </row>
    <row r="407" spans="1:1" x14ac:dyDescent="0.75">
      <c r="A407" s="262" t="s">
        <v>564</v>
      </c>
    </row>
    <row r="408" spans="1:1" x14ac:dyDescent="0.75">
      <c r="A408" s="262"/>
    </row>
    <row r="409" spans="1:1" x14ac:dyDescent="0.75">
      <c r="A409" s="262" t="s">
        <v>565</v>
      </c>
    </row>
    <row r="410" spans="1:1" x14ac:dyDescent="0.75">
      <c r="A410" s="262" t="s">
        <v>566</v>
      </c>
    </row>
    <row r="411" spans="1:1" x14ac:dyDescent="0.75">
      <c r="A411" s="262" t="s">
        <v>567</v>
      </c>
    </row>
    <row r="412" spans="1:1" x14ac:dyDescent="0.75">
      <c r="A412" s="262" t="s">
        <v>568</v>
      </c>
    </row>
    <row r="413" spans="1:1" x14ac:dyDescent="0.75">
      <c r="A413" s="262" t="s">
        <v>569</v>
      </c>
    </row>
    <row r="414" spans="1:1" x14ac:dyDescent="0.75">
      <c r="A414" s="262"/>
    </row>
    <row r="415" spans="1:1" x14ac:dyDescent="0.75">
      <c r="A415" s="262" t="s">
        <v>570</v>
      </c>
    </row>
    <row r="416" spans="1:1" x14ac:dyDescent="0.75">
      <c r="A416" s="262" t="s">
        <v>571</v>
      </c>
    </row>
    <row r="417" spans="1:1" x14ac:dyDescent="0.75">
      <c r="A417" s="262" t="s">
        <v>572</v>
      </c>
    </row>
    <row r="418" spans="1:1" x14ac:dyDescent="0.75">
      <c r="A418" s="262" t="s">
        <v>573</v>
      </c>
    </row>
    <row r="419" spans="1:1" x14ac:dyDescent="0.75">
      <c r="A419" s="262" t="s">
        <v>574</v>
      </c>
    </row>
    <row r="420" spans="1:1" x14ac:dyDescent="0.75">
      <c r="A420" s="262" t="s">
        <v>575</v>
      </c>
    </row>
    <row r="421" spans="1:1" x14ac:dyDescent="0.75">
      <c r="A421" s="262"/>
    </row>
    <row r="422" spans="1:1" x14ac:dyDescent="0.75">
      <c r="A422" s="262" t="s">
        <v>576</v>
      </c>
    </row>
    <row r="423" spans="1:1" x14ac:dyDescent="0.75">
      <c r="A423" s="262" t="s">
        <v>577</v>
      </c>
    </row>
    <row r="424" spans="1:1" x14ac:dyDescent="0.75">
      <c r="A424" s="262" t="s">
        <v>578</v>
      </c>
    </row>
    <row r="425" spans="1:1" x14ac:dyDescent="0.75">
      <c r="A425" s="262" t="s">
        <v>579</v>
      </c>
    </row>
    <row r="426" spans="1:1" x14ac:dyDescent="0.75">
      <c r="A426" s="262" t="s">
        <v>580</v>
      </c>
    </row>
    <row r="427" spans="1:1" x14ac:dyDescent="0.75">
      <c r="A427" s="262" t="s">
        <v>581</v>
      </c>
    </row>
    <row r="428" spans="1:1" x14ac:dyDescent="0.75">
      <c r="A428" s="262"/>
    </row>
    <row r="429" spans="1:1" x14ac:dyDescent="0.75">
      <c r="A429" s="262" t="s">
        <v>582</v>
      </c>
    </row>
    <row r="430" spans="1:1" x14ac:dyDescent="0.75">
      <c r="A430" s="262" t="s">
        <v>583</v>
      </c>
    </row>
    <row r="431" spans="1:1" x14ac:dyDescent="0.75">
      <c r="A431" s="262" t="s">
        <v>584</v>
      </c>
    </row>
    <row r="432" spans="1:1" x14ac:dyDescent="0.75">
      <c r="A432" s="262" t="s">
        <v>585</v>
      </c>
    </row>
    <row r="433" spans="1:1" x14ac:dyDescent="0.75">
      <c r="A433" s="262" t="s">
        <v>586</v>
      </c>
    </row>
    <row r="434" spans="1:1" x14ac:dyDescent="0.75">
      <c r="A434" s="262"/>
    </row>
    <row r="435" spans="1:1" x14ac:dyDescent="0.75">
      <c r="A435" s="262" t="s">
        <v>587</v>
      </c>
    </row>
    <row r="436" spans="1:1" x14ac:dyDescent="0.75">
      <c r="A436" s="262"/>
    </row>
    <row r="437" spans="1:1" x14ac:dyDescent="0.75">
      <c r="A437" s="262" t="s">
        <v>588</v>
      </c>
    </row>
    <row r="438" spans="1:1" x14ac:dyDescent="0.75">
      <c r="A438" s="262" t="s">
        <v>589</v>
      </c>
    </row>
    <row r="439" spans="1:1" x14ac:dyDescent="0.75">
      <c r="A439" s="262" t="s">
        <v>590</v>
      </c>
    </row>
    <row r="440" spans="1:1" x14ac:dyDescent="0.75">
      <c r="A440" s="262" t="s">
        <v>591</v>
      </c>
    </row>
    <row r="441" spans="1:1" x14ac:dyDescent="0.75">
      <c r="A441" s="262" t="s">
        <v>592</v>
      </c>
    </row>
    <row r="442" spans="1:1" x14ac:dyDescent="0.75">
      <c r="A442" s="262" t="s">
        <v>593</v>
      </c>
    </row>
    <row r="443" spans="1:1" x14ac:dyDescent="0.75">
      <c r="A443" s="262" t="s">
        <v>594</v>
      </c>
    </row>
    <row r="444" spans="1:1" x14ac:dyDescent="0.75">
      <c r="A444" s="262" t="s">
        <v>595</v>
      </c>
    </row>
    <row r="445" spans="1:1" x14ac:dyDescent="0.75">
      <c r="A445" s="262"/>
    </row>
    <row r="446" spans="1:1" x14ac:dyDescent="0.75">
      <c r="A446" s="262" t="s">
        <v>596</v>
      </c>
    </row>
    <row r="447" spans="1:1" x14ac:dyDescent="0.75">
      <c r="A447" s="262"/>
    </row>
    <row r="448" spans="1:1" x14ac:dyDescent="0.75">
      <c r="A448" s="262" t="s">
        <v>597</v>
      </c>
    </row>
    <row r="449" spans="1:1" x14ac:dyDescent="0.75">
      <c r="A449" s="262" t="s">
        <v>598</v>
      </c>
    </row>
    <row r="450" spans="1:1" x14ac:dyDescent="0.75">
      <c r="A450" s="262" t="s">
        <v>599</v>
      </c>
    </row>
    <row r="451" spans="1:1" x14ac:dyDescent="0.75">
      <c r="A451" s="262" t="s">
        <v>600</v>
      </c>
    </row>
    <row r="452" spans="1:1" x14ac:dyDescent="0.75">
      <c r="A452" s="262"/>
    </row>
    <row r="453" spans="1:1" x14ac:dyDescent="0.75">
      <c r="A453" s="262" t="s">
        <v>601</v>
      </c>
    </row>
    <row r="454" spans="1:1" x14ac:dyDescent="0.75">
      <c r="A454" s="262" t="s">
        <v>602</v>
      </c>
    </row>
    <row r="455" spans="1:1" x14ac:dyDescent="0.75">
      <c r="A455" s="262" t="s">
        <v>603</v>
      </c>
    </row>
    <row r="456" spans="1:1" x14ac:dyDescent="0.75">
      <c r="A456" s="262" t="s">
        <v>604</v>
      </c>
    </row>
    <row r="457" spans="1:1" x14ac:dyDescent="0.75">
      <c r="A457" s="262" t="s">
        <v>605</v>
      </c>
    </row>
    <row r="458" spans="1:1" x14ac:dyDescent="0.75">
      <c r="A458" s="262" t="s">
        <v>606</v>
      </c>
    </row>
    <row r="459" spans="1:1" x14ac:dyDescent="0.75">
      <c r="A459" s="262" t="s">
        <v>607</v>
      </c>
    </row>
    <row r="460" spans="1:1" x14ac:dyDescent="0.75">
      <c r="A460" s="262" t="s">
        <v>608</v>
      </c>
    </row>
    <row r="461" spans="1:1" x14ac:dyDescent="0.75">
      <c r="A461" s="262" t="s">
        <v>609</v>
      </c>
    </row>
    <row r="462" spans="1:1" x14ac:dyDescent="0.75">
      <c r="A462" s="262"/>
    </row>
    <row r="463" spans="1:1" x14ac:dyDescent="0.75">
      <c r="A463" s="262" t="s">
        <v>610</v>
      </c>
    </row>
    <row r="464" spans="1:1" x14ac:dyDescent="0.75">
      <c r="A464" s="262" t="s">
        <v>611</v>
      </c>
    </row>
    <row r="465" spans="1:1" x14ac:dyDescent="0.75">
      <c r="A465" s="262" t="s">
        <v>612</v>
      </c>
    </row>
    <row r="466" spans="1:1" x14ac:dyDescent="0.75">
      <c r="A466" s="262" t="s">
        <v>613</v>
      </c>
    </row>
    <row r="467" spans="1:1" x14ac:dyDescent="0.75">
      <c r="A467" s="262" t="s">
        <v>614</v>
      </c>
    </row>
    <row r="468" spans="1:1" x14ac:dyDescent="0.75">
      <c r="A468" s="262" t="s">
        <v>615</v>
      </c>
    </row>
    <row r="469" spans="1:1" x14ac:dyDescent="0.75">
      <c r="A469" s="262" t="s">
        <v>616</v>
      </c>
    </row>
    <row r="470" spans="1:1" x14ac:dyDescent="0.75">
      <c r="A470" s="262"/>
    </row>
    <row r="471" spans="1:1" x14ac:dyDescent="0.75">
      <c r="A471" s="262" t="s">
        <v>617</v>
      </c>
    </row>
    <row r="472" spans="1:1" x14ac:dyDescent="0.75">
      <c r="A472" s="262"/>
    </row>
    <row r="473" spans="1:1" x14ac:dyDescent="0.75">
      <c r="A473" s="262" t="s">
        <v>618</v>
      </c>
    </row>
    <row r="474" spans="1:1" x14ac:dyDescent="0.75">
      <c r="A474" s="262" t="s">
        <v>619</v>
      </c>
    </row>
    <row r="475" spans="1:1" x14ac:dyDescent="0.75">
      <c r="A475" s="262" t="s">
        <v>620</v>
      </c>
    </row>
    <row r="476" spans="1:1" x14ac:dyDescent="0.75">
      <c r="A476" s="262"/>
    </row>
    <row r="477" spans="1:1" x14ac:dyDescent="0.75">
      <c r="A477" s="262" t="s">
        <v>621</v>
      </c>
    </row>
    <row r="478" spans="1:1" x14ac:dyDescent="0.75">
      <c r="A478" s="262" t="s">
        <v>622</v>
      </c>
    </row>
    <row r="479" spans="1:1" x14ac:dyDescent="0.75">
      <c r="A479" s="262" t="s">
        <v>623</v>
      </c>
    </row>
    <row r="480" spans="1:1" x14ac:dyDescent="0.75">
      <c r="A480" s="262" t="s">
        <v>624</v>
      </c>
    </row>
    <row r="481" spans="1:1" x14ac:dyDescent="0.75">
      <c r="A481" s="262" t="s">
        <v>625</v>
      </c>
    </row>
    <row r="482" spans="1:1" x14ac:dyDescent="0.75">
      <c r="A482" s="262" t="s">
        <v>626</v>
      </c>
    </row>
    <row r="483" spans="1:1" x14ac:dyDescent="0.75">
      <c r="A483" s="262" t="s">
        <v>627</v>
      </c>
    </row>
    <row r="484" spans="1:1" x14ac:dyDescent="0.75">
      <c r="A484" s="262" t="s">
        <v>628</v>
      </c>
    </row>
    <row r="485" spans="1:1" x14ac:dyDescent="0.75">
      <c r="A485" s="262" t="s">
        <v>629</v>
      </c>
    </row>
    <row r="486" spans="1:1" x14ac:dyDescent="0.75">
      <c r="A486" s="262"/>
    </row>
    <row r="487" spans="1:1" x14ac:dyDescent="0.75">
      <c r="A487" s="262" t="s">
        <v>630</v>
      </c>
    </row>
    <row r="488" spans="1:1" x14ac:dyDescent="0.75">
      <c r="A488" s="262" t="s">
        <v>631</v>
      </c>
    </row>
    <row r="489" spans="1:1" x14ac:dyDescent="0.75">
      <c r="A489" s="262" t="s">
        <v>632</v>
      </c>
    </row>
    <row r="490" spans="1:1" x14ac:dyDescent="0.75">
      <c r="A490" s="262" t="s">
        <v>633</v>
      </c>
    </row>
    <row r="491" spans="1:1" x14ac:dyDescent="0.75">
      <c r="A491" s="262"/>
    </row>
    <row r="492" spans="1:1" x14ac:dyDescent="0.75">
      <c r="A492" s="262" t="s">
        <v>634</v>
      </c>
    </row>
    <row r="493" spans="1:1" x14ac:dyDescent="0.75">
      <c r="A493" s="262" t="s">
        <v>635</v>
      </c>
    </row>
    <row r="494" spans="1:1" x14ac:dyDescent="0.75">
      <c r="A494" s="262" t="s">
        <v>636</v>
      </c>
    </row>
    <row r="495" spans="1:1" x14ac:dyDescent="0.75">
      <c r="A495" s="262" t="s">
        <v>637</v>
      </c>
    </row>
    <row r="496" spans="1:1" x14ac:dyDescent="0.75">
      <c r="A496" s="262" t="s">
        <v>638</v>
      </c>
    </row>
    <row r="497" spans="1:1" x14ac:dyDescent="0.75">
      <c r="A497" s="262" t="s">
        <v>639</v>
      </c>
    </row>
    <row r="498" spans="1:1" x14ac:dyDescent="0.75">
      <c r="A498" s="262"/>
    </row>
    <row r="499" spans="1:1" x14ac:dyDescent="0.75">
      <c r="A499" s="262" t="s">
        <v>640</v>
      </c>
    </row>
    <row r="500" spans="1:1" x14ac:dyDescent="0.75">
      <c r="A500" s="262" t="s">
        <v>641</v>
      </c>
    </row>
    <row r="501" spans="1:1" x14ac:dyDescent="0.75">
      <c r="A501" s="262" t="s">
        <v>642</v>
      </c>
    </row>
    <row r="502" spans="1:1" x14ac:dyDescent="0.75">
      <c r="A502" s="262" t="s">
        <v>643</v>
      </c>
    </row>
    <row r="503" spans="1:1" x14ac:dyDescent="0.75">
      <c r="A503" s="262" t="s">
        <v>644</v>
      </c>
    </row>
    <row r="504" spans="1:1" x14ac:dyDescent="0.75">
      <c r="A504" s="262" t="s">
        <v>645</v>
      </c>
    </row>
    <row r="505" spans="1:1" x14ac:dyDescent="0.75">
      <c r="A505" s="262" t="s">
        <v>646</v>
      </c>
    </row>
    <row r="506" spans="1:1" x14ac:dyDescent="0.75">
      <c r="A506" s="262" t="s">
        <v>647</v>
      </c>
    </row>
    <row r="507" spans="1:1" x14ac:dyDescent="0.75">
      <c r="A507" s="262" t="s">
        <v>648</v>
      </c>
    </row>
    <row r="508" spans="1:1" x14ac:dyDescent="0.75">
      <c r="A508" s="262" t="s">
        <v>649</v>
      </c>
    </row>
    <row r="509" spans="1:1" x14ac:dyDescent="0.75">
      <c r="A509" s="262" t="s">
        <v>650</v>
      </c>
    </row>
    <row r="510" spans="1:1" x14ac:dyDescent="0.75">
      <c r="A510" s="262" t="s">
        <v>651</v>
      </c>
    </row>
    <row r="511" spans="1:1" x14ac:dyDescent="0.75">
      <c r="A511" s="262" t="s">
        <v>652</v>
      </c>
    </row>
    <row r="512" spans="1:1" x14ac:dyDescent="0.75">
      <c r="A512" s="262"/>
    </row>
    <row r="513" spans="1:1" x14ac:dyDescent="0.75">
      <c r="A513" s="262" t="s">
        <v>653</v>
      </c>
    </row>
    <row r="514" spans="1:1" x14ac:dyDescent="0.75">
      <c r="A514" s="262" t="s">
        <v>654</v>
      </c>
    </row>
    <row r="515" spans="1:1" x14ac:dyDescent="0.75">
      <c r="A515" s="262" t="s">
        <v>655</v>
      </c>
    </row>
    <row r="516" spans="1:1" x14ac:dyDescent="0.75">
      <c r="A516" s="262" t="s">
        <v>656</v>
      </c>
    </row>
    <row r="517" spans="1:1" x14ac:dyDescent="0.75">
      <c r="A517" s="262" t="s">
        <v>657</v>
      </c>
    </row>
    <row r="518" spans="1:1" x14ac:dyDescent="0.75">
      <c r="A518" s="262" t="s">
        <v>658</v>
      </c>
    </row>
    <row r="519" spans="1:1" x14ac:dyDescent="0.75">
      <c r="A519" s="262" t="s">
        <v>659</v>
      </c>
    </row>
    <row r="520" spans="1:1" x14ac:dyDescent="0.75">
      <c r="A520" s="262"/>
    </row>
    <row r="521" spans="1:1" x14ac:dyDescent="0.75">
      <c r="A521" s="262" t="s">
        <v>660</v>
      </c>
    </row>
    <row r="522" spans="1:1" x14ac:dyDescent="0.75">
      <c r="A522" s="262" t="s">
        <v>661</v>
      </c>
    </row>
    <row r="523" spans="1:1" x14ac:dyDescent="0.75">
      <c r="A523" s="262" t="s">
        <v>662</v>
      </c>
    </row>
    <row r="524" spans="1:1" x14ac:dyDescent="0.75">
      <c r="A524" s="262" t="s">
        <v>663</v>
      </c>
    </row>
    <row r="525" spans="1:1" x14ac:dyDescent="0.75">
      <c r="A525" s="262" t="s">
        <v>664</v>
      </c>
    </row>
    <row r="526" spans="1:1" x14ac:dyDescent="0.75">
      <c r="A526" s="262" t="s">
        <v>665</v>
      </c>
    </row>
    <row r="527" spans="1:1" x14ac:dyDescent="0.75">
      <c r="A527" s="262" t="s">
        <v>666</v>
      </c>
    </row>
    <row r="528" spans="1:1" x14ac:dyDescent="0.75">
      <c r="A528" s="262" t="s">
        <v>667</v>
      </c>
    </row>
    <row r="529" spans="1:1" x14ac:dyDescent="0.75">
      <c r="A529" s="262" t="s">
        <v>668</v>
      </c>
    </row>
    <row r="530" spans="1:1" x14ac:dyDescent="0.75">
      <c r="A530" s="262" t="s">
        <v>669</v>
      </c>
    </row>
    <row r="531" spans="1:1" x14ac:dyDescent="0.75">
      <c r="A531" s="262" t="s">
        <v>670</v>
      </c>
    </row>
    <row r="532" spans="1:1" x14ac:dyDescent="0.75">
      <c r="A532" s="262" t="s">
        <v>671</v>
      </c>
    </row>
    <row r="533" spans="1:1" x14ac:dyDescent="0.75">
      <c r="A533" s="262" t="s">
        <v>672</v>
      </c>
    </row>
    <row r="534" spans="1:1" x14ac:dyDescent="0.75">
      <c r="A534" s="262" t="s">
        <v>673</v>
      </c>
    </row>
    <row r="535" spans="1:1" x14ac:dyDescent="0.75">
      <c r="A535" s="262"/>
    </row>
    <row r="536" spans="1:1" x14ac:dyDescent="0.75">
      <c r="A536" s="262" t="s">
        <v>674</v>
      </c>
    </row>
    <row r="537" spans="1:1" x14ac:dyDescent="0.75">
      <c r="A537" s="262" t="s">
        <v>675</v>
      </c>
    </row>
    <row r="538" spans="1:1" x14ac:dyDescent="0.75">
      <c r="A538" s="262" t="s">
        <v>676</v>
      </c>
    </row>
    <row r="539" spans="1:1" x14ac:dyDescent="0.75">
      <c r="A539" s="262"/>
    </row>
    <row r="540" spans="1:1" x14ac:dyDescent="0.75">
      <c r="A540" s="262" t="s">
        <v>677</v>
      </c>
    </row>
    <row r="541" spans="1:1" x14ac:dyDescent="0.75">
      <c r="A541" s="262"/>
    </row>
    <row r="542" spans="1:1" x14ac:dyDescent="0.75">
      <c r="A542" s="262" t="s">
        <v>678</v>
      </c>
    </row>
    <row r="543" spans="1:1" x14ac:dyDescent="0.75">
      <c r="A543" s="262" t="s">
        <v>679</v>
      </c>
    </row>
    <row r="544" spans="1:1" x14ac:dyDescent="0.75">
      <c r="A544" s="262" t="s">
        <v>680</v>
      </c>
    </row>
    <row r="545" spans="1:1" x14ac:dyDescent="0.75">
      <c r="A545" s="262" t="s">
        <v>681</v>
      </c>
    </row>
    <row r="546" spans="1:1" x14ac:dyDescent="0.75">
      <c r="A546" s="262" t="s">
        <v>682</v>
      </c>
    </row>
    <row r="547" spans="1:1" x14ac:dyDescent="0.75">
      <c r="A547" s="262" t="s">
        <v>683</v>
      </c>
    </row>
    <row r="548" spans="1:1" x14ac:dyDescent="0.75">
      <c r="A548" s="262" t="s">
        <v>684</v>
      </c>
    </row>
    <row r="549" spans="1:1" x14ac:dyDescent="0.75">
      <c r="A549" s="262" t="s">
        <v>685</v>
      </c>
    </row>
    <row r="550" spans="1:1" x14ac:dyDescent="0.75">
      <c r="A550" s="262" t="s">
        <v>686</v>
      </c>
    </row>
    <row r="551" spans="1:1" x14ac:dyDescent="0.75">
      <c r="A551" s="262"/>
    </row>
    <row r="552" spans="1:1" x14ac:dyDescent="0.75">
      <c r="A552" s="262" t="s">
        <v>687</v>
      </c>
    </row>
    <row r="553" spans="1:1" x14ac:dyDescent="0.75">
      <c r="A553" s="262"/>
    </row>
    <row r="554" spans="1:1" x14ac:dyDescent="0.75">
      <c r="A554" s="262" t="s">
        <v>688</v>
      </c>
    </row>
    <row r="555" spans="1:1" x14ac:dyDescent="0.75">
      <c r="A555" s="262" t="s">
        <v>689</v>
      </c>
    </row>
    <row r="556" spans="1:1" x14ac:dyDescent="0.75">
      <c r="A556" s="262" t="s">
        <v>690</v>
      </c>
    </row>
    <row r="557" spans="1:1" x14ac:dyDescent="0.75">
      <c r="A557" s="262" t="s">
        <v>691</v>
      </c>
    </row>
    <row r="558" spans="1:1" x14ac:dyDescent="0.75">
      <c r="A558" s="262" t="s">
        <v>692</v>
      </c>
    </row>
    <row r="559" spans="1:1" x14ac:dyDescent="0.75">
      <c r="A559" s="262" t="s">
        <v>693</v>
      </c>
    </row>
    <row r="560" spans="1:1" x14ac:dyDescent="0.75">
      <c r="A560" s="262" t="s">
        <v>694</v>
      </c>
    </row>
    <row r="561" spans="1:1" x14ac:dyDescent="0.75">
      <c r="A561" s="262" t="s">
        <v>695</v>
      </c>
    </row>
    <row r="562" spans="1:1" x14ac:dyDescent="0.75">
      <c r="A562" s="262"/>
    </row>
    <row r="563" spans="1:1" x14ac:dyDescent="0.75">
      <c r="A563" s="262" t="s">
        <v>696</v>
      </c>
    </row>
    <row r="564" spans="1:1" x14ac:dyDescent="0.75">
      <c r="A564" s="262"/>
    </row>
    <row r="565" spans="1:1" x14ac:dyDescent="0.75">
      <c r="A565" s="262" t="s">
        <v>697</v>
      </c>
    </row>
    <row r="566" spans="1:1" x14ac:dyDescent="0.75">
      <c r="A566" s="262" t="s">
        <v>698</v>
      </c>
    </row>
    <row r="567" spans="1:1" x14ac:dyDescent="0.75">
      <c r="A567" s="262" t="s">
        <v>699</v>
      </c>
    </row>
    <row r="568" spans="1:1" x14ac:dyDescent="0.75">
      <c r="A568" s="262" t="s">
        <v>700</v>
      </c>
    </row>
    <row r="569" spans="1:1" x14ac:dyDescent="0.75">
      <c r="A569" s="262"/>
    </row>
    <row r="570" spans="1:1" x14ac:dyDescent="0.75">
      <c r="A570" s="262" t="s">
        <v>701</v>
      </c>
    </row>
    <row r="571" spans="1:1" x14ac:dyDescent="0.75">
      <c r="A571" s="262" t="s">
        <v>702</v>
      </c>
    </row>
    <row r="572" spans="1:1" x14ac:dyDescent="0.75">
      <c r="A572" s="262" t="s">
        <v>703</v>
      </c>
    </row>
    <row r="573" spans="1:1" x14ac:dyDescent="0.75">
      <c r="A573" s="262" t="s">
        <v>704</v>
      </c>
    </row>
    <row r="574" spans="1:1" x14ac:dyDescent="0.75">
      <c r="A574" s="262" t="s">
        <v>705</v>
      </c>
    </row>
    <row r="575" spans="1:1" x14ac:dyDescent="0.75">
      <c r="A575" s="262" t="s">
        <v>706</v>
      </c>
    </row>
    <row r="576" spans="1:1" x14ac:dyDescent="0.75">
      <c r="A576" s="262" t="s">
        <v>707</v>
      </c>
    </row>
    <row r="577" spans="1:1" x14ac:dyDescent="0.75">
      <c r="A577" s="262" t="s">
        <v>708</v>
      </c>
    </row>
    <row r="578" spans="1:1" x14ac:dyDescent="0.75">
      <c r="A578" s="262"/>
    </row>
    <row r="579" spans="1:1" x14ac:dyDescent="0.75">
      <c r="A579" s="262" t="s">
        <v>709</v>
      </c>
    </row>
    <row r="580" spans="1:1" x14ac:dyDescent="0.75">
      <c r="A580" s="262" t="s">
        <v>710</v>
      </c>
    </row>
    <row r="581" spans="1:1" x14ac:dyDescent="0.75">
      <c r="A581" s="262" t="s">
        <v>711</v>
      </c>
    </row>
    <row r="582" spans="1:1" x14ac:dyDescent="0.75">
      <c r="A582" s="262" t="s">
        <v>712</v>
      </c>
    </row>
    <row r="583" spans="1:1" x14ac:dyDescent="0.75">
      <c r="A583" s="262"/>
    </row>
    <row r="584" spans="1:1" x14ac:dyDescent="0.75">
      <c r="A584" s="262" t="s">
        <v>713</v>
      </c>
    </row>
    <row r="585" spans="1:1" x14ac:dyDescent="0.75">
      <c r="A585" s="262" t="s">
        <v>714</v>
      </c>
    </row>
    <row r="586" spans="1:1" x14ac:dyDescent="0.75">
      <c r="A586" s="262" t="s">
        <v>715</v>
      </c>
    </row>
    <row r="587" spans="1:1" x14ac:dyDescent="0.75">
      <c r="A587" s="262" t="s">
        <v>716</v>
      </c>
    </row>
    <row r="588" spans="1:1" x14ac:dyDescent="0.75">
      <c r="A588" s="262"/>
    </row>
    <row r="589" spans="1:1" x14ac:dyDescent="0.75">
      <c r="A589" s="262" t="s">
        <v>717</v>
      </c>
    </row>
    <row r="590" spans="1:1" x14ac:dyDescent="0.75">
      <c r="A590" s="262"/>
    </row>
    <row r="591" spans="1:1" x14ac:dyDescent="0.75">
      <c r="A591" s="262" t="s">
        <v>718</v>
      </c>
    </row>
    <row r="592" spans="1:1" x14ac:dyDescent="0.75">
      <c r="A592" s="262" t="s">
        <v>719</v>
      </c>
    </row>
    <row r="593" spans="1:1" x14ac:dyDescent="0.75">
      <c r="A593" s="262" t="s">
        <v>720</v>
      </c>
    </row>
    <row r="594" spans="1:1" x14ac:dyDescent="0.75">
      <c r="A594" s="262" t="s">
        <v>721</v>
      </c>
    </row>
    <row r="595" spans="1:1" x14ac:dyDescent="0.75">
      <c r="A595" s="262" t="s">
        <v>722</v>
      </c>
    </row>
    <row r="596" spans="1:1" x14ac:dyDescent="0.75">
      <c r="A596" s="262" t="s">
        <v>723</v>
      </c>
    </row>
    <row r="597" spans="1:1" x14ac:dyDescent="0.75">
      <c r="A597" s="262" t="s">
        <v>724</v>
      </c>
    </row>
    <row r="598" spans="1:1" x14ac:dyDescent="0.75">
      <c r="A598" s="262" t="s">
        <v>725</v>
      </c>
    </row>
    <row r="599" spans="1:1" x14ac:dyDescent="0.75">
      <c r="A599" s="262"/>
    </row>
    <row r="600" spans="1:1" x14ac:dyDescent="0.75">
      <c r="A600" s="262" t="s">
        <v>726</v>
      </c>
    </row>
    <row r="601" spans="1:1" x14ac:dyDescent="0.75">
      <c r="A601" s="262"/>
    </row>
    <row r="602" spans="1:1" x14ac:dyDescent="0.75">
      <c r="A602" s="262" t="s">
        <v>727</v>
      </c>
    </row>
    <row r="603" spans="1:1" x14ac:dyDescent="0.75">
      <c r="A603" s="262" t="s">
        <v>728</v>
      </c>
    </row>
    <row r="604" spans="1:1" x14ac:dyDescent="0.75">
      <c r="A604" s="262" t="s">
        <v>729</v>
      </c>
    </row>
    <row r="605" spans="1:1" x14ac:dyDescent="0.75">
      <c r="A605" s="262" t="s">
        <v>730</v>
      </c>
    </row>
    <row r="606" spans="1:1" x14ac:dyDescent="0.75">
      <c r="A606" s="262" t="s">
        <v>731</v>
      </c>
    </row>
    <row r="607" spans="1:1" x14ac:dyDescent="0.75">
      <c r="A607" s="262" t="s">
        <v>732</v>
      </c>
    </row>
    <row r="608" spans="1:1" x14ac:dyDescent="0.75">
      <c r="A608" s="262" t="s">
        <v>733</v>
      </c>
    </row>
    <row r="609" spans="1:1" x14ac:dyDescent="0.75">
      <c r="A609" s="262" t="s">
        <v>734</v>
      </c>
    </row>
    <row r="610" spans="1:1" x14ac:dyDescent="0.75">
      <c r="A610" s="262" t="s">
        <v>735</v>
      </c>
    </row>
    <row r="611" spans="1:1" x14ac:dyDescent="0.75">
      <c r="A611" s="262"/>
    </row>
    <row r="612" spans="1:1" x14ac:dyDescent="0.75">
      <c r="A612" s="262" t="s">
        <v>736</v>
      </c>
    </row>
    <row r="613" spans="1:1" x14ac:dyDescent="0.75">
      <c r="A613" s="262"/>
    </row>
    <row r="614" spans="1:1" x14ac:dyDescent="0.75">
      <c r="A614" s="262" t="s">
        <v>737</v>
      </c>
    </row>
    <row r="615" spans="1:1" x14ac:dyDescent="0.75">
      <c r="A615" s="262" t="s">
        <v>738</v>
      </c>
    </row>
    <row r="616" spans="1:1" x14ac:dyDescent="0.75">
      <c r="A616" s="262" t="s">
        <v>739</v>
      </c>
    </row>
    <row r="617" spans="1:1" x14ac:dyDescent="0.75">
      <c r="A617" s="262" t="s">
        <v>740</v>
      </c>
    </row>
    <row r="618" spans="1:1" x14ac:dyDescent="0.75">
      <c r="A618" s="262" t="s">
        <v>741</v>
      </c>
    </row>
    <row r="619" spans="1:1" x14ac:dyDescent="0.75">
      <c r="A619" s="262" t="s">
        <v>742</v>
      </c>
    </row>
    <row r="620" spans="1:1" x14ac:dyDescent="0.75">
      <c r="A620" s="262"/>
    </row>
    <row r="621" spans="1:1" x14ac:dyDescent="0.75">
      <c r="A621" s="262" t="s">
        <v>743</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2015-2022, William W. Davis, MSPM, PMP  Licensed under the GNU General Public License.</dc:description>
  <cp:lastModifiedBy>William W. Davis</cp:lastModifiedBy>
  <dcterms:created xsi:type="dcterms:W3CDTF">2014-10-13T19:50:16Z</dcterms:created>
  <dcterms:modified xsi:type="dcterms:W3CDTF">2022-12-28T02:50:33Z</dcterms:modified>
</cp:coreProperties>
</file>