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fan\Documents\commercial-radio-test-suite\scripts\"/>
    </mc:Choice>
  </mc:AlternateContent>
  <xr:revisionPtr revIDLastSave="0" documentId="13_ncr:1_{3B0DF672-B7BB-46B5-B3E7-27E89E77A9C0}" xr6:coauthVersionLast="36" xr6:coauthVersionMax="36" xr10:uidLastSave="{00000000-0000-0000-0000-000000000000}"/>
  <bookViews>
    <workbookView xWindow="0" yWindow="0" windowWidth="28800" windowHeight="12225" tabRatio="790" firstSheet="1" activeTab="10" xr2:uid="{00000000-000D-0000-FFFF-FFFF00000000}"/>
  </bookViews>
  <sheets>
    <sheet name="Audio_Response" sheetId="1" r:id="rId1"/>
    <sheet name="Sensitivity" sheetId="2" r:id="rId2"/>
    <sheet name="CCR" sheetId="3" r:id="rId3"/>
    <sheet name="ACS" sheetId="4" r:id="rId4"/>
    <sheet name="Blocking" sheetId="5" r:id="rId5"/>
    <sheet name="Spurious_Response" sheetId="6" r:id="rId6"/>
    <sheet name="Noise_Hum" sheetId="7" r:id="rId7"/>
    <sheet name="Squelch_Ops" sheetId="8" r:id="rId8"/>
    <sheet name="Squelch_Hys" sheetId="9" r:id="rId9"/>
    <sheet name="Standard" sheetId="10" r:id="rId10"/>
    <sheet name="CM60_Resul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9" l="1"/>
  <c r="F9" i="8"/>
  <c r="H8" i="8" s="1"/>
  <c r="F8" i="8"/>
  <c r="F2" i="8"/>
  <c r="H2" i="8" s="1"/>
  <c r="F2" i="7"/>
  <c r="E2" i="6"/>
  <c r="K2" i="5"/>
  <c r="E2" i="5"/>
  <c r="K2" i="4"/>
  <c r="E2" i="4"/>
  <c r="D2" i="2"/>
  <c r="F2" i="2" s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<sst xmlns="http://schemas.openxmlformats.org/spreadsheetml/2006/main" count="198" uniqueCount="148">
  <si>
    <t>Audio Frequency(Hz)</t>
  </si>
  <si>
    <t>Reading from CMS</t>
  </si>
  <si>
    <t>Audio_Out_Level(mV)</t>
  </si>
  <si>
    <t>Relative</t>
  </si>
  <si>
    <t xml:space="preserve">LEVEL:AF:RXTEST 21.88E-3
</t>
  </si>
  <si>
    <t xml:space="preserve">LEVEL:AF:RXTEST 29.05E-3
</t>
  </si>
  <si>
    <t xml:space="preserve">LEVEL:AF:RXTEST 29.22E-3
</t>
  </si>
  <si>
    <t xml:space="preserve">LEVEL:AF:RXTEST 26.14E-3
</t>
  </si>
  <si>
    <t xml:space="preserve">LEVEL:AF:RXTEST 23.31E-3
</t>
  </si>
  <si>
    <t xml:space="preserve">LEVEL:AF:RXTEST 22.06E-3
</t>
  </si>
  <si>
    <t xml:space="preserve">LEVEL:AF:RXTEST 18.90E-3
</t>
  </si>
  <si>
    <t xml:space="preserve">LEVEL:AF:RXTEST 17.04E-3
</t>
  </si>
  <si>
    <t xml:space="preserve">LEVEL:AF:RXTEST 15.54E-3
</t>
  </si>
  <si>
    <t xml:space="preserve">LEVEL:AF:RXTEST 14.49E-3
</t>
  </si>
  <si>
    <t xml:space="preserve">LEVEL:AF:RXTEST 13.91E-3
</t>
  </si>
  <si>
    <t xml:space="preserve">LEVEL:AF:RXTEST 12.29E-3
</t>
  </si>
  <si>
    <t xml:space="preserve">LEVEL:AF:RXTEST 11.12E-3
</t>
  </si>
  <si>
    <t xml:space="preserve">LEVEL:AF:RXTEST 10.44E-3
</t>
  </si>
  <si>
    <t xml:space="preserve">LEVEL:AF:RXTEST 9.16E-3
</t>
  </si>
  <si>
    <t>SML</t>
  </si>
  <si>
    <t>SINAD</t>
  </si>
  <si>
    <t>Sensitivity in dBm</t>
  </si>
  <si>
    <t>Sensitivity in dBuV emf</t>
  </si>
  <si>
    <t>Limit in dBuV emf</t>
  </si>
  <si>
    <t>Margin</t>
  </si>
  <si>
    <t>32.02</t>
  </si>
  <si>
    <t>31.67</t>
  </si>
  <si>
    <t>31.44</t>
  </si>
  <si>
    <t>31.07</t>
  </si>
  <si>
    <t>31.25</t>
  </si>
  <si>
    <t>30.68</t>
  </si>
  <si>
    <t>30.25</t>
  </si>
  <si>
    <t>29.89</t>
  </si>
  <si>
    <t>28.97</t>
  </si>
  <si>
    <t>28.30</t>
  </si>
  <si>
    <t>27.47</t>
  </si>
  <si>
    <t>26.89</t>
  </si>
  <si>
    <t>26.78</t>
  </si>
  <si>
    <t>25.32</t>
  </si>
  <si>
    <t>24.38</t>
  </si>
  <si>
    <t>23.95</t>
  </si>
  <si>
    <t>22.79</t>
  </si>
  <si>
    <t>21.67</t>
  </si>
  <si>
    <t>20.91</t>
  </si>
  <si>
    <t>20.07</t>
  </si>
  <si>
    <t>SMB+</t>
  </si>
  <si>
    <t>CCR</t>
  </si>
  <si>
    <t>Lower limit</t>
  </si>
  <si>
    <t>Upper Limit</t>
  </si>
  <si>
    <t>20.36</t>
  </si>
  <si>
    <t>19.46</t>
  </si>
  <si>
    <t>18.53</t>
  </si>
  <si>
    <t>17.53</t>
  </si>
  <si>
    <t>16.46</t>
  </si>
  <si>
    <t>15.48</t>
  </si>
  <si>
    <t>14.42</t>
  </si>
  <si>
    <t>ACS+</t>
  </si>
  <si>
    <t>Limit</t>
  </si>
  <si>
    <t>SMB-</t>
  </si>
  <si>
    <t>ACS-</t>
  </si>
  <si>
    <t>31.32</t>
  </si>
  <si>
    <t>30.76</t>
  </si>
  <si>
    <t>31.05</t>
  </si>
  <si>
    <t>30.59</t>
  </si>
  <si>
    <t>30.47</t>
  </si>
  <si>
    <t>29.98</t>
  </si>
  <si>
    <t>30.37</t>
  </si>
  <si>
    <t>29.17</t>
  </si>
  <si>
    <t>29.12</t>
  </si>
  <si>
    <t>28.84</t>
  </si>
  <si>
    <t>28.72</t>
  </si>
  <si>
    <t>28.21</t>
  </si>
  <si>
    <t>28.23</t>
  </si>
  <si>
    <t>27.85</t>
  </si>
  <si>
    <t>27.76</t>
  </si>
  <si>
    <t>26.87</t>
  </si>
  <si>
    <t>27.19</t>
  </si>
  <si>
    <t>BLK+</t>
  </si>
  <si>
    <t>BLK-</t>
  </si>
  <si>
    <t>31.45</t>
  </si>
  <si>
    <t>31.82</t>
  </si>
  <si>
    <t>29.78</t>
  </si>
  <si>
    <t>31.68</t>
  </si>
  <si>
    <t>26.05</t>
  </si>
  <si>
    <t>31.63</t>
  </si>
  <si>
    <t>21.16</t>
  </si>
  <si>
    <t>15.61</t>
  </si>
  <si>
    <t>30.34</t>
  </si>
  <si>
    <t>30.57</t>
  </si>
  <si>
    <t>30.05</t>
  </si>
  <si>
    <t>29.62</t>
  </si>
  <si>
    <t>29.72</t>
  </si>
  <si>
    <t>29.49</t>
  </si>
  <si>
    <t>28.31</t>
  </si>
  <si>
    <t>27.59</t>
  </si>
  <si>
    <t>Spur_Res</t>
  </si>
  <si>
    <t>28.43</t>
  </si>
  <si>
    <t>25.20</t>
  </si>
  <si>
    <t>23.57</t>
  </si>
  <si>
    <t>22.83</t>
  </si>
  <si>
    <t>21.94</t>
  </si>
  <si>
    <t>21.08</t>
  </si>
  <si>
    <t>20.03</t>
  </si>
  <si>
    <t>19.07</t>
  </si>
  <si>
    <t>18.16</t>
  </si>
  <si>
    <t>17.15</t>
  </si>
  <si>
    <t>16.06</t>
  </si>
  <si>
    <t>15.01</t>
  </si>
  <si>
    <t>14.06</t>
  </si>
  <si>
    <t>Abs result(mV)</t>
  </si>
  <si>
    <t>Relative result(dB)</t>
  </si>
  <si>
    <t>Limit(dB)</t>
  </si>
  <si>
    <t>Margin(dB)</t>
  </si>
  <si>
    <t>MOD ON</t>
  </si>
  <si>
    <t xml:space="preserve">LEVEL:AF:RXTEST 64.76E-3
</t>
  </si>
  <si>
    <t>MOD OFF</t>
  </si>
  <si>
    <t xml:space="preserve">LEVEL:AF:RXTEST 70E-6
</t>
  </si>
  <si>
    <t>Scenario</t>
  </si>
  <si>
    <t>Squelch</t>
  </si>
  <si>
    <t>Input</t>
  </si>
  <si>
    <t>Audio output power</t>
  </si>
  <si>
    <t>Measured output (mV)</t>
  </si>
  <si>
    <t>Relative Output(dB)</t>
  </si>
  <si>
    <t>a</t>
  </si>
  <si>
    <t>OFF</t>
  </si>
  <si>
    <t>30dBuV standard test condition</t>
  </si>
  <si>
    <t>rated</t>
  </si>
  <si>
    <t>ON</t>
  </si>
  <si>
    <t>Sigen output (dBuV)</t>
  </si>
  <si>
    <t>Signal level @ Rx input(dBuV e.m.f)</t>
  </si>
  <si>
    <t>Limit(dBuV e.m.f)</t>
  </si>
  <si>
    <t>b</t>
  </si>
  <si>
    <t>6dBuV e.m.f standard test condition</t>
  </si>
  <si>
    <t>50% rated</t>
  </si>
  <si>
    <t xml:space="preserve">from reduced level, increase until 50% rated output reached </t>
  </si>
  <si>
    <t>applicable for continusouly adjustable squelch control, as GX600D is having no such option then test is identical to Scenario b</t>
  </si>
  <si>
    <t>c</t>
  </si>
  <si>
    <t xml:space="preserve">Calculations are based on:
attenuation between radio antenna port and Siggen is 33.5dB
dBuV e.m.f = dBuV pd -6dB
</t>
  </si>
  <si>
    <t>Input level increased to unmute audio</t>
  </si>
  <si>
    <t>Squelch hysteresis</t>
  </si>
  <si>
    <t>between 3-6dB</t>
  </si>
  <si>
    <t>Input level decreased to mute audio</t>
  </si>
  <si>
    <t>AS/NZS ETSI EN301 178:2018</t>
  </si>
  <si>
    <t>Portable Verty High Frequency (VHF) radiotelephone equipment for the maritime mobile service operating in the VHF bands(for non-GMDSS applications only)</t>
  </si>
  <si>
    <t>Carrier frequency(MHz)</t>
  </si>
  <si>
    <t>Carrier power(dBm)</t>
  </si>
  <si>
    <t>ACP-(dBc)</t>
  </si>
  <si>
    <t>ACP+(dBc)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</si>
</sst>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CM60_Result!$A$2:$A$11</c:f>
              <c:numCache>
                <c:formatCode>General</c:formatCode>
                <c:ptCount val="10"/>
                <c:pt idx="0">
                  <c:v>136</c:v>
                </c:pt>
                <c:pt idx="1">
                  <c:v>136.01249999999999</c:v>
                </c:pt>
                <c:pt idx="2">
                  <c:v>136.02500000000001</c:v>
                </c:pt>
                <c:pt idx="3">
                  <c:v>136.03749999999999</c:v>
                </c:pt>
                <c:pt idx="4">
                  <c:v>136.05000000000001</c:v>
                </c:pt>
                <c:pt idx="5">
                  <c:v>136.06249999999989</c:v>
                </c:pt>
                <c:pt idx="6">
                  <c:v>136.0749999999999</c:v>
                </c:pt>
                <c:pt idx="7">
                  <c:v>136.08749999999989</c:v>
                </c:pt>
                <c:pt idx="8">
                  <c:v>136.09999999999991</c:v>
                </c:pt>
                <c:pt idx="9">
                  <c:v>136.1124999999999</c:v>
                </c:pt>
              </c:numCache>
            </c:numRef>
          </c:xVal>
          <c:yVal>
            <c:numRef>
              <c:f>CM60_Result!$C$2:$C$11</c:f>
              <c:numCache>
                <c:formatCode>General</c:formatCode>
                <c:ptCount val="10"/>
                <c:pt idx="0">
                  <c:v>-61.476817349400001</c:v>
                </c:pt>
                <c:pt idx="1">
                  <c:v>-65.840058336599995</c:v>
                </c:pt>
                <c:pt idx="2">
                  <c:v>-64.442264000799995</c:v>
                </c:pt>
                <c:pt idx="3">
                  <c:v>-65.099946999500006</c:v>
                </c:pt>
                <c:pt idx="4">
                  <c:v>-65.588632161800007</c:v>
                </c:pt>
                <c:pt idx="5">
                  <c:v>-64.090249695200001</c:v>
                </c:pt>
                <c:pt idx="6">
                  <c:v>-65.062661851499996</c:v>
                </c:pt>
                <c:pt idx="7">
                  <c:v>-64.427181256200001</c:v>
                </c:pt>
                <c:pt idx="8">
                  <c:v>-64.897724620399998</c:v>
                </c:pt>
                <c:pt idx="9">
                  <c:v>-64.593350322700005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03-4E78-8F73-0C6EF1E5D9B4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CM60_Result!$A$2:$A$11</c:f>
              <c:numCache>
                <c:formatCode>General</c:formatCode>
                <c:ptCount val="10"/>
                <c:pt idx="0">
                  <c:v>136</c:v>
                </c:pt>
                <c:pt idx="1">
                  <c:v>136.01249999999999</c:v>
                </c:pt>
                <c:pt idx="2">
                  <c:v>136.02500000000001</c:v>
                </c:pt>
                <c:pt idx="3">
                  <c:v>136.03749999999999</c:v>
                </c:pt>
                <c:pt idx="4">
                  <c:v>136.05000000000001</c:v>
                </c:pt>
                <c:pt idx="5">
                  <c:v>136.06249999999989</c:v>
                </c:pt>
                <c:pt idx="6">
                  <c:v>136.0749999999999</c:v>
                </c:pt>
                <c:pt idx="7">
                  <c:v>136.08749999999989</c:v>
                </c:pt>
                <c:pt idx="8">
                  <c:v>136.09999999999991</c:v>
                </c:pt>
                <c:pt idx="9">
                  <c:v>136.1124999999999</c:v>
                </c:pt>
              </c:numCache>
            </c:numRef>
          </c:xVal>
          <c:yVal>
            <c:numRef>
              <c:f>CM60_Result!$D$2:$D$11</c:f>
              <c:numCache>
                <c:formatCode>General</c:formatCode>
                <c:ptCount val="10"/>
                <c:pt idx="0">
                  <c:v>-61.266562539399999</c:v>
                </c:pt>
                <c:pt idx="1">
                  <c:v>-65.991850326600002</c:v>
                </c:pt>
                <c:pt idx="2">
                  <c:v>-64.481578284799994</c:v>
                </c:pt>
                <c:pt idx="3">
                  <c:v>-65.864783484599997</c:v>
                </c:pt>
                <c:pt idx="4">
                  <c:v>-66.323348881399994</c:v>
                </c:pt>
                <c:pt idx="5">
                  <c:v>-63.878056696800002</c:v>
                </c:pt>
                <c:pt idx="6">
                  <c:v>-64.2853418439</c:v>
                </c:pt>
                <c:pt idx="7">
                  <c:v>-64.566704625</c:v>
                </c:pt>
                <c:pt idx="8">
                  <c:v>-66.340462709500002</c:v>
                </c:pt>
                <c:pt idx="9">
                  <c:v>-64.978350024600005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03-4E78-8F73-0C6EF1E5D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09407"/>
        <c:axId val="818116191"/>
      </c:scatterChart>
      <c:valAx>
        <c:axId val="81600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16191"/>
        <c:crosses val="autoZero"/>
        <c:crossBetween val="midCat"/>
      </c:valAx>
      <c:valAx>
        <c:axId val="81811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0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42862</xdr:rowOff>
    </xdr:from>
    <xdr:to>
      <xdr:col>13</xdr:col>
      <xdr:colOff>333375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6DF8B-1ED4-4AEB-98E3-7CC992717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F14" sqref="F14"/>
    </sheetView>
  </sheetViews>
  <sheetFormatPr defaultRowHeight="15" x14ac:dyDescent="0.25"/>
  <cols>
    <col min="1" max="1" width="21.7109375" style="10" customWidth="1"/>
    <col min="2" max="2" width="27.28515625" style="10" customWidth="1"/>
    <col min="3" max="3" width="22.42578125" style="10" customWidth="1"/>
    <col min="4" max="4" width="14" style="10" customWidth="1"/>
    <col min="5" max="5" width="17.85546875" style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7">
        <v>1000</v>
      </c>
      <c r="B2" s="7" t="s">
        <v>4</v>
      </c>
      <c r="C2" s="7">
        <v>21.88</v>
      </c>
      <c r="D2" s="7">
        <f>20*LOG10(C2/C2)</f>
        <v>0</v>
      </c>
    </row>
    <row r="3" spans="1:4" x14ac:dyDescent="0.25">
      <c r="A3" s="7">
        <v>300</v>
      </c>
      <c r="B3" s="7" t="s">
        <v>5</v>
      </c>
      <c r="C3" s="7">
        <v>29.05</v>
      </c>
      <c r="D3" s="7">
        <f>20*LOG10(C3/C2)</f>
        <v>2.4619763812991282</v>
      </c>
    </row>
    <row r="4" spans="1:4" x14ac:dyDescent="0.25">
      <c r="A4" s="7">
        <v>500</v>
      </c>
      <c r="B4" s="7" t="s">
        <v>6</v>
      </c>
      <c r="C4" s="7">
        <v>29.22</v>
      </c>
      <c r="D4" s="7">
        <f>20*LOG10(C4/C2)</f>
        <v>2.5126578787376963</v>
      </c>
    </row>
    <row r="5" spans="1:4" x14ac:dyDescent="0.25">
      <c r="A5" s="7">
        <v>700</v>
      </c>
      <c r="B5" s="7" t="s">
        <v>7</v>
      </c>
      <c r="C5" s="7">
        <v>26.14</v>
      </c>
      <c r="D5" s="7">
        <f>20*LOG10(C5/C2)</f>
        <v>1.5451653116626476</v>
      </c>
    </row>
    <row r="6" spans="1:4" x14ac:dyDescent="0.25">
      <c r="A6" s="7">
        <v>900</v>
      </c>
      <c r="B6" s="7" t="s">
        <v>8</v>
      </c>
      <c r="C6" s="7">
        <v>23.31</v>
      </c>
      <c r="D6" s="7">
        <f>20*LOG10(C6/C2)</f>
        <v>0.54989911718367002</v>
      </c>
    </row>
    <row r="7" spans="1:4" x14ac:dyDescent="0.25">
      <c r="A7" s="7">
        <v>1000</v>
      </c>
      <c r="B7" s="7" t="s">
        <v>9</v>
      </c>
      <c r="C7" s="7">
        <v>22.06</v>
      </c>
      <c r="D7" s="7">
        <f>20*LOG10(C7/C2)</f>
        <v>7.1163808855571706E-2</v>
      </c>
    </row>
    <row r="8" spans="1:4" x14ac:dyDescent="0.25">
      <c r="A8" s="7">
        <v>1300</v>
      </c>
      <c r="B8" s="7" t="s">
        <v>10</v>
      </c>
      <c r="C8" s="7">
        <v>18.899999999999999</v>
      </c>
      <c r="D8" s="7">
        <f>20*LOG10(C8/C2)</f>
        <v>-1.2717102697629805</v>
      </c>
    </row>
    <row r="9" spans="1:4" x14ac:dyDescent="0.25">
      <c r="A9" s="7">
        <v>1500</v>
      </c>
      <c r="B9" s="7" t="s">
        <v>11</v>
      </c>
      <c r="C9" s="7">
        <v>17.04</v>
      </c>
      <c r="D9" s="7">
        <f>20*LOG10(C9/C2)</f>
        <v>-2.1715545446142372</v>
      </c>
    </row>
    <row r="10" spans="1:4" x14ac:dyDescent="0.25">
      <c r="A10" s="7">
        <v>1700</v>
      </c>
      <c r="B10" s="7" t="s">
        <v>12</v>
      </c>
      <c r="C10" s="7">
        <v>15.54</v>
      </c>
      <c r="D10" s="7">
        <f>20*LOG10(C10/C2)</f>
        <v>-2.9719260639299545</v>
      </c>
    </row>
    <row r="11" spans="1:4" x14ac:dyDescent="0.25">
      <c r="A11" s="7">
        <v>1900</v>
      </c>
      <c r="B11" s="7" t="s">
        <v>13</v>
      </c>
      <c r="C11" s="7">
        <v>14.49</v>
      </c>
      <c r="D11" s="7">
        <f>20*LOG10(C11/C2)</f>
        <v>-3.5795786438043709</v>
      </c>
    </row>
    <row r="12" spans="1:4" x14ac:dyDescent="0.25">
      <c r="A12" s="7">
        <v>2000</v>
      </c>
      <c r="B12" s="7" t="s">
        <v>14</v>
      </c>
      <c r="C12" s="7">
        <v>13.91</v>
      </c>
      <c r="D12" s="7">
        <f>20*LOG10(C12/C2)</f>
        <v>-3.9344037533869343</v>
      </c>
    </row>
    <row r="13" spans="1:4" x14ac:dyDescent="0.25">
      <c r="A13" s="7">
        <v>2300</v>
      </c>
      <c r="B13" s="7" t="s">
        <v>15</v>
      </c>
      <c r="C13" s="7">
        <v>12.29</v>
      </c>
      <c r="D13" s="7">
        <f>20*LOG10(C13/C2)</f>
        <v>-5.0099086954987815</v>
      </c>
    </row>
    <row r="14" spans="1:4" x14ac:dyDescent="0.25">
      <c r="A14" s="7">
        <v>2550</v>
      </c>
      <c r="B14" s="7" t="s">
        <v>16</v>
      </c>
      <c r="C14" s="7">
        <v>11.12</v>
      </c>
      <c r="D14" s="7">
        <f>20*LOG10(C14/C2)</f>
        <v>-5.8788506083070899</v>
      </c>
    </row>
    <row r="15" spans="1:4" x14ac:dyDescent="0.25">
      <c r="A15" s="7">
        <v>2700</v>
      </c>
      <c r="B15" s="7" t="s">
        <v>17</v>
      </c>
      <c r="C15" s="7">
        <v>10.44</v>
      </c>
      <c r="D15" s="7">
        <f>20*LOG10(C15/C2)</f>
        <v>-6.4269363799029966</v>
      </c>
    </row>
    <row r="16" spans="1:4" x14ac:dyDescent="0.25">
      <c r="A16" s="7">
        <v>3000</v>
      </c>
      <c r="B16" s="7" t="s">
        <v>18</v>
      </c>
      <c r="C16" s="7">
        <v>9.16</v>
      </c>
      <c r="D16" s="7">
        <f>20*LOG10(C16/C2)</f>
        <v>-7.5630368798708556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J15" sqref="J15"/>
    </sheetView>
  </sheetViews>
  <sheetFormatPr defaultRowHeight="15" x14ac:dyDescent="0.25"/>
  <cols>
    <col min="3" max="3" width="17.7109375" style="10" customWidth="1"/>
    <col min="4" max="4" width="21.7109375" style="10" customWidth="1"/>
    <col min="5" max="5" width="17" style="10" customWidth="1"/>
  </cols>
  <sheetData>
    <row r="1" spans="1:11" x14ac:dyDescent="0.25">
      <c r="A1" s="1" t="s">
        <v>19</v>
      </c>
      <c r="B1" s="1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/>
      <c r="H1" s="7"/>
      <c r="I1" s="7"/>
      <c r="J1" s="7"/>
      <c r="K1" s="7"/>
    </row>
    <row r="2" spans="1:11" x14ac:dyDescent="0.25">
      <c r="A2" s="1">
        <v>45.5</v>
      </c>
      <c r="B2" s="1" t="s">
        <v>25</v>
      </c>
      <c r="C2" s="7">
        <v>-114.9897</v>
      </c>
      <c r="D2" s="7">
        <f>C2+107+6</f>
        <v>-1.9896999999999991</v>
      </c>
      <c r="E2" s="7">
        <v>6</v>
      </c>
      <c r="F2" s="2">
        <f>E2-D2</f>
        <v>7.9896999999999991</v>
      </c>
    </row>
    <row r="3" spans="1:11" x14ac:dyDescent="0.25">
      <c r="A3" s="1">
        <v>44.5</v>
      </c>
      <c r="B3" s="1" t="s">
        <v>26</v>
      </c>
    </row>
    <row r="4" spans="1:11" x14ac:dyDescent="0.25">
      <c r="A4" s="1">
        <v>43.5</v>
      </c>
      <c r="B4" s="1" t="s">
        <v>27</v>
      </c>
    </row>
    <row r="5" spans="1:11" x14ac:dyDescent="0.25">
      <c r="A5" s="1">
        <v>42.5</v>
      </c>
      <c r="B5" s="1" t="s">
        <v>28</v>
      </c>
    </row>
    <row r="6" spans="1:11" x14ac:dyDescent="0.25">
      <c r="A6" s="1">
        <v>41.5</v>
      </c>
      <c r="B6" s="1" t="s">
        <v>29</v>
      </c>
    </row>
    <row r="7" spans="1:11" x14ac:dyDescent="0.25">
      <c r="A7" s="1">
        <v>40.5</v>
      </c>
      <c r="B7" s="1" t="s">
        <v>30</v>
      </c>
    </row>
    <row r="8" spans="1:11" x14ac:dyDescent="0.25">
      <c r="A8" s="1">
        <v>39.5</v>
      </c>
      <c r="B8" s="1" t="s">
        <v>31</v>
      </c>
    </row>
    <row r="9" spans="1:11" x14ac:dyDescent="0.25">
      <c r="A9" s="1">
        <v>38.5</v>
      </c>
      <c r="B9" s="1" t="s">
        <v>32</v>
      </c>
    </row>
    <row r="10" spans="1:11" x14ac:dyDescent="0.25">
      <c r="A10" s="1">
        <v>37.5</v>
      </c>
      <c r="B10" s="1" t="s">
        <v>33</v>
      </c>
    </row>
    <row r="11" spans="1:11" x14ac:dyDescent="0.25">
      <c r="A11" s="1">
        <v>36.5</v>
      </c>
      <c r="B11" s="1" t="s">
        <v>34</v>
      </c>
    </row>
    <row r="12" spans="1:11" x14ac:dyDescent="0.25">
      <c r="A12" s="1">
        <v>35.5</v>
      </c>
      <c r="B12" s="1" t="s">
        <v>35</v>
      </c>
    </row>
    <row r="13" spans="1:11" x14ac:dyDescent="0.25">
      <c r="A13" s="1">
        <v>34.5</v>
      </c>
      <c r="B13" s="1" t="s">
        <v>36</v>
      </c>
    </row>
    <row r="14" spans="1:11" x14ac:dyDescent="0.25">
      <c r="A14" s="1">
        <v>33.5</v>
      </c>
      <c r="B14" s="1" t="s">
        <v>37</v>
      </c>
    </row>
    <row r="15" spans="1:11" x14ac:dyDescent="0.25">
      <c r="A15" s="1">
        <v>32.5</v>
      </c>
      <c r="B15" s="1" t="s">
        <v>38</v>
      </c>
    </row>
    <row r="16" spans="1:11" x14ac:dyDescent="0.25">
      <c r="A16" s="1">
        <v>31.5</v>
      </c>
      <c r="B16" s="1" t="s">
        <v>39</v>
      </c>
    </row>
    <row r="17" spans="1:2" x14ac:dyDescent="0.25">
      <c r="A17" s="1">
        <v>30.5</v>
      </c>
      <c r="B17" s="1" t="s">
        <v>40</v>
      </c>
    </row>
    <row r="18" spans="1:2" x14ac:dyDescent="0.25">
      <c r="A18" s="1">
        <v>29.5</v>
      </c>
      <c r="B18" s="1" t="s">
        <v>41</v>
      </c>
    </row>
    <row r="19" spans="1:2" x14ac:dyDescent="0.25">
      <c r="A19" s="1">
        <v>28.5</v>
      </c>
      <c r="B19" s="1" t="s">
        <v>42</v>
      </c>
    </row>
    <row r="20" spans="1:2" x14ac:dyDescent="0.25">
      <c r="A20" s="1">
        <v>27.5</v>
      </c>
      <c r="B20" s="1" t="s">
        <v>43</v>
      </c>
    </row>
    <row r="21" spans="1:2" x14ac:dyDescent="0.25">
      <c r="A21" s="1">
        <v>26.5</v>
      </c>
      <c r="B21" s="1" t="s">
        <v>44</v>
      </c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F2" sqref="F2"/>
    </sheetView>
  </sheetViews>
  <sheetFormatPr defaultRowHeight="15" x14ac:dyDescent="0.25"/>
  <cols>
    <col min="4" max="4" width="13.28515625" style="10" customWidth="1"/>
    <col min="5" max="5" width="14.7109375" style="10" customWidth="1"/>
  </cols>
  <sheetData>
    <row r="1" spans="1:12" x14ac:dyDescent="0.25">
      <c r="A1" s="7" t="s">
        <v>45</v>
      </c>
      <c r="B1" s="7" t="s">
        <v>20</v>
      </c>
      <c r="C1" s="7" t="s">
        <v>46</v>
      </c>
      <c r="D1" s="7" t="s">
        <v>47</v>
      </c>
      <c r="E1" s="7" t="s">
        <v>48</v>
      </c>
      <c r="F1" s="7" t="s">
        <v>24</v>
      </c>
      <c r="H1" s="7"/>
      <c r="I1" s="7"/>
      <c r="J1" s="7"/>
      <c r="K1" s="7"/>
      <c r="L1" s="7"/>
    </row>
    <row r="2" spans="1:12" x14ac:dyDescent="0.25">
      <c r="A2" s="7">
        <v>35.5</v>
      </c>
      <c r="B2" s="7" t="s">
        <v>49</v>
      </c>
      <c r="C2" s="3">
        <v>-3</v>
      </c>
      <c r="D2" s="7">
        <v>-10</v>
      </c>
      <c r="E2" s="7">
        <v>0</v>
      </c>
      <c r="F2" s="3"/>
    </row>
    <row r="3" spans="1:12" x14ac:dyDescent="0.25">
      <c r="A3" s="7">
        <v>36.5</v>
      </c>
      <c r="B3" s="7" t="s">
        <v>50</v>
      </c>
    </row>
    <row r="4" spans="1:12" x14ac:dyDescent="0.25">
      <c r="A4" s="7">
        <v>37.5</v>
      </c>
      <c r="B4" s="7" t="s">
        <v>51</v>
      </c>
    </row>
    <row r="5" spans="1:12" x14ac:dyDescent="0.25">
      <c r="A5" s="7">
        <v>38.5</v>
      </c>
      <c r="B5" s="7" t="s">
        <v>52</v>
      </c>
    </row>
    <row r="6" spans="1:12" x14ac:dyDescent="0.25">
      <c r="A6" s="7">
        <v>39.5</v>
      </c>
      <c r="B6" s="7" t="s">
        <v>53</v>
      </c>
    </row>
    <row r="7" spans="1:12" x14ac:dyDescent="0.25">
      <c r="A7" s="7">
        <v>40.5</v>
      </c>
      <c r="B7" s="7" t="s">
        <v>54</v>
      </c>
    </row>
    <row r="8" spans="1:12" x14ac:dyDescent="0.25">
      <c r="A8" s="7">
        <v>41.5</v>
      </c>
      <c r="B8" s="7" t="s">
        <v>55</v>
      </c>
    </row>
    <row r="9" spans="1:12" x14ac:dyDescent="0.25">
      <c r="A9" s="7"/>
      <c r="B9" s="7"/>
    </row>
    <row r="10" spans="1:12" x14ac:dyDescent="0.25">
      <c r="A10" s="7"/>
      <c r="B10" s="7"/>
    </row>
    <row r="11" spans="1:12" x14ac:dyDescent="0.25">
      <c r="A11" s="7"/>
      <c r="B11" s="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H18" sqref="H18"/>
    </sheetView>
  </sheetViews>
  <sheetFormatPr defaultRowHeight="15" x14ac:dyDescent="0.25"/>
  <sheetData>
    <row r="1" spans="1:11" x14ac:dyDescent="0.25">
      <c r="A1" s="7" t="s">
        <v>45</v>
      </c>
      <c r="B1" s="7" t="s">
        <v>20</v>
      </c>
      <c r="C1" s="7" t="s">
        <v>56</v>
      </c>
      <c r="D1" s="7" t="s">
        <v>57</v>
      </c>
      <c r="E1" s="7" t="s">
        <v>24</v>
      </c>
      <c r="G1" s="7" t="s">
        <v>58</v>
      </c>
      <c r="H1" s="7" t="s">
        <v>20</v>
      </c>
      <c r="I1" s="7" t="s">
        <v>59</v>
      </c>
      <c r="J1" s="7" t="s">
        <v>57</v>
      </c>
      <c r="K1" s="7" t="s">
        <v>24</v>
      </c>
    </row>
    <row r="2" spans="1:11" x14ac:dyDescent="0.25">
      <c r="A2" s="7">
        <v>105</v>
      </c>
      <c r="B2" s="7" t="s">
        <v>60</v>
      </c>
      <c r="C2" s="7">
        <v>75.5</v>
      </c>
      <c r="D2" s="7">
        <v>70</v>
      </c>
      <c r="E2" s="3">
        <f>C2-D2</f>
        <v>5.5</v>
      </c>
      <c r="G2">
        <v>105</v>
      </c>
      <c r="H2" t="s">
        <v>61</v>
      </c>
      <c r="I2">
        <v>72.5</v>
      </c>
      <c r="J2">
        <v>70</v>
      </c>
      <c r="K2" s="2">
        <f>I2-J2</f>
        <v>2.5</v>
      </c>
    </row>
    <row r="3" spans="1:11" x14ac:dyDescent="0.25">
      <c r="A3" s="7">
        <v>106</v>
      </c>
      <c r="B3" s="7" t="s">
        <v>62</v>
      </c>
      <c r="G3">
        <v>106</v>
      </c>
      <c r="H3" t="s">
        <v>63</v>
      </c>
    </row>
    <row r="4" spans="1:11" x14ac:dyDescent="0.25">
      <c r="A4" s="7">
        <v>107</v>
      </c>
      <c r="B4" s="7" t="s">
        <v>64</v>
      </c>
      <c r="G4">
        <v>107</v>
      </c>
      <c r="H4" t="s">
        <v>65</v>
      </c>
    </row>
    <row r="5" spans="1:11" x14ac:dyDescent="0.25">
      <c r="A5" s="7">
        <v>108</v>
      </c>
      <c r="B5" s="7" t="s">
        <v>66</v>
      </c>
      <c r="G5">
        <v>108</v>
      </c>
      <c r="H5" t="s">
        <v>67</v>
      </c>
    </row>
    <row r="6" spans="1:11" x14ac:dyDescent="0.25">
      <c r="A6" s="7">
        <v>109</v>
      </c>
      <c r="B6" s="7" t="s">
        <v>68</v>
      </c>
      <c r="G6">
        <v>109</v>
      </c>
      <c r="H6" t="s">
        <v>69</v>
      </c>
    </row>
    <row r="7" spans="1:11" x14ac:dyDescent="0.25">
      <c r="A7" s="7">
        <v>110</v>
      </c>
      <c r="B7" s="7" t="s">
        <v>70</v>
      </c>
      <c r="G7">
        <v>110</v>
      </c>
      <c r="H7" t="s">
        <v>71</v>
      </c>
    </row>
    <row r="8" spans="1:11" x14ac:dyDescent="0.25">
      <c r="A8" s="7">
        <v>111</v>
      </c>
      <c r="B8" s="7" t="s">
        <v>72</v>
      </c>
      <c r="G8">
        <v>111</v>
      </c>
      <c r="H8" t="s">
        <v>73</v>
      </c>
    </row>
    <row r="9" spans="1:11" x14ac:dyDescent="0.25">
      <c r="A9" s="7">
        <v>112</v>
      </c>
      <c r="B9" s="7" t="s">
        <v>74</v>
      </c>
      <c r="G9">
        <v>112</v>
      </c>
      <c r="H9" t="s">
        <v>75</v>
      </c>
    </row>
    <row r="10" spans="1:11" x14ac:dyDescent="0.25">
      <c r="A10" s="7">
        <v>113</v>
      </c>
      <c r="B10" s="7" t="s">
        <v>76</v>
      </c>
    </row>
    <row r="11" spans="1:11" x14ac:dyDescent="0.25">
      <c r="A11" s="7">
        <v>114</v>
      </c>
      <c r="B11" s="7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topLeftCell="B1" workbookViewId="0">
      <selection activeCell="H20" sqref="H20"/>
    </sheetView>
  </sheetViews>
  <sheetFormatPr defaultRowHeight="15" x14ac:dyDescent="0.25"/>
  <cols>
    <col min="1" max="15" width="9.140625" style="10" customWidth="1"/>
    <col min="16" max="16384" width="9.140625" style="10"/>
  </cols>
  <sheetData>
    <row r="1" spans="1:11" x14ac:dyDescent="0.25">
      <c r="A1" s="7" t="s">
        <v>45</v>
      </c>
      <c r="B1" s="7" t="s">
        <v>20</v>
      </c>
      <c r="C1" s="7" t="s">
        <v>77</v>
      </c>
      <c r="D1" s="7" t="s">
        <v>57</v>
      </c>
      <c r="E1" s="7" t="s">
        <v>24</v>
      </c>
      <c r="G1" s="7" t="s">
        <v>58</v>
      </c>
      <c r="H1" s="7" t="s">
        <v>20</v>
      </c>
      <c r="I1" s="7" t="s">
        <v>78</v>
      </c>
      <c r="J1" s="7" t="s">
        <v>57</v>
      </c>
      <c r="K1" s="7" t="s">
        <v>24</v>
      </c>
    </row>
    <row r="2" spans="1:11" x14ac:dyDescent="0.25">
      <c r="A2" s="7">
        <v>120</v>
      </c>
      <c r="B2" s="7" t="s">
        <v>79</v>
      </c>
      <c r="C2" s="7">
        <v>85.5</v>
      </c>
      <c r="D2" s="7">
        <v>90</v>
      </c>
      <c r="E2" s="4">
        <f>C2-D2</f>
        <v>-4.5</v>
      </c>
      <c r="G2">
        <v>120</v>
      </c>
      <c r="H2" t="s">
        <v>80</v>
      </c>
      <c r="I2">
        <v>93.5</v>
      </c>
      <c r="J2">
        <v>90</v>
      </c>
      <c r="K2" s="2">
        <f>I2-J2</f>
        <v>3.5</v>
      </c>
    </row>
    <row r="3" spans="1:11" x14ac:dyDescent="0.25">
      <c r="A3" s="7">
        <v>121</v>
      </c>
      <c r="B3" s="7" t="s">
        <v>81</v>
      </c>
      <c r="G3">
        <v>121</v>
      </c>
      <c r="H3" t="s">
        <v>82</v>
      </c>
    </row>
    <row r="4" spans="1:11" x14ac:dyDescent="0.25">
      <c r="A4" s="7">
        <v>122</v>
      </c>
      <c r="B4" s="7" t="s">
        <v>83</v>
      </c>
      <c r="G4">
        <v>122</v>
      </c>
      <c r="H4" t="s">
        <v>84</v>
      </c>
    </row>
    <row r="5" spans="1:11" x14ac:dyDescent="0.25">
      <c r="A5" s="7">
        <v>123</v>
      </c>
      <c r="B5" s="7" t="s">
        <v>85</v>
      </c>
      <c r="G5">
        <v>123</v>
      </c>
      <c r="H5" t="s">
        <v>28</v>
      </c>
    </row>
    <row r="6" spans="1:11" x14ac:dyDescent="0.25">
      <c r="A6" s="7">
        <v>124</v>
      </c>
      <c r="B6" s="7" t="s">
        <v>86</v>
      </c>
      <c r="G6">
        <v>124</v>
      </c>
      <c r="H6" t="s">
        <v>28</v>
      </c>
    </row>
    <row r="7" spans="1:11" x14ac:dyDescent="0.25">
      <c r="A7" s="7"/>
      <c r="B7" s="7" t="s">
        <v>70</v>
      </c>
      <c r="G7">
        <v>125</v>
      </c>
      <c r="H7" t="s">
        <v>87</v>
      </c>
    </row>
    <row r="8" spans="1:11" x14ac:dyDescent="0.25">
      <c r="A8" s="7"/>
      <c r="B8" s="7" t="s">
        <v>72</v>
      </c>
      <c r="G8">
        <v>126</v>
      </c>
      <c r="H8" t="s">
        <v>88</v>
      </c>
    </row>
    <row r="9" spans="1:11" x14ac:dyDescent="0.25">
      <c r="A9" s="7"/>
      <c r="B9" s="7" t="s">
        <v>74</v>
      </c>
      <c r="G9">
        <v>127</v>
      </c>
      <c r="H9" t="s">
        <v>89</v>
      </c>
    </row>
    <row r="10" spans="1:11" x14ac:dyDescent="0.25">
      <c r="A10" s="7"/>
      <c r="B10" s="7" t="s">
        <v>76</v>
      </c>
      <c r="G10">
        <v>128</v>
      </c>
      <c r="H10" t="s">
        <v>90</v>
      </c>
    </row>
    <row r="11" spans="1:11" x14ac:dyDescent="0.25">
      <c r="A11" s="7"/>
      <c r="B11" s="7" t="s">
        <v>37</v>
      </c>
      <c r="G11">
        <v>129</v>
      </c>
      <c r="H11" t="s">
        <v>91</v>
      </c>
    </row>
    <row r="12" spans="1:11" x14ac:dyDescent="0.25">
      <c r="G12">
        <v>130</v>
      </c>
      <c r="H12" t="s">
        <v>92</v>
      </c>
    </row>
    <row r="13" spans="1:11" x14ac:dyDescent="0.25">
      <c r="G13">
        <v>131</v>
      </c>
      <c r="H13" t="s">
        <v>93</v>
      </c>
    </row>
    <row r="14" spans="1:11" x14ac:dyDescent="0.25">
      <c r="G14">
        <v>132</v>
      </c>
      <c r="H14" t="s">
        <v>74</v>
      </c>
    </row>
    <row r="15" spans="1:11" x14ac:dyDescent="0.25">
      <c r="G15">
        <v>133</v>
      </c>
      <c r="H15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topLeftCell="B1" workbookViewId="0">
      <selection activeCell="M9" sqref="M9"/>
    </sheetView>
  </sheetViews>
  <sheetFormatPr defaultRowHeight="15" x14ac:dyDescent="0.25"/>
  <cols>
    <col min="1" max="2" width="9.140625" style="10" customWidth="1"/>
    <col min="3" max="3" width="11.28515625" style="10" customWidth="1"/>
    <col min="4" max="16" width="9.140625" style="10" customWidth="1"/>
    <col min="17" max="16384" width="9.140625" style="10"/>
  </cols>
  <sheetData>
    <row r="1" spans="1:11" x14ac:dyDescent="0.25">
      <c r="A1" s="7" t="s">
        <v>45</v>
      </c>
      <c r="B1" s="7" t="s">
        <v>20</v>
      </c>
      <c r="C1" s="7" t="s">
        <v>95</v>
      </c>
      <c r="D1" s="7" t="s">
        <v>57</v>
      </c>
      <c r="E1" s="7" t="s">
        <v>24</v>
      </c>
      <c r="G1" s="7"/>
      <c r="H1" s="7"/>
      <c r="I1" s="7"/>
      <c r="J1" s="7"/>
      <c r="K1" s="7"/>
    </row>
    <row r="2" spans="1:11" x14ac:dyDescent="0.25">
      <c r="A2" s="7">
        <v>110</v>
      </c>
      <c r="B2" s="7" t="s">
        <v>96</v>
      </c>
      <c r="C2" s="7">
        <v>86.5</v>
      </c>
      <c r="D2" s="7">
        <v>70</v>
      </c>
      <c r="E2" s="4">
        <f>C2-D2</f>
        <v>16.5</v>
      </c>
    </row>
    <row r="3" spans="1:11" x14ac:dyDescent="0.25">
      <c r="A3" s="7">
        <v>111</v>
      </c>
      <c r="B3" s="7" t="s">
        <v>94</v>
      </c>
    </row>
    <row r="4" spans="1:11" x14ac:dyDescent="0.25">
      <c r="A4" s="7">
        <v>112</v>
      </c>
      <c r="B4" s="7" t="s">
        <v>36</v>
      </c>
    </row>
    <row r="5" spans="1:11" x14ac:dyDescent="0.25">
      <c r="A5" s="7">
        <v>113</v>
      </c>
      <c r="B5" s="7" t="s">
        <v>83</v>
      </c>
    </row>
    <row r="6" spans="1:11" x14ac:dyDescent="0.25">
      <c r="A6" s="7">
        <v>114</v>
      </c>
      <c r="B6" s="7" t="s">
        <v>97</v>
      </c>
    </row>
    <row r="7" spans="1:11" x14ac:dyDescent="0.25">
      <c r="A7" s="7">
        <v>115</v>
      </c>
      <c r="B7" s="7" t="s">
        <v>39</v>
      </c>
    </row>
    <row r="8" spans="1:11" x14ac:dyDescent="0.25">
      <c r="A8" s="7">
        <v>116</v>
      </c>
      <c r="B8" s="7" t="s">
        <v>98</v>
      </c>
    </row>
    <row r="9" spans="1:11" x14ac:dyDescent="0.25">
      <c r="A9" s="7">
        <v>117</v>
      </c>
      <c r="B9" s="7" t="s">
        <v>99</v>
      </c>
    </row>
    <row r="10" spans="1:11" x14ac:dyDescent="0.25">
      <c r="A10" s="7">
        <v>118</v>
      </c>
      <c r="B10" s="7" t="s">
        <v>100</v>
      </c>
    </row>
    <row r="11" spans="1:11" x14ac:dyDescent="0.25">
      <c r="A11" s="7">
        <v>119</v>
      </c>
      <c r="B11" s="7" t="s">
        <v>101</v>
      </c>
    </row>
    <row r="12" spans="1:11" x14ac:dyDescent="0.25">
      <c r="A12">
        <v>120</v>
      </c>
      <c r="B12" t="s">
        <v>102</v>
      </c>
    </row>
    <row r="13" spans="1:11" x14ac:dyDescent="0.25">
      <c r="A13">
        <v>121</v>
      </c>
      <c r="B13" t="s">
        <v>103</v>
      </c>
    </row>
    <row r="14" spans="1:11" x14ac:dyDescent="0.25">
      <c r="A14">
        <v>122</v>
      </c>
      <c r="B14" t="s">
        <v>104</v>
      </c>
    </row>
    <row r="15" spans="1:11" x14ac:dyDescent="0.25">
      <c r="A15">
        <v>123</v>
      </c>
      <c r="B15" t="s">
        <v>105</v>
      </c>
    </row>
    <row r="16" spans="1:11" x14ac:dyDescent="0.25">
      <c r="A16">
        <v>124</v>
      </c>
      <c r="B16" t="s">
        <v>106</v>
      </c>
    </row>
    <row r="17" spans="1:2" x14ac:dyDescent="0.25">
      <c r="A17">
        <v>125</v>
      </c>
      <c r="B17" t="s">
        <v>107</v>
      </c>
    </row>
    <row r="18" spans="1:2" x14ac:dyDescent="0.25">
      <c r="A18">
        <v>126</v>
      </c>
      <c r="B18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D22" sqref="D22"/>
    </sheetView>
  </sheetViews>
  <sheetFormatPr defaultRowHeight="15" x14ac:dyDescent="0.25"/>
  <cols>
    <col min="1" max="1" width="9.7109375" style="10" customWidth="1"/>
    <col min="2" max="2" width="24.42578125" style="10" customWidth="1"/>
    <col min="3" max="3" width="14.7109375" style="10" customWidth="1"/>
    <col min="4" max="4" width="18.28515625" style="10" customWidth="1"/>
    <col min="6" max="6" width="10.85546875" style="10" customWidth="1"/>
  </cols>
  <sheetData>
    <row r="1" spans="1:6" x14ac:dyDescent="0.25">
      <c r="B1" t="s">
        <v>1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25">
      <c r="A2" t="s">
        <v>113</v>
      </c>
      <c r="B2" t="s">
        <v>114</v>
      </c>
      <c r="C2" s="5">
        <v>64.760000000000005</v>
      </c>
      <c r="D2" s="5">
        <v>-59.324176001341577</v>
      </c>
      <c r="E2" s="5">
        <v>-40</v>
      </c>
      <c r="F2" s="6">
        <f>E2-D2</f>
        <v>19.324176001341577</v>
      </c>
    </row>
    <row r="3" spans="1:6" x14ac:dyDescent="0.25">
      <c r="A3" t="s">
        <v>115</v>
      </c>
      <c r="B3" t="s">
        <v>116</v>
      </c>
      <c r="C3" s="5">
        <v>7.0000000000000007E-2</v>
      </c>
      <c r="D3" s="5"/>
      <c r="E3" s="5"/>
      <c r="F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workbookViewId="0">
      <selection activeCell="E20" sqref="E20"/>
    </sheetView>
  </sheetViews>
  <sheetFormatPr defaultRowHeight="15" x14ac:dyDescent="0.25"/>
  <cols>
    <col min="1" max="1" width="9.140625" style="10" customWidth="1"/>
    <col min="3" max="3" width="55.140625" style="10" customWidth="1"/>
    <col min="4" max="4" width="18.85546875" style="10" customWidth="1"/>
    <col min="5" max="5" width="23.85546875" style="10" customWidth="1"/>
    <col min="6" max="6" width="33" style="10" customWidth="1"/>
    <col min="7" max="7" width="17.28515625" style="10" customWidth="1"/>
    <col min="8" max="8" width="12.140625" style="10" customWidth="1"/>
  </cols>
  <sheetData>
    <row r="1" spans="1:8" x14ac:dyDescent="0.25">
      <c r="A1" s="9" t="s">
        <v>117</v>
      </c>
      <c r="B1" s="9" t="s">
        <v>118</v>
      </c>
      <c r="C1" s="9" t="s">
        <v>119</v>
      </c>
      <c r="D1" s="9" t="s">
        <v>120</v>
      </c>
      <c r="E1" s="9" t="s">
        <v>121</v>
      </c>
      <c r="F1" s="9" t="s">
        <v>122</v>
      </c>
      <c r="G1" s="9" t="s">
        <v>111</v>
      </c>
      <c r="H1" s="9" t="s">
        <v>24</v>
      </c>
    </row>
    <row r="2" spans="1:8" x14ac:dyDescent="0.25">
      <c r="A2" s="14" t="s">
        <v>123</v>
      </c>
      <c r="B2" s="11" t="s">
        <v>124</v>
      </c>
      <c r="C2" s="11" t="s">
        <v>125</v>
      </c>
      <c r="D2" s="17" t="s">
        <v>126</v>
      </c>
      <c r="E2" s="11">
        <v>60</v>
      </c>
      <c r="F2" s="17">
        <f>20*LOG10(E3/E2)</f>
        <v>-55.56302500767287</v>
      </c>
      <c r="G2" s="17">
        <v>-40</v>
      </c>
      <c r="H2" s="12">
        <f>G2-F2</f>
        <v>15.56302500767287</v>
      </c>
    </row>
    <row r="3" spans="1:8" x14ac:dyDescent="0.25">
      <c r="A3" s="13"/>
      <c r="B3" s="11" t="s">
        <v>127</v>
      </c>
      <c r="C3" s="11" t="s">
        <v>124</v>
      </c>
      <c r="D3" s="13"/>
      <c r="E3" s="11">
        <v>0.1</v>
      </c>
      <c r="F3" s="13"/>
      <c r="G3" s="13"/>
      <c r="H3" s="13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x14ac:dyDescent="0.25">
      <c r="A6" s="8"/>
      <c r="B6" s="8"/>
      <c r="C6" s="8"/>
      <c r="D6" s="8"/>
      <c r="E6" s="8"/>
      <c r="F6" s="8"/>
      <c r="G6" s="8"/>
      <c r="H6" s="8"/>
    </row>
    <row r="7" spans="1:8" x14ac:dyDescent="0.25">
      <c r="A7" s="9" t="s">
        <v>117</v>
      </c>
      <c r="B7" s="9" t="s">
        <v>118</v>
      </c>
      <c r="C7" s="9" t="s">
        <v>119</v>
      </c>
      <c r="D7" s="9" t="s">
        <v>120</v>
      </c>
      <c r="E7" s="9" t="s">
        <v>128</v>
      </c>
      <c r="F7" s="9" t="s">
        <v>129</v>
      </c>
      <c r="G7" s="9" t="s">
        <v>130</v>
      </c>
      <c r="H7" s="9" t="s">
        <v>24</v>
      </c>
    </row>
    <row r="8" spans="1:8" x14ac:dyDescent="0.25">
      <c r="A8" s="14" t="s">
        <v>131</v>
      </c>
      <c r="B8" s="11" t="s">
        <v>124</v>
      </c>
      <c r="C8" s="11" t="s">
        <v>132</v>
      </c>
      <c r="D8" s="17" t="s">
        <v>133</v>
      </c>
      <c r="E8" s="11">
        <v>45.5</v>
      </c>
      <c r="F8" s="11">
        <f>E8-33.5-6</f>
        <v>6</v>
      </c>
      <c r="G8" s="17">
        <v>6</v>
      </c>
      <c r="H8" s="12">
        <f>G8-F9</f>
        <v>22.5</v>
      </c>
    </row>
    <row r="9" spans="1:8" x14ac:dyDescent="0.25">
      <c r="A9" s="13"/>
      <c r="B9" s="11" t="s">
        <v>127</v>
      </c>
      <c r="C9" s="11" t="s">
        <v>134</v>
      </c>
      <c r="D9" s="13"/>
      <c r="E9" s="11">
        <v>23</v>
      </c>
      <c r="F9" s="11">
        <f>E9-33.5-6</f>
        <v>-16.5</v>
      </c>
      <c r="G9" s="13"/>
      <c r="H9" s="13"/>
    </row>
    <row r="10" spans="1:8" x14ac:dyDescent="0.25">
      <c r="A10" s="15"/>
    </row>
    <row r="11" spans="1:8" x14ac:dyDescent="0.25">
      <c r="A11" s="16"/>
    </row>
    <row r="12" spans="1:8" x14ac:dyDescent="0.25">
      <c r="A12" s="9" t="s">
        <v>117</v>
      </c>
      <c r="B12" s="26" t="s">
        <v>135</v>
      </c>
      <c r="C12" s="20"/>
    </row>
    <row r="13" spans="1:8" x14ac:dyDescent="0.25">
      <c r="A13" s="14" t="s">
        <v>136</v>
      </c>
      <c r="B13" s="21"/>
      <c r="C13" s="22"/>
    </row>
    <row r="14" spans="1:8" x14ac:dyDescent="0.25">
      <c r="A14" s="13"/>
      <c r="B14" s="23"/>
      <c r="C14" s="25"/>
    </row>
    <row r="17" spans="1:3" x14ac:dyDescent="0.25">
      <c r="A17" s="18" t="s">
        <v>137</v>
      </c>
      <c r="B17" s="19"/>
      <c r="C17" s="20"/>
    </row>
    <row r="18" spans="1:3" x14ac:dyDescent="0.25">
      <c r="A18" s="21"/>
      <c r="B18" s="16"/>
      <c r="C18" s="22"/>
    </row>
    <row r="19" spans="1:3" ht="27" customHeight="1" x14ac:dyDescent="0.25">
      <c r="A19" s="23"/>
      <c r="B19" s="24"/>
      <c r="C19" s="25"/>
    </row>
  </sheetData>
  <mergeCells count="13">
    <mergeCell ref="A17:C19"/>
    <mergeCell ref="A13:A14"/>
    <mergeCell ref="B12:C14"/>
    <mergeCell ref="F2:F3"/>
    <mergeCell ref="G2:G3"/>
    <mergeCell ref="H2:H3"/>
    <mergeCell ref="A2:A3"/>
    <mergeCell ref="A8:A9"/>
    <mergeCell ref="A10:A11"/>
    <mergeCell ref="D2:D3"/>
    <mergeCell ref="G8:G9"/>
    <mergeCell ref="D8:D9"/>
    <mergeCell ref="H8:H9"/>
  </mergeCells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H21" sqref="H21"/>
    </sheetView>
  </sheetViews>
  <sheetFormatPr defaultRowHeight="15" x14ac:dyDescent="0.25"/>
  <cols>
    <col min="2" max="2" width="39" style="10" customWidth="1"/>
    <col min="3" max="3" width="17.42578125" style="10" customWidth="1"/>
    <col min="4" max="4" width="14.85546875" style="10" customWidth="1"/>
  </cols>
  <sheetData>
    <row r="1" spans="1:4" x14ac:dyDescent="0.25">
      <c r="A1" s="9" t="s">
        <v>118</v>
      </c>
      <c r="B1" s="9" t="s">
        <v>138</v>
      </c>
      <c r="C1" s="9" t="s">
        <v>139</v>
      </c>
      <c r="D1" s="9" t="s">
        <v>57</v>
      </c>
    </row>
    <row r="2" spans="1:4" x14ac:dyDescent="0.25">
      <c r="A2" s="11" t="s">
        <v>127</v>
      </c>
      <c r="B2" s="11">
        <v>24.4</v>
      </c>
      <c r="C2" s="27">
        <f>B2-B4</f>
        <v>1.0999999999999979</v>
      </c>
      <c r="D2" s="17" t="s">
        <v>140</v>
      </c>
    </row>
    <row r="3" spans="1:4" x14ac:dyDescent="0.25">
      <c r="A3" s="9" t="s">
        <v>118</v>
      </c>
      <c r="B3" s="9" t="s">
        <v>141</v>
      </c>
      <c r="C3" s="28"/>
      <c r="D3" s="28"/>
    </row>
    <row r="4" spans="1:4" x14ac:dyDescent="0.25">
      <c r="A4" s="11" t="s">
        <v>127</v>
      </c>
      <c r="B4" s="11">
        <v>23.3</v>
      </c>
      <c r="C4" s="13"/>
      <c r="D4" s="13"/>
    </row>
  </sheetData>
  <mergeCells count="2">
    <mergeCell ref="C2:C4"/>
    <mergeCell ref="D2:D4"/>
  </mergeCells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P20" sqref="P20"/>
    </sheetView>
  </sheetViews>
  <sheetFormatPr defaultRowHeight="15" x14ac:dyDescent="0.25"/>
  <sheetData>
    <row r="1" spans="1:1" x14ac:dyDescent="0.25">
      <c r="A1" t="s">
        <v>142</v>
      </c>
    </row>
    <row r="2" spans="1:1" x14ac:dyDescent="0.25">
      <c r="A2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tabSelected="1" workbookViewId="0">
      <selection activeCell="S15" sqref="S15"/>
    </sheetView>
  </sheetViews>
  <sheetFormatPr defaultRowHeight="15" x14ac:dyDescent="0.25"/>
  <cols>
    <col min="1" max="1" width="23" customWidth="1"/>
    <col min="2" max="2" width="19.7109375" style="10" customWidth="1"/>
    <col min="3" max="3" width="13.42578125" customWidth="1"/>
    <col min="4" max="4" width="14.28515625" customWidth="1"/>
  </cols>
  <sheetData>
    <row r="1" spans="1:9" s="10" customFormat="1" x14ac:dyDescent="0.25">
      <c r="A1" s="10" t="s">
        <v>144</v>
      </c>
      <c r="B1" s="10" t="s">
        <v>145</v>
      </c>
      <c r="C1" s="10" t="s">
        <v>146</v>
      </c>
      <c r="D1" s="10" t="s">
        <v>147</v>
      </c>
    </row>
    <row r="2" spans="1:9" x14ac:dyDescent="0.25">
      <c r="A2" s="1">
        <v>136</v>
      </c>
      <c r="B2" s="1">
        <v>43.785403913000003</v>
      </c>
      <c r="C2" s="1">
        <v>-61.476817349400001</v>
      </c>
      <c r="D2" s="1">
        <v>-61.266562539399999</v>
      </c>
      <c r="E2" s="5"/>
      <c r="F2" s="5"/>
      <c r="G2" s="5"/>
      <c r="H2" s="5"/>
      <c r="I2" s="5"/>
    </row>
    <row r="3" spans="1:9" x14ac:dyDescent="0.25">
      <c r="A3" s="1">
        <v>136.01249999999999</v>
      </c>
      <c r="B3" s="1">
        <v>43.767896374400003</v>
      </c>
      <c r="C3" s="1">
        <v>-65.840058336599995</v>
      </c>
      <c r="D3" s="1">
        <v>-65.991850326600002</v>
      </c>
      <c r="E3" s="5"/>
      <c r="F3" s="5"/>
      <c r="G3" s="5"/>
      <c r="H3" s="5"/>
      <c r="I3" s="5"/>
    </row>
    <row r="4" spans="1:9" x14ac:dyDescent="0.25">
      <c r="A4" s="1">
        <v>136.02500000000001</v>
      </c>
      <c r="B4" s="1">
        <v>43.760688269500001</v>
      </c>
      <c r="C4" s="1">
        <v>-64.442264000799995</v>
      </c>
      <c r="D4" s="1">
        <v>-64.481578284799994</v>
      </c>
      <c r="E4" s="5"/>
      <c r="F4" s="5"/>
      <c r="G4" s="5"/>
      <c r="H4" s="5"/>
      <c r="I4" s="5"/>
    </row>
    <row r="5" spans="1:9" x14ac:dyDescent="0.25">
      <c r="A5" s="1">
        <v>136.03749999999999</v>
      </c>
      <c r="B5" s="1">
        <v>43.7576795413</v>
      </c>
      <c r="C5" s="1">
        <v>-65.099946999500006</v>
      </c>
      <c r="D5" s="1">
        <v>-65.864783484599997</v>
      </c>
    </row>
    <row r="6" spans="1:9" x14ac:dyDescent="0.25">
      <c r="A6" s="1">
        <v>136.05000000000001</v>
      </c>
      <c r="B6" s="1">
        <v>43.7467020124</v>
      </c>
      <c r="C6" s="1">
        <v>-65.588632161800007</v>
      </c>
      <c r="D6" s="1">
        <v>-66.323348881399994</v>
      </c>
    </row>
    <row r="7" spans="1:9" x14ac:dyDescent="0.25">
      <c r="A7" s="1">
        <v>136.06249999999989</v>
      </c>
      <c r="B7" s="1">
        <v>43.742231148999998</v>
      </c>
      <c r="C7" s="1">
        <v>-64.090249695200001</v>
      </c>
      <c r="D7" s="1">
        <v>-63.878056696800002</v>
      </c>
    </row>
    <row r="8" spans="1:9" x14ac:dyDescent="0.25">
      <c r="A8" s="1">
        <v>136.0749999999999</v>
      </c>
      <c r="B8" s="1">
        <v>43.739877557</v>
      </c>
      <c r="C8" s="1">
        <v>-65.062661851499996</v>
      </c>
      <c r="D8" s="1">
        <v>-64.2853418439</v>
      </c>
    </row>
    <row r="9" spans="1:9" x14ac:dyDescent="0.25">
      <c r="A9" s="1">
        <v>136.08749999999989</v>
      </c>
      <c r="B9" s="1">
        <v>43.736607339300001</v>
      </c>
      <c r="C9" s="1">
        <v>-64.427181256200001</v>
      </c>
      <c r="D9" s="1">
        <v>-64.566704625</v>
      </c>
    </row>
    <row r="10" spans="1:9" x14ac:dyDescent="0.25">
      <c r="A10" s="1">
        <v>136.09999999999991</v>
      </c>
      <c r="B10" s="1">
        <v>43.738659230300001</v>
      </c>
      <c r="C10" s="1">
        <v>-64.897724620399998</v>
      </c>
      <c r="D10" s="1">
        <v>-66.340462709500002</v>
      </c>
    </row>
    <row r="11" spans="1:9" x14ac:dyDescent="0.25">
      <c r="A11" s="1">
        <v>136.1124999999999</v>
      </c>
      <c r="B11" s="1">
        <v>43.736421447200001</v>
      </c>
      <c r="C11" s="1">
        <v>-64.593350322700005</v>
      </c>
      <c r="D11" s="1">
        <v>-64.978350024600005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Audio_Response</vt:lpstr>
      <vt:lpstr>Sensitivity</vt:lpstr>
      <vt:lpstr>CCR</vt:lpstr>
      <vt:lpstr>ACS</vt:lpstr>
      <vt:lpstr>Blocking</vt:lpstr>
      <vt:lpstr>Spurious_Response</vt:lpstr>
      <vt:lpstr>Noise_Hum</vt:lpstr>
      <vt:lpstr>Squelch_Ops</vt:lpstr>
      <vt:lpstr>Squelch_Hys</vt:lpstr>
      <vt:lpstr>Standard</vt:lpstr>
      <vt:lpstr>CM60_Result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Fan</cp:lastModifiedBy>
  <dcterms:created xsi:type="dcterms:W3CDTF">2019-05-20T16:46:55Z</dcterms:created>
  <dcterms:modified xsi:type="dcterms:W3CDTF">2019-05-27T04:55:32Z</dcterms:modified>
</cp:coreProperties>
</file>