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小西瓜呀" reservationPassword="CF3C" readOnlyRecommended="1"/>
  <workbookPr codeName="ThisWorkbook"/>
  <bookViews>
    <workbookView windowWidth="20490" windowHeight="7860" tabRatio="813" firstSheet="2" activeTab="10"/>
  </bookViews>
  <sheets>
    <sheet name="整体库存深度" sheetId="27" state="hidden" r:id="rId1"/>
    <sheet name="国六排产时间" sheetId="33" r:id="rId2"/>
    <sheet name="A3" sheetId="32" r:id="rId3"/>
    <sheet name="A4 AR" sheetId="10" r:id="rId4"/>
    <sheet name="A5" sheetId="3" r:id="rId5"/>
    <sheet name="A6 AR" sheetId="28" r:id="rId6"/>
    <sheet name="A6 ALL" sheetId="36" r:id="rId7"/>
    <sheet name="A7" sheetId="6" r:id="rId8"/>
    <sheet name="Q7" sheetId="2" r:id="rId9"/>
    <sheet name="Q7 E-tron" sheetId="35" r:id="rId10"/>
    <sheet name="Q8" sheetId="34" r:id="rId11"/>
    <sheet name="A8L" sheetId="1" r:id="rId12"/>
    <sheet name="A4 AR出库" sheetId="21" r:id="rId13"/>
    <sheet name="A5出库" sheetId="20" r:id="rId14"/>
    <sheet name="A6 AR出库" sheetId="30" r:id="rId15"/>
    <sheet name="A7出库" sheetId="19" r:id="rId16"/>
    <sheet name="Q8出库" sheetId="37" r:id="rId17"/>
    <sheet name="A8L出库" sheetId="18" r:id="rId18"/>
    <sheet name="Q7出库" sheetId="17" r:id="rId19"/>
    <sheet name="A1出库" sheetId="23" r:id="rId20"/>
    <sheet name="A3出库" sheetId="22" r:id="rId21"/>
    <sheet name="Q5出库" sheetId="24" r:id="rId22"/>
    <sheet name="TT出库" sheetId="25" r:id="rId23"/>
    <sheet name="S6出库" sheetId="31" r:id="rId24"/>
    <sheet name="Q3出库" sheetId="26" r:id="rId25"/>
    <sheet name="试乘试驾车" sheetId="13" r:id="rId26"/>
  </sheets>
  <definedNames>
    <definedName name="_xlnm._FilterDatabase" localSheetId="3" hidden="1">'A4 AR'!$A$1:$AS$4</definedName>
    <definedName name="_xlnm._FilterDatabase" localSheetId="2" hidden="1">'A3'!$A$1:$AS$1</definedName>
    <definedName name="_xlnm._FilterDatabase" localSheetId="4" hidden="1">'A5'!$A$1:$CL$1</definedName>
    <definedName name="_xlnm._FilterDatabase" localSheetId="8" hidden="1">'Q7'!$A$1:$BA$1</definedName>
    <definedName name="_xlnm._FilterDatabase" localSheetId="9" hidden="1">'Q7 E-tron'!$A$1:$AY$1</definedName>
    <definedName name="_xlnm._FilterDatabase" localSheetId="10" hidden="1">'Q8'!$A$1:$AX$1</definedName>
    <definedName name="_xlnm._FilterDatabase" localSheetId="1" hidden="1">国六排产时间!#REF!</definedName>
    <definedName name="_xlnm._FilterDatabase" localSheetId="16" hidden="1">Q8出库!$A$1:$AX$1</definedName>
  </definedNames>
  <calcPr calcId="144525"/>
</workbook>
</file>

<file path=xl/comments1.xml><?xml version="1.0" encoding="utf-8"?>
<comments xmlns="http://schemas.openxmlformats.org/spreadsheetml/2006/main">
  <authors>
    <author>sale</author>
  </authors>
  <commentList>
    <comment ref="D2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右侧下裙饰板掉漆索赔</t>
        </r>
        <r>
          <rPr>
            <sz val="9"/>
            <rFont val="Tahoma"/>
            <charset val="134"/>
          </rPr>
          <t>1.21</t>
        </r>
      </text>
    </comment>
    <comment ref="G2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6FJ</t>
        </r>
        <r>
          <rPr>
            <sz val="9"/>
            <rFont val="宋体"/>
            <charset val="134"/>
          </rPr>
          <t>：黑色高光外后视镜</t>
        </r>
        <r>
          <rPr>
            <sz val="9"/>
            <rFont val="Tahoma"/>
            <charset val="134"/>
          </rPr>
          <t>1600
PAH</t>
        </r>
        <r>
          <rPr>
            <sz val="9"/>
            <rFont val="宋体"/>
            <charset val="134"/>
          </rPr>
          <t>：黑色高光风格包</t>
        </r>
        <r>
          <rPr>
            <sz val="9"/>
            <rFont val="Tahoma"/>
            <charset val="134"/>
          </rPr>
          <t xml:space="preserve"> 9600</t>
        </r>
      </text>
    </comment>
  </commentList>
</comments>
</file>

<file path=xl/comments10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D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</commentList>
</comments>
</file>

<file path=xl/comments11.xml><?xml version="1.0" encoding="utf-8"?>
<comments xmlns="http://schemas.openxmlformats.org/spreadsheetml/2006/main">
  <authors>
    <author>李铁成</author>
    <author>zhang.yx</author>
    <author>陈国安</author>
    <author>作者</author>
    <author>王海霞</author>
    <author>sale</author>
    <author>郭兴元</author>
    <author>刘一红</author>
  </authors>
  <commentList>
    <comment ref="D7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charset val="134"/>
          </rPr>
          <t xml:space="preserve">4.2
</t>
        </r>
      </text>
    </comment>
    <comment ref="D8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charset val="134"/>
          </rPr>
          <t xml:space="preserve">4.2
</t>
        </r>
      </text>
    </comment>
    <comment ref="D9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charset val="134"/>
          </rPr>
          <t>4.2</t>
        </r>
        <r>
          <rPr>
            <sz val="9"/>
            <rFont val="Tahoma"/>
            <charset val="134"/>
          </rPr>
          <t xml:space="preserve">
</t>
        </r>
      </text>
    </comment>
    <comment ref="C10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11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选装：
</t>
        </r>
        <r>
          <rPr>
            <b/>
            <sz val="9"/>
            <rFont val="Tahoma"/>
            <charset val="134"/>
          </rPr>
          <t>PXC</t>
        </r>
        <r>
          <rPr>
            <b/>
            <sz val="9"/>
            <rFont val="宋体"/>
            <charset val="134"/>
          </rPr>
          <t>矩阵式</t>
        </r>
        <r>
          <rPr>
            <b/>
            <sz val="9"/>
            <rFont val="Tahoma"/>
            <charset val="134"/>
          </rPr>
          <t>LED</t>
        </r>
        <r>
          <rPr>
            <b/>
            <sz val="9"/>
            <rFont val="宋体"/>
            <charset val="134"/>
          </rPr>
          <t>大</t>
        </r>
        <r>
          <rPr>
            <b/>
            <sz val="9"/>
            <rFont val="Tahoma"/>
            <charset val="134"/>
          </rPr>
          <t>20000
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charset val="134"/>
          </rPr>
          <t>3000</t>
        </r>
      </text>
    </comment>
    <comment ref="C13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宋体"/>
            <charset val="134"/>
          </rPr>
          <t>加</t>
        </r>
        <r>
          <rPr>
            <b/>
            <sz val="9"/>
            <rFont val="Tahoma"/>
            <charset val="134"/>
          </rPr>
          <t>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charset val="134"/>
          </rPr>
          <t>3000</t>
        </r>
        <r>
          <rPr>
            <b/>
            <sz val="9"/>
            <rFont val="宋体"/>
            <charset val="134"/>
          </rPr>
          <t>元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宋体"/>
            <charset val="134"/>
          </rPr>
          <t>少了后排</t>
        </r>
        <r>
          <rPr>
            <b/>
            <sz val="9"/>
            <rFont val="Tahoma"/>
            <charset val="134"/>
          </rPr>
          <t>MMI</t>
        </r>
        <r>
          <rPr>
            <b/>
            <sz val="9"/>
            <rFont val="宋体"/>
            <charset val="134"/>
          </rPr>
          <t>控制板</t>
        </r>
        <r>
          <rPr>
            <b/>
            <sz val="9"/>
            <rFont val="Tahoma"/>
            <charset val="134"/>
          </rPr>
          <t>5600</t>
        </r>
        <r>
          <rPr>
            <b/>
            <sz val="9"/>
            <rFont val="宋体"/>
            <charset val="134"/>
          </rPr>
          <t>元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宋体"/>
            <charset val="134"/>
          </rPr>
          <t>轮毂为：</t>
        </r>
        <r>
          <rPr>
            <b/>
            <sz val="9"/>
            <rFont val="Tahoma"/>
            <charset val="134"/>
          </rPr>
          <t>10-Y</t>
        </r>
        <r>
          <rPr>
            <b/>
            <sz val="9"/>
            <rFont val="宋体"/>
            <charset val="134"/>
          </rPr>
          <t>幅铝合金车轮，</t>
        </r>
        <r>
          <rPr>
            <b/>
            <sz val="9"/>
            <rFont val="Tahoma"/>
            <charset val="134"/>
          </rPr>
          <t>9J*19</t>
        </r>
        <r>
          <rPr>
            <b/>
            <sz val="9"/>
            <rFont val="宋体"/>
            <charset val="134"/>
          </rPr>
          <t>，轮胎</t>
        </r>
        <r>
          <rPr>
            <b/>
            <sz val="9"/>
            <rFont val="Tahoma"/>
            <charset val="134"/>
          </rPr>
          <t>255/45 R19</t>
        </r>
      </text>
    </comment>
    <comment ref="C14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15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K15" authorId="2">
      <text>
        <r>
          <rPr>
            <b/>
            <sz val="9"/>
            <rFont val="宋体"/>
            <charset val="134"/>
          </rPr>
          <t>暂留，已交定金</t>
        </r>
        <r>
          <rPr>
            <b/>
            <sz val="9"/>
            <rFont val="Tahoma"/>
            <charset val="134"/>
          </rPr>
          <t>20000.9.14</t>
        </r>
      </text>
    </comment>
    <comment ref="C17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18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选装：
</t>
        </r>
        <r>
          <rPr>
            <sz val="9"/>
            <rFont val="Tahoma"/>
            <charset val="134"/>
          </rPr>
          <t>PKB</t>
        </r>
        <r>
          <rPr>
            <sz val="9"/>
            <rFont val="宋体"/>
            <charset val="134"/>
          </rPr>
          <t>行李储物包：</t>
        </r>
        <r>
          <rPr>
            <sz val="9"/>
            <rFont val="Tahoma"/>
            <charset val="134"/>
          </rPr>
          <t>3000</t>
        </r>
        <r>
          <rPr>
            <sz val="9"/>
            <rFont val="宋体"/>
            <charset val="134"/>
          </rPr>
          <t>元</t>
        </r>
      </text>
    </comment>
    <comment ref="C19" authorId="3">
      <text>
        <r>
          <rPr>
            <b/>
            <sz val="9"/>
            <rFont val="宋体"/>
            <charset val="134"/>
          </rPr>
          <t>原厂选装：桃木方向盘、桃木换挡手柄</t>
        </r>
      </text>
    </comment>
    <comment ref="C20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宋体"/>
            <charset val="134"/>
          </rPr>
          <t>加</t>
        </r>
        <r>
          <rPr>
            <b/>
            <sz val="9"/>
            <rFont val="Tahoma"/>
            <charset val="134"/>
          </rPr>
          <t>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charset val="134"/>
          </rPr>
          <t>3000</t>
        </r>
        <r>
          <rPr>
            <b/>
            <sz val="9"/>
            <rFont val="宋体"/>
            <charset val="134"/>
          </rPr>
          <t>元
少了后排</t>
        </r>
        <r>
          <rPr>
            <b/>
            <sz val="9"/>
            <rFont val="Tahoma"/>
            <charset val="134"/>
          </rPr>
          <t>MMI</t>
        </r>
        <r>
          <rPr>
            <b/>
            <sz val="9"/>
            <rFont val="宋体"/>
            <charset val="134"/>
          </rPr>
          <t>控制板</t>
        </r>
        <r>
          <rPr>
            <b/>
            <sz val="9"/>
            <rFont val="Tahoma"/>
            <charset val="134"/>
          </rPr>
          <t>5600</t>
        </r>
        <r>
          <rPr>
            <b/>
            <sz val="9"/>
            <rFont val="宋体"/>
            <charset val="134"/>
          </rPr>
          <t xml:space="preserve">元
轮毂为：
</t>
        </r>
        <r>
          <rPr>
            <b/>
            <sz val="9"/>
            <rFont val="Tahoma"/>
            <charset val="134"/>
          </rPr>
          <t>5</t>
        </r>
        <r>
          <rPr>
            <b/>
            <sz val="9"/>
            <rFont val="宋体"/>
            <charset val="134"/>
          </rPr>
          <t>幅铝合金车轮，</t>
        </r>
        <r>
          <rPr>
            <b/>
            <sz val="9"/>
            <rFont val="Tahoma"/>
            <charset val="134"/>
          </rPr>
          <t>9J*19</t>
        </r>
        <r>
          <rPr>
            <b/>
            <sz val="9"/>
            <rFont val="宋体"/>
            <charset val="134"/>
          </rPr>
          <t>，轮胎</t>
        </r>
        <r>
          <rPr>
            <b/>
            <sz val="9"/>
            <rFont val="Tahoma"/>
            <charset val="134"/>
          </rPr>
          <t>255/45 R19</t>
        </r>
      </text>
    </comment>
    <comment ref="C21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23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27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30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31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D36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C01</t>
        </r>
        <r>
          <rPr>
            <sz val="9"/>
            <rFont val="宋体"/>
            <charset val="134"/>
          </rPr>
          <t>操作许可，变更</t>
        </r>
        <r>
          <rPr>
            <sz val="9"/>
            <rFont val="Tahoma"/>
            <charset val="134"/>
          </rPr>
          <t>+SA8</t>
        </r>
        <r>
          <rPr>
            <sz val="9"/>
            <rFont val="宋体"/>
            <charset val="134"/>
          </rPr>
          <t>库存控制车型</t>
        </r>
        <r>
          <rPr>
            <sz val="9"/>
            <rFont val="Tahoma"/>
            <charset val="134"/>
          </rPr>
          <t>+WAB</t>
        </r>
      </text>
    </comment>
    <comment ref="C38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39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F40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charset val="134"/>
          </rPr>
          <t>PRD:5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charset val="134"/>
          </rPr>
          <t>9J*19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charset val="134"/>
          </rPr>
          <t>255/45 R19 23000,
C01+SA8+V0L+WAB</t>
        </r>
      </text>
    </comment>
    <comment ref="B41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H25016</t>
        </r>
      </text>
    </comment>
    <comment ref="A42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五座</t>
        </r>
      </text>
    </comment>
    <comment ref="B44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H25045</t>
        </r>
      </text>
    </comment>
    <comment ref="D48" authorId="5">
      <text>
        <r>
          <rPr>
            <b/>
            <sz val="9"/>
            <rFont val="Tahoma"/>
            <charset val="134"/>
          </rPr>
          <t>sale:</t>
        </r>
        <r>
          <rPr>
            <b/>
            <sz val="9"/>
            <rFont val="宋体"/>
            <charset val="134"/>
          </rPr>
          <t>原厂选装桃木方向盘、桃木手柄</t>
        </r>
      </text>
    </comment>
    <comment ref="B49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Q19090</t>
        </r>
      </text>
    </comment>
    <comment ref="F49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charset val="134"/>
          </rPr>
          <t>PRR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15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charset val="134"/>
          </rPr>
          <t>9J*19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charset val="134"/>
          </rPr>
          <t>255/45 R19  23000</t>
        </r>
      </text>
    </comment>
    <comment ref="B53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Q33980</t>
        </r>
      </text>
    </comment>
    <comment ref="D54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原厂：桃木手柄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桃木方向盘</t>
        </r>
      </text>
    </comment>
    <comment ref="F55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PRC:10-Y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charset val="134"/>
          </rPr>
          <t>9 J x 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charset val="134"/>
          </rPr>
          <t>255/45 R19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charset val="134"/>
          </rPr>
          <t>6F9</t>
        </r>
        <r>
          <rPr>
            <sz val="9"/>
            <rFont val="宋体"/>
            <charset val="134"/>
          </rPr>
          <t xml:space="preserve">桃木方向盘标配
</t>
        </r>
        <r>
          <rPr>
            <sz val="9"/>
            <rFont val="Tahoma"/>
            <charset val="134"/>
          </rPr>
          <t>FC1
4D2</t>
        </r>
        <r>
          <rPr>
            <sz val="9"/>
            <rFont val="宋体"/>
            <charset val="134"/>
          </rPr>
          <t xml:space="preserve">前后排主动通风和按摩座椅标配
</t>
        </r>
        <r>
          <rPr>
            <sz val="9"/>
            <rFont val="Tahoma"/>
            <charset val="134"/>
          </rPr>
          <t>6Q3</t>
        </r>
        <r>
          <rPr>
            <sz val="9"/>
            <rFont val="宋体"/>
            <charset val="134"/>
          </rPr>
          <t>桃木换挡手柄标配</t>
        </r>
      </text>
    </comment>
    <comment ref="D60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原厂：桃木方向盘、桃木手柄</t>
        </r>
      </text>
    </comment>
    <comment ref="F63" authorId="6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桃木方向盘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档木手柄</t>
        </r>
      </text>
    </comment>
    <comment ref="K63" authorId="5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B65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Q19131</t>
        </r>
      </text>
    </comment>
    <comment ref="K70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少税表</t>
        </r>
      </text>
    </comment>
    <comment ref="M70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安排做维护2017.10.9
已完工2017.10.17</t>
        </r>
      </text>
    </comment>
    <comment ref="M71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安排做维护2017.10.9
已完工2017.10.17</t>
        </r>
      </text>
    </comment>
    <comment ref="D75" authorId="7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ImpTransport</t>
        </r>
      </text>
    </comment>
    <comment ref="K77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
返利强制扣款，没有融资，也没有设置优先，还发邮件给A8的老师，让其退出，让Q7的老师帮忙扣款，但是仍然发出A8。7.25</t>
        </r>
      </text>
    </comment>
    <comment ref="K82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返利强制扣款，没有融资，也没有设置优先，还发邮件给A8的老师，让其退出，让Q7的老师帮忙扣款，但是仍然发出A8。7.25</t>
        </r>
      </text>
    </comment>
    <comment ref="D83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自适应集成喷嘴风挡雨刷6200，全景影像系统10100，共16300</t>
        </r>
      </text>
    </comment>
    <comment ref="F86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座椅记忆 外后视镜调整 矩阵阅读灯 全景影像 集成雨刷 矩阵式LED大灯 后排智能触控 氛围灯 
已上牌，不降价</t>
        </r>
      </text>
    </comment>
  </commentList>
</comments>
</file>

<file path=xl/comments12.xml><?xml version="1.0" encoding="utf-8"?>
<comments xmlns="http://schemas.openxmlformats.org/spreadsheetml/2006/main">
  <authors>
    <author>sale</author>
    <author>董彪</author>
    <author>zhang.yx</author>
    <author>王海霞</author>
    <author>作者</author>
    <author>郭兴元</author>
    <author>刘一红</author>
  </authors>
  <commentList>
    <comment ref="J1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合同上是棕内饰，等客户确定颜色。</t>
        </r>
        <r>
          <rPr>
            <sz val="9"/>
            <rFont val="Tahoma"/>
            <charset val="134"/>
          </rPr>
          <t xml:space="preserve">5.2  </t>
        </r>
        <r>
          <rPr>
            <sz val="9"/>
            <rFont val="宋体"/>
            <charset val="134"/>
          </rPr>
          <t>已确认为黑色内饰</t>
        </r>
      </text>
    </comment>
    <comment ref="C27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28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C29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31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35" authorId="1">
      <text>
        <r>
          <rPr>
            <b/>
            <sz val="9"/>
            <rFont val="宋体"/>
            <charset val="134"/>
          </rPr>
          <t>计划员：三季度清库存</t>
        </r>
      </text>
    </comment>
    <comment ref="C39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C42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B43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C46" authorId="1">
      <text>
        <r>
          <rPr>
            <b/>
            <sz val="9"/>
            <rFont val="宋体"/>
            <charset val="134"/>
          </rPr>
          <t>计划员：第三季度清库存</t>
        </r>
      </text>
    </comment>
    <comment ref="B50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54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55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6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7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8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59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0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1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2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3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4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5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66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7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70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72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76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80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C87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C93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D10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3CX</t>
        </r>
        <r>
          <rPr>
            <sz val="9"/>
            <rFont val="宋体"/>
            <charset val="134"/>
          </rPr>
          <t>网隔</t>
        </r>
        <r>
          <rPr>
            <sz val="9"/>
            <rFont val="Tahoma"/>
            <charset val="134"/>
          </rPr>
          <t>+3Y3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charset val="134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charset val="134"/>
          </rPr>
          <t>11600+4D3</t>
        </r>
        <r>
          <rPr>
            <sz val="9"/>
            <rFont val="宋体"/>
            <charset val="134"/>
          </rPr>
          <t>前排座椅通风</t>
        </r>
        <r>
          <rPr>
            <sz val="9"/>
            <rFont val="Tahoma"/>
            <charset val="134"/>
          </rPr>
          <t>16200+4KF</t>
        </r>
        <r>
          <rPr>
            <sz val="9"/>
            <rFont val="宋体"/>
            <charset val="134"/>
          </rPr>
          <t>隐私玻璃</t>
        </r>
        <r>
          <rPr>
            <sz val="9"/>
            <rFont val="Tahoma"/>
            <charset val="134"/>
          </rPr>
          <t>6600+4X4</t>
        </r>
        <r>
          <rPr>
            <sz val="9"/>
            <rFont val="宋体"/>
            <charset val="134"/>
          </rPr>
          <t>侧气囊，前后头部气囊</t>
        </r>
        <r>
          <rPr>
            <sz val="9"/>
            <rFont val="Tahoma"/>
            <charset val="134"/>
          </rPr>
          <t>5300+5MV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橡木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灰</t>
        </r>
        <r>
          <rPr>
            <sz val="9"/>
            <rFont val="Tahoma"/>
            <charset val="134"/>
          </rPr>
          <t>8100+6NQ+9VSBOSE</t>
        </r>
        <r>
          <rPr>
            <sz val="9"/>
            <rFont val="宋体"/>
            <charset val="134"/>
          </rPr>
          <t>高级音响</t>
        </r>
        <r>
          <rPr>
            <sz val="9"/>
            <rFont val="Tahoma"/>
            <charset val="134"/>
          </rPr>
          <t>16900+C01+F06 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14000+N5A</t>
        </r>
        <r>
          <rPr>
            <sz val="9"/>
            <rFont val="宋体"/>
            <charset val="134"/>
          </rPr>
          <t>克莱稀真皮面料</t>
        </r>
        <r>
          <rPr>
            <sz val="9"/>
            <rFont val="Tahoma"/>
            <charset val="134"/>
          </rPr>
          <t>13300+PG3</t>
        </r>
        <r>
          <rPr>
            <sz val="9"/>
            <rFont val="宋体"/>
            <charset val="134"/>
          </rPr>
          <t>舒适钥匙</t>
        </r>
        <r>
          <rPr>
            <sz val="9"/>
            <rFont val="Tahoma"/>
            <charset val="134"/>
          </rPr>
          <t>10500+PK34</t>
        </r>
        <r>
          <rPr>
            <sz val="9"/>
            <rFont val="宋体"/>
            <charset val="134"/>
          </rPr>
          <t>区自动空调</t>
        </r>
        <r>
          <rPr>
            <sz val="9"/>
            <rFont val="Tahoma"/>
            <charset val="134"/>
          </rPr>
          <t>7100+PQD+PX2+QQ2+S0C+WTZ+YCD</t>
        </r>
      </text>
    </comment>
    <comment ref="D10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0+5MV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橡木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灰（标配）</t>
        </r>
        <r>
          <rPr>
            <sz val="9"/>
            <rFont val="Tahoma"/>
            <charset val="134"/>
          </rPr>
          <t>+C01+F0610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9J 20</t>
        </r>
        <r>
          <rPr>
            <sz val="9"/>
            <rFont val="宋体"/>
            <charset val="134"/>
          </rPr>
          <t>寸铸铝合金轮毂（标配）</t>
        </r>
        <r>
          <rPr>
            <sz val="9"/>
            <rFont val="Tahoma"/>
            <charset val="134"/>
          </rPr>
          <t>+H78Robust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 xml:space="preserve"> 285/45 R20 112Y   0+N5D</t>
        </r>
        <r>
          <rPr>
            <sz val="9"/>
            <rFont val="宋体"/>
            <charset val="134"/>
          </rPr>
          <t>华格纳真皮面料（标配）</t>
        </r>
        <r>
          <rPr>
            <sz val="9"/>
            <rFont val="Tahoma"/>
            <charset val="134"/>
          </rPr>
          <t>+PE1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14700+PQDS line </t>
        </r>
        <r>
          <rPr>
            <sz val="9"/>
            <rFont val="宋体"/>
            <charset val="134"/>
          </rPr>
          <t>运动外观套装（标配）</t>
        </r>
        <r>
          <rPr>
            <sz val="9"/>
            <rFont val="Tahoma"/>
            <charset val="134"/>
          </rPr>
          <t>+PS8</t>
        </r>
        <r>
          <rPr>
            <sz val="9"/>
            <rFont val="宋体"/>
            <charset val="134"/>
          </rPr>
          <t>舒适座椅包（标配）</t>
        </r>
        <r>
          <rPr>
            <sz val="9"/>
            <rFont val="Tahoma"/>
            <charset val="134"/>
          </rPr>
          <t>+QQ2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QQ2</t>
        </r>
        <r>
          <rPr>
            <sz val="9"/>
            <rFont val="宋体"/>
            <charset val="134"/>
          </rPr>
          <t>（标配）</t>
        </r>
        <r>
          <rPr>
            <sz val="9"/>
            <rFont val="Tahoma"/>
            <charset val="134"/>
          </rPr>
          <t>+WA3+WE9</t>
        </r>
        <r>
          <rPr>
            <sz val="9"/>
            <rFont val="宋体"/>
            <charset val="134"/>
          </rPr>
          <t>冬季包</t>
        </r>
        <r>
          <rPr>
            <sz val="9"/>
            <rFont val="Tahoma"/>
            <charset val="134"/>
          </rPr>
          <t>+WTZ</t>
        </r>
      </text>
    </comment>
    <comment ref="D105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14700+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charset val="134"/>
          </rPr>
          <t>+ WAM WTZ+ 5MT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高光标配</t>
        </r>
        <r>
          <rPr>
            <sz val="9"/>
            <rFont val="Tahoma"/>
            <charset val="134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+ 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charset val="134"/>
          </rPr>
          <t>+ H78Robust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 xml:space="preserve"> 285/45 R20 112Y 0 + 1G8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+ C01</t>
        </r>
      </text>
    </comment>
    <comment ref="F106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14700+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charset val="134"/>
          </rPr>
          <t>+ WAM +WTZ+ 5TE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charset val="134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charset val="134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charset val="134"/>
          </rPr>
          <t>+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4400+1G8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 +C01</t>
        </r>
      </text>
    </comment>
    <comment ref="B107" authorId="3">
      <text>
        <r>
          <rPr>
            <sz val="9"/>
            <rFont val="宋体"/>
            <charset val="134"/>
          </rPr>
          <t>王海霞:
根据产品定义信息，关于新Q7尊贵型订单，在包含尊贵包WA3后，就不能选择冬季包WE9。
由于前期订货系统未能及时调整到位，导致部分经销商通过Nadcon系统录入了WA3+WE9同时存在的错误订单。
现需要删除WE9后，才能顺利排产。
相应的车辆价格也会减去WE9的价格，请知悉！
高鹏2015.11.11
各位好，
下述订单中的WE9已删除。
另外，带PS8（前排个性化座椅）的4个订单，需要同时选择4A3（前排座椅加热）才能通过。
请知悉！谢谢！
高鹏2015.11.12
最终：WE9被强制删除，4A3被强制增加</t>
        </r>
      </text>
    </comment>
    <comment ref="F108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14700+, WTZ+,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6+,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4400+, 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+ C01</t>
        </r>
      </text>
    </comment>
    <comment ref="D113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原厂防爆轮胎</t>
        </r>
        <r>
          <rPr>
            <sz val="9"/>
            <rFont val="Tahoma"/>
            <charset val="134"/>
          </rPr>
          <t>4400</t>
        </r>
      </text>
    </comment>
    <comment ref="D11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标配：五座、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9J 19</t>
        </r>
        <r>
          <rPr>
            <sz val="9"/>
            <rFont val="宋体"/>
            <charset val="134"/>
          </rPr>
          <t xml:space="preserve">寸铸铝合金轮毂
</t>
        </r>
      </text>
    </comment>
    <comment ref="F114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charset val="134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charset val="134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charset val="134"/>
          </rPr>
          <t xml:space="preserve">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charset val="134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+ WAM WTZ  C01</t>
        </r>
      </text>
    </comment>
    <comment ref="D115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D116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B117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G63339</t>
        </r>
      </text>
    </comment>
    <comment ref="D11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charset val="134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charset val="134"/>
          </rPr>
          <t>11600+4KF</t>
        </r>
        <r>
          <rPr>
            <sz val="9"/>
            <rFont val="宋体"/>
            <charset val="134"/>
          </rPr>
          <t>隐私玻璃</t>
        </r>
        <r>
          <rPr>
            <sz val="9"/>
            <rFont val="Tahoma"/>
            <charset val="134"/>
          </rPr>
          <t>6600+5TE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charset val="134"/>
          </rPr>
          <t xml:space="preserve">, sono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阳极化车漆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炭黑色（标配）</t>
        </r>
        <r>
          <rPr>
            <sz val="9"/>
            <rFont val="Tahoma"/>
            <charset val="134"/>
          </rPr>
          <t>+9S8</t>
        </r>
        <r>
          <rPr>
            <sz val="9"/>
            <rFont val="宋体"/>
            <charset val="134"/>
          </rPr>
          <t>虚拟仪表（标配）</t>
        </r>
        <r>
          <rPr>
            <sz val="9"/>
            <rFont val="Tahoma"/>
            <charset val="134"/>
          </rPr>
          <t>+C01+F085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7400</t>
        </r>
        <r>
          <rPr>
            <sz val="9"/>
            <rFont val="宋体"/>
            <charset val="134"/>
          </rPr>
          <t>（运动型不可选，由于生产原因，替代标配</t>
        </r>
        <r>
          <rPr>
            <sz val="9"/>
            <rFont val="Tahoma"/>
            <charset val="134"/>
          </rPr>
          <t>F43</t>
        </r>
        <r>
          <rPr>
            <sz val="9"/>
            <rFont val="宋体"/>
            <charset val="134"/>
          </rPr>
          <t>）</t>
        </r>
        <r>
          <rPr>
            <sz val="9"/>
            <rFont val="Tahoma"/>
            <charset val="134"/>
          </rPr>
          <t>+PG3</t>
        </r>
        <r>
          <rPr>
            <sz val="9"/>
            <rFont val="宋体"/>
            <charset val="134"/>
          </rPr>
          <t>舒适钥匙（标配）</t>
        </r>
        <r>
          <rPr>
            <sz val="9"/>
            <rFont val="Tahoma"/>
            <charset val="134"/>
          </rPr>
          <t xml:space="preserve">+PQDS line </t>
        </r>
        <r>
          <rPr>
            <sz val="9"/>
            <rFont val="宋体"/>
            <charset val="134"/>
          </rPr>
          <t>运动外观套装（标配）</t>
        </r>
        <r>
          <rPr>
            <sz val="9"/>
            <rFont val="Tahoma"/>
            <charset val="134"/>
          </rPr>
          <t xml:space="preserve">+PX2LED </t>
        </r>
        <r>
          <rPr>
            <sz val="9"/>
            <rFont val="宋体"/>
            <charset val="134"/>
          </rPr>
          <t>大灯（标配）</t>
        </r>
        <r>
          <rPr>
            <sz val="9"/>
            <rFont val="Tahoma"/>
            <charset val="134"/>
          </rPr>
          <t>+QQ2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8400+S0C+WTZ+Y8G+YCA</t>
        </r>
      </text>
    </comment>
    <comment ref="F119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+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R19 111Y4400+ 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+ WTZ  C01</t>
        </r>
      </text>
    </comment>
    <comment ref="F120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charset val="134"/>
          </rPr>
          <t>929800.     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0,5MT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高光（标配），</t>
        </r>
        <r>
          <rPr>
            <sz val="9"/>
            <rFont val="Tahoma"/>
            <charset val="134"/>
          </rPr>
          <t>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charset val="134"/>
          </rPr>
          <t>H78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 xml:space="preserve"> 285/45 R20 112Y 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 14700,PQD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QQ1(</t>
        </r>
        <r>
          <rPr>
            <sz val="9"/>
            <rFont val="宋体"/>
            <charset val="134"/>
          </rPr>
          <t>标配）</t>
        </r>
      </text>
    </comment>
    <comment ref="F12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</text>
    </comment>
    <comment ref="F12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sale: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charset val="134"/>
          </rPr>
          <t xml:space="preserve">929800.  </t>
        </r>
      </text>
    </comment>
    <comment ref="F123" authorId="4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</text>
    </comment>
    <comment ref="D125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F126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原厂七座，防爆轮胎</t>
        </r>
      </text>
    </comment>
    <comment ref="F127" authorId="4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sale: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</text>
    </comment>
    <comment ref="F12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charset val="134"/>
          </rPr>
          <t xml:space="preserve"> 753800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charset val="134"/>
          </rPr>
          <t>4400</t>
        </r>
      </text>
    </comment>
    <comment ref="D13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标配：五座、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9J 19</t>
        </r>
        <r>
          <rPr>
            <sz val="9"/>
            <rFont val="宋体"/>
            <charset val="134"/>
          </rPr>
          <t>寸铸铝合金轮毂</t>
        </r>
      </text>
    </comment>
    <comment ref="F130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charset val="134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charset val="134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charset val="134"/>
          </rPr>
          <t xml:space="preserve">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charset val="134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>+ WAM WTZ  C01</t>
        </r>
      </text>
    </comment>
    <comment ref="F13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0,5MT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高光（标配），</t>
        </r>
        <r>
          <rPr>
            <sz val="9"/>
            <rFont val="Tahoma"/>
            <charset val="134"/>
          </rPr>
          <t>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charset val="134"/>
          </rPr>
          <t>H78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 xml:space="preserve"> 285/45 R20 112Y 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 14700,PQD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QQ1(</t>
        </r>
        <r>
          <rPr>
            <sz val="9"/>
            <rFont val="宋体"/>
            <charset val="134"/>
          </rPr>
          <t>标配）</t>
        </r>
      </text>
    </comment>
    <comment ref="B13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T73774</t>
        </r>
      </text>
    </comment>
    <comment ref="B1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T73970</t>
        </r>
      </text>
    </comment>
    <comment ref="F1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3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T73818</t>
        </r>
      </text>
    </comment>
    <comment ref="F13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3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T74169</t>
        </r>
      </text>
    </comment>
    <comment ref="F13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0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Q02278</t>
        </r>
      </text>
    </comment>
    <comment ref="B14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T73911</t>
        </r>
      </text>
    </comment>
    <comment ref="F14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T74170</t>
        </r>
      </text>
    </comment>
    <comment ref="F14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T74346</t>
        </r>
      </text>
    </comment>
    <comment ref="F14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1G8 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 xml:space="preserve">:0
1S2 </t>
        </r>
        <r>
          <rPr>
            <sz val="9"/>
            <rFont val="宋体"/>
            <charset val="134"/>
          </rPr>
          <t>工具包</t>
        </r>
        <r>
          <rPr>
            <sz val="9"/>
            <rFont val="Tahoma"/>
            <charset val="134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charset val="134"/>
          </rPr>
          <t xml:space="preserve">PE1/PE2):0
5MT 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charset val="134"/>
          </rPr>
          <t xml:space="preserve">, </t>
        </r>
        <r>
          <rPr>
            <sz val="9"/>
            <rFont val="宋体"/>
            <charset val="134"/>
          </rPr>
          <t>高光</t>
        </r>
        <r>
          <rPr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charset val="134"/>
          </rPr>
          <t>CS5 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 xml:space="preserve">寸铸铝合金轮毂：标配
</t>
        </r>
        <r>
          <rPr>
            <sz val="9"/>
            <rFont val="Tahoma"/>
            <charset val="134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:14700
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charset val="134"/>
          </rPr>
          <t>PZ3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 xml:space="preserve"> 285/45 R20 112Y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 xml:space="preserve">0
QQ1 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QQ1</t>
        </r>
        <r>
          <rPr>
            <sz val="9"/>
            <rFont val="宋体"/>
            <charset val="134"/>
          </rPr>
          <t xml:space="preserve">：标配
</t>
        </r>
        <r>
          <rPr>
            <sz val="9"/>
            <rFont val="Tahoma"/>
            <charset val="134"/>
          </rPr>
          <t>WAM
WTZ</t>
        </r>
      </text>
    </comment>
    <comment ref="F145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7A7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charset val="134"/>
          </rPr>
          <t>2200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WAO</t>
        </r>
        <r>
          <rPr>
            <sz val="9"/>
            <rFont val="宋体"/>
            <charset val="134"/>
          </rPr>
          <t>时尚包</t>
        </r>
        <r>
          <rPr>
            <sz val="9"/>
            <rFont val="Tahoma"/>
            <charset val="134"/>
          </rPr>
          <t>14000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寸铸铝合金轮毂（包含在时尚包里），</t>
        </r>
        <r>
          <rPr>
            <b/>
            <sz val="9"/>
            <rFont val="Tahoma"/>
            <charset val="134"/>
          </rPr>
          <t>'PCM'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charset val="134"/>
          </rPr>
          <t>8200</t>
        </r>
      </text>
    </comment>
    <comment ref="F146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7A7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charset val="134"/>
          </rPr>
          <t>2200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WAO</t>
        </r>
        <r>
          <rPr>
            <sz val="9"/>
            <rFont val="宋体"/>
            <charset val="134"/>
          </rPr>
          <t>时尚包</t>
        </r>
        <r>
          <rPr>
            <sz val="9"/>
            <rFont val="Tahoma"/>
            <charset val="134"/>
          </rPr>
          <t>14000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寸铸铝合金轮毂（包含在时尚包里），</t>
        </r>
        <r>
          <rPr>
            <b/>
            <sz val="9"/>
            <rFont val="Tahoma"/>
            <charset val="134"/>
          </rPr>
          <t>'PCM'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charset val="134"/>
          </rPr>
          <t>8200</t>
        </r>
      </text>
    </comment>
    <comment ref="B148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</text>
    </comment>
    <comment ref="F148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1G8: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charset val="134"/>
          </rPr>
          <t>0
1S2:</t>
        </r>
        <r>
          <rPr>
            <sz val="9"/>
            <rFont val="宋体"/>
            <charset val="134"/>
          </rPr>
          <t>工具包</t>
        </r>
        <r>
          <rPr>
            <sz val="9"/>
            <rFont val="Tahoma"/>
            <charset val="134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charset val="134"/>
          </rPr>
          <t>PE1/PE2)0
7A7: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charset val="134"/>
          </rPr>
          <t>2200
9S8:</t>
        </r>
        <r>
          <rPr>
            <sz val="9"/>
            <rFont val="宋体"/>
            <charset val="134"/>
          </rPr>
          <t>虚拟仪表</t>
        </r>
        <r>
          <rPr>
            <sz val="9"/>
            <rFont val="Tahoma"/>
            <charset val="134"/>
          </rPr>
          <t xml:space="preserve">8800
</t>
        </r>
        <r>
          <rPr>
            <b/>
            <sz val="9"/>
            <rFont val="Tahoma"/>
            <charset val="134"/>
          </rPr>
          <t>PCM:'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charset val="134"/>
          </rPr>
          <t>8200</t>
        </r>
        <r>
          <rPr>
            <sz val="9"/>
            <rFont val="Tahoma"/>
            <charset val="134"/>
          </rPr>
          <t xml:space="preserve">
PE2: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
PZ2: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 255/55 R19 111Y 4400
</t>
        </r>
        <r>
          <rPr>
            <b/>
            <sz val="9"/>
            <rFont val="Tahoma"/>
            <charset val="134"/>
          </rPr>
          <t>QQ2:</t>
        </r>
        <r>
          <rPr>
            <b/>
            <sz val="9"/>
            <rFont val="宋体"/>
            <charset val="134"/>
          </rPr>
          <t>内饰灯包</t>
        </r>
        <r>
          <rPr>
            <b/>
            <sz val="9"/>
            <rFont val="Tahoma"/>
            <charset val="134"/>
          </rPr>
          <t>QQ2 8400</t>
        </r>
        <r>
          <rPr>
            <sz val="9"/>
            <rFont val="Tahoma"/>
            <charset val="134"/>
          </rPr>
          <t xml:space="preserve">
WTZ:</t>
        </r>
      </text>
    </comment>
    <comment ref="B150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G50137</t>
        </r>
      </text>
    </comment>
    <comment ref="D150" authorId="2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charset val="134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charset val="134"/>
          </rPr>
          <t>11600+4X4</t>
        </r>
        <r>
          <rPr>
            <sz val="9"/>
            <rFont val="宋体"/>
            <charset val="134"/>
          </rPr>
          <t>侧气囊，前后头部气囊</t>
        </r>
        <r>
          <rPr>
            <sz val="9"/>
            <rFont val="Tahoma"/>
            <charset val="134"/>
          </rPr>
          <t>5300+5TE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charset val="134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炭黑色</t>
        </r>
        <r>
          <rPr>
            <sz val="9"/>
            <rFont val="Tahoma"/>
            <charset val="134"/>
          </rPr>
          <t>5300+8G1</t>
        </r>
        <r>
          <rPr>
            <sz val="9"/>
            <rFont val="宋体"/>
            <charset val="134"/>
          </rPr>
          <t>远光辅助</t>
        </r>
        <r>
          <rPr>
            <sz val="9"/>
            <rFont val="Tahoma"/>
            <charset val="134"/>
          </rPr>
          <t>2200+8X1</t>
        </r>
        <r>
          <rPr>
            <sz val="9"/>
            <rFont val="宋体"/>
            <charset val="134"/>
          </rPr>
          <t>大灯清洗</t>
        </r>
        <r>
          <rPr>
            <sz val="9"/>
            <rFont val="Tahoma"/>
            <charset val="134"/>
          </rPr>
          <t>4600+C01+F085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14000+QQ1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charset val="134"/>
          </rPr>
          <t>+S0C+WTZ+Y8G+YCB</t>
        </r>
      </text>
    </comment>
    <comment ref="F151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原厂：防爆轮胎、第三排座椅</t>
        </r>
      </text>
    </comment>
    <comment ref="F15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1G8</t>
        </r>
        <r>
          <rPr>
            <sz val="9"/>
            <rFont val="宋体"/>
            <charset val="134"/>
          </rPr>
          <t>：轮胎维修包</t>
        </r>
        <r>
          <rPr>
            <sz val="9"/>
            <rFont val="Tahoma"/>
            <charset val="134"/>
          </rPr>
          <t xml:space="preserve">
1S2</t>
        </r>
        <r>
          <rPr>
            <sz val="9"/>
            <rFont val="宋体"/>
            <charset val="134"/>
          </rPr>
          <t>：工具包</t>
        </r>
        <r>
          <rPr>
            <sz val="9"/>
            <rFont val="Tahoma"/>
            <charset val="134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charset val="134"/>
          </rPr>
          <t>PE1/PE2) 0
PE1</t>
        </r>
        <r>
          <rPr>
            <sz val="9"/>
            <rFont val="宋体"/>
            <charset val="134"/>
          </rPr>
          <t>：第三排座椅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>14700
PZ2</t>
        </r>
        <r>
          <rPr>
            <sz val="9"/>
            <rFont val="宋体"/>
            <charset val="134"/>
          </rPr>
          <t>：防爆轮胎</t>
        </r>
        <r>
          <rPr>
            <sz val="9"/>
            <rFont val="Tahoma"/>
            <charset val="134"/>
          </rPr>
          <t xml:space="preserve"> 255/55 R19 111Y 4400
QQ1</t>
        </r>
        <r>
          <rPr>
            <sz val="9"/>
            <rFont val="宋体"/>
            <charset val="134"/>
          </rPr>
          <t>：内饰灯包</t>
        </r>
        <r>
          <rPr>
            <sz val="9"/>
            <rFont val="Tahoma"/>
            <charset val="134"/>
          </rPr>
          <t xml:space="preserve">QQ1 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charset val="134"/>
          </rPr>
          <t xml:space="preserve">
WTZ
C01</t>
        </r>
      </text>
    </comment>
    <comment ref="A154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F155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878700</t>
        </r>
      </text>
    </comment>
    <comment ref="F156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charset val="134"/>
          </rPr>
          <t>4400</t>
        </r>
      </text>
    </comment>
    <comment ref="F157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4400
</t>
        </r>
        <r>
          <rPr>
            <sz val="9"/>
            <rFont val="宋体"/>
            <charset val="134"/>
          </rPr>
          <t xml:space="preserve">
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</t>
        </r>
        <r>
          <rPr>
            <sz val="9"/>
            <rFont val="Tahoma"/>
            <charset val="134"/>
          </rPr>
          <t>866900</t>
        </r>
      </text>
    </comment>
    <comment ref="F15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886900</t>
        </r>
      </text>
    </comment>
    <comment ref="F160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奥迪智能手机接口</t>
        </r>
        <r>
          <rPr>
            <sz val="9"/>
            <rFont val="Tahoma"/>
            <charset val="134"/>
          </rPr>
          <t xml:space="preserve">2200
</t>
        </r>
        <r>
          <rPr>
            <sz val="9"/>
            <rFont val="宋体"/>
            <charset val="134"/>
          </rPr>
          <t>虚拟仪表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>4400</t>
        </r>
      </text>
    </comment>
    <comment ref="B161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</text>
    </comment>
    <comment ref="F16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charset val="134"/>
          </rPr>
          <t>:2200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Tahoma"/>
            <charset val="134"/>
          </rPr>
          <t>'PCM'</t>
        </r>
        <r>
          <rPr>
            <b/>
            <sz val="9"/>
            <rFont val="宋体"/>
            <charset val="134"/>
          </rPr>
          <t>城市驾驶辅助包：</t>
        </r>
        <r>
          <rPr>
            <b/>
            <sz val="9"/>
            <rFont val="Tahoma"/>
            <charset val="134"/>
          </rPr>
          <t>8200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时尚包：</t>
        </r>
        <r>
          <rPr>
            <sz val="9"/>
            <rFont val="Tahoma"/>
            <charset val="134"/>
          </rPr>
          <t>14000</t>
        </r>
      </text>
    </comment>
    <comment ref="F16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4400
</t>
        </r>
      </text>
    </comment>
    <comment ref="F16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1063500</t>
        </r>
      </text>
    </comment>
    <comment ref="F16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 xml:space="preserve">
原扣款价</t>
        </r>
        <r>
          <rPr>
            <sz val="9"/>
            <rFont val="Tahoma"/>
            <charset val="134"/>
          </rPr>
          <t>944500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charset val="134"/>
          </rPr>
          <t>9.10</t>
        </r>
      </text>
    </comment>
    <comment ref="F16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 xml:space="preserve">
原扣款价</t>
        </r>
        <r>
          <rPr>
            <sz val="9"/>
            <rFont val="Tahoma"/>
            <charset val="134"/>
          </rPr>
          <t>944500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charset val="134"/>
          </rPr>
          <t>9.10</t>
        </r>
      </text>
    </comment>
    <comment ref="F16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原厂：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>4400</t>
        </r>
      </text>
    </comment>
    <comment ref="F16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原厂：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 xml:space="preserve">807900
</t>
        </r>
      </text>
    </comment>
    <comment ref="F16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6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1063500</t>
        </r>
      </text>
    </comment>
    <comment ref="F17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原扣款价</t>
        </r>
        <r>
          <rPr>
            <sz val="9"/>
            <rFont val="Tahoma"/>
            <charset val="134"/>
          </rPr>
          <t>1113500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charset val="134"/>
          </rPr>
          <t>9.10</t>
        </r>
      </text>
    </comment>
    <comment ref="L17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已安排除膜2017.10.10
已完工2017.10.17</t>
        </r>
      </text>
    </comment>
    <comment ref="F17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2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charset val="134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866900</t>
        </r>
      </text>
    </comment>
    <comment ref="F173" authorId="4">
      <text>
        <r>
          <rPr>
            <b/>
            <sz val="9"/>
            <rFont val="宋体"/>
            <charset val="134"/>
          </rPr>
          <t>原厂：第三排座椅</t>
        </r>
      </text>
    </comment>
    <comment ref="F17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charset val="134"/>
          </rPr>
          <t xml:space="preserve">2200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charset val="134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charset val="134"/>
          </rPr>
          <t xml:space="preserve">14700
</t>
        </r>
        <r>
          <rPr>
            <sz val="9"/>
            <rFont val="宋体"/>
            <charset val="134"/>
          </rPr>
          <t>时尚包（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charset val="134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内饰灯包）</t>
        </r>
        <r>
          <rPr>
            <sz val="9"/>
            <rFont val="Tahoma"/>
            <charset val="134"/>
          </rPr>
          <t xml:space="preserve">14000
</t>
        </r>
        <r>
          <rPr>
            <sz val="9"/>
            <rFont val="宋体"/>
            <charset val="134"/>
          </rPr>
          <t>城市驾驶辅助包</t>
        </r>
        <r>
          <rPr>
            <sz val="9"/>
            <rFont val="Tahoma"/>
            <charset val="134"/>
          </rPr>
          <t xml:space="preserve">8200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charset val="134"/>
          </rPr>
          <t>886900</t>
        </r>
      </text>
    </comment>
    <comment ref="F17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B17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指派订单</t>
        </r>
      </text>
    </comment>
    <comment ref="F17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9" authorId="4">
      <text>
        <r>
          <rPr>
            <b/>
            <sz val="9"/>
            <rFont val="宋体"/>
            <charset val="134"/>
          </rPr>
          <t>原厂：第三排座椅，N5A克莱希真皮（免费），QQ2灯光包（标配）</t>
        </r>
      </text>
    </comment>
    <comment ref="F18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七座，第三排座椅+防爆轮胎</t>
        </r>
      </text>
    </comment>
    <comment ref="F18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D18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返利发车11.16</t>
        </r>
      </text>
    </comment>
    <comment ref="F18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WA6奥迪尊享黑色高亮包23000</t>
        </r>
      </text>
    </comment>
    <comment ref="F18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charset val="134"/>
          </rPr>
          <t>4400</t>
        </r>
      </text>
    </comment>
    <comment ref="F19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1" authorId="4">
      <text>
        <r>
          <rPr>
            <b/>
            <sz val="9"/>
            <rFont val="宋体"/>
            <charset val="134"/>
          </rPr>
          <t>原厂：第三排座椅，N5A克莱希真皮（免费），QQ2灯光包（标配）</t>
        </r>
      </text>
    </comment>
    <comment ref="F19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第三排座椅14700
防爆轮胎4400
夏季包（前排座椅通风（4D3）、后排遮阳帘（3Y3）、负离子发生器（2V4）
克莱希真皮0
折后价35100</t>
        </r>
      </text>
    </comment>
    <comment ref="F19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原厂选装：
PE1第三排座椅 14700
PZ3防爆轮胎 4400
N5A克莱希真皮 13300
WE8南方包：
（4D3前排通风座椅 16200
3Y3遮阳帘 4100
2V4负离子发生器 2900）
原价55600，折后价：30700</t>
        </r>
      </text>
    </comment>
    <comment ref="F19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S195" authorId="6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原订车日期5月12日
</t>
        </r>
      </text>
    </comment>
    <comment ref="F19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PE2 第三排座椅40车型选装14700
PZ2 防爆轮胎4400
N5A 克莱希真皮0
WE8 南方夏季包（前排通风座椅16200，遮阳帘4100，负离子发生器2900）16000
南方包：55600,折后价共计：35100</t>
        </r>
      </text>
    </comment>
    <comment ref="F198" authorId="4">
      <text>
        <r>
          <rPr>
            <b/>
            <sz val="9"/>
            <rFont val="宋体"/>
            <charset val="134"/>
          </rPr>
          <t>原厂：第三排座椅，真皮皮革组合面料，QQ1灯光包</t>
        </r>
      </text>
    </comment>
    <comment ref="F19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I19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交车时确认免责声明是否有客户按手印和盖章8.17</t>
        </r>
      </text>
    </comment>
    <comment ref="F20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0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0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F20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五座</t>
        </r>
      </text>
    </comment>
    <comment ref="G20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五座</t>
        </r>
      </text>
    </comment>
    <comment ref="F20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</t>
        </r>
      </text>
    </comment>
    <comment ref="G20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</t>
        </r>
      </text>
    </comment>
    <comment ref="F20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1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1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1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1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C2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3Y3 后侧及正后方玻璃可卷起遮阳屏4100、5MV 上端：钻石车漆 银灰 下端： 橡木, 灰2800/PCE 城市包24900、</t>
        </r>
      </text>
    </comment>
    <comment ref="G2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3Y3 后侧及正后方玻璃可卷起遮阳屏4100、5MV 上端：钻石车漆 银灰 下端： 橡木, 灰2800/PCE 城市包24900、</t>
        </r>
      </text>
    </comment>
    <comment ref="G21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L21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未完成</t>
        </r>
      </text>
    </comment>
    <comment ref="G21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1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F220" authorId="0">
      <text/>
    </comment>
    <comment ref="G22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
PE2 第三排座椅40车型选装14700
PZ2 防爆轮胎4400
N5A 克莱希真皮0
WE8 南方夏季包（前排通风座椅16200，遮阳帘4100，负离子发生器2900）16000
南方包：55600,折后价共计：35100</t>
        </r>
      </text>
    </comment>
    <comment ref="G22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2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2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2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2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2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3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3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4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4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L25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G26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原厂加装：前排后排座椅加热5900+第三排座椅14700+防爆轮胎4400</t>
        </r>
      </text>
    </comment>
    <comment ref="G26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原厂加装：三辐多功能真皮运动方向盘带拨片与加热3200+前排后排座椅加热5900</t>
        </r>
      </text>
    </comment>
    <comment ref="G26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原厂：城市驾驶辅助包8300</t>
        </r>
      </text>
    </comment>
    <comment ref="G26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原厂加装：七座、防爆轮胎19100</t>
        </r>
      </text>
    </comment>
    <comment ref="G2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原厂加装：夏季包（4区空调、前排座椅通风、后排及正后方玻璃可卷起遮阳屏、负离子发生器）19700</t>
        </r>
      </text>
    </comment>
    <comment ref="G2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原厂加装：克莱稀真皮、七座、防爆轮胎19100</t>
        </r>
      </text>
    </comment>
  </commentList>
</comments>
</file>

<file path=xl/comments13.xml><?xml version="1.0" encoding="utf-8"?>
<comments xmlns="http://schemas.openxmlformats.org/spreadsheetml/2006/main">
  <authors>
    <author>黄云新</author>
    <author>zhang.yx</author>
    <author>陈国安</author>
    <author>王海霞</author>
    <author>sale</author>
  </authors>
  <commentList>
    <comment ref="F5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charset val="134"/>
          </rPr>
          <t>-5400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charset val="134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charset val="134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sz val="9"/>
            <rFont val="Tahoma"/>
            <charset val="134"/>
          </rPr>
          <t xml:space="preserve">
</t>
        </r>
      </text>
    </comment>
    <comment ref="F6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charset val="134"/>
          </rPr>
          <t>-6000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charset val="134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charset val="134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b/>
            <sz val="9"/>
            <rFont val="Tahoma"/>
            <charset val="134"/>
          </rPr>
          <t xml:space="preserve">
   </t>
        </r>
        <r>
          <rPr>
            <sz val="9"/>
            <rFont val="Tahoma"/>
            <charset val="134"/>
          </rPr>
          <t xml:space="preserve">
</t>
        </r>
      </text>
    </comment>
    <comment ref="F7" authorId="1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选装：黑色顶棚</t>
        </r>
        <r>
          <rPr>
            <sz val="9"/>
            <rFont val="Tahoma"/>
            <charset val="134"/>
          </rPr>
          <t>2300</t>
        </r>
        <r>
          <rPr>
            <sz val="9"/>
            <rFont val="宋体"/>
            <charset val="134"/>
          </rPr>
          <t xml:space="preserve">，
</t>
        </r>
        <r>
          <rPr>
            <sz val="9"/>
            <rFont val="Tahoma"/>
            <charset val="134"/>
          </rPr>
          <t xml:space="preserve">      LED</t>
        </r>
        <r>
          <rPr>
            <sz val="9"/>
            <rFont val="宋体"/>
            <charset val="134"/>
          </rPr>
          <t>内部灯光包</t>
        </r>
        <r>
          <rPr>
            <sz val="9"/>
            <rFont val="Tahoma"/>
            <charset val="134"/>
          </rPr>
          <t>2100</t>
        </r>
      </text>
    </comment>
    <comment ref="D18" authorId="2">
      <text>
        <r>
          <rPr>
            <b/>
            <sz val="9"/>
            <rFont val="宋体"/>
            <charset val="134"/>
          </rPr>
          <t>原厂：车顶与车身颜色不同6000</t>
        </r>
      </text>
    </comment>
    <comment ref="D2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外后视镜与车身颜色相同</t>
        </r>
        <r>
          <rPr>
            <sz val="9"/>
            <rFont val="Tahoma"/>
            <charset val="134"/>
          </rPr>
          <t>-600+6H0</t>
        </r>
        <r>
          <rPr>
            <sz val="9"/>
            <rFont val="宋体"/>
            <charset val="134"/>
          </rPr>
          <t>顶条与车身颜色相同</t>
        </r>
        <r>
          <rPr>
            <sz val="9"/>
            <rFont val="Tahoma"/>
            <charset val="134"/>
          </rPr>
          <t>-6000+C01+N7V</t>
        </r>
        <r>
          <rPr>
            <sz val="9"/>
            <rFont val="宋体"/>
            <charset val="134"/>
          </rPr>
          <t>带</t>
        </r>
        <r>
          <rPr>
            <sz val="9"/>
            <rFont val="Tahoma"/>
            <charset val="134"/>
          </rPr>
          <t>S line</t>
        </r>
        <r>
          <rPr>
            <sz val="9"/>
            <rFont val="宋体"/>
            <charset val="134"/>
          </rPr>
          <t>标志的织物与真皮组合座椅标配</t>
        </r>
        <r>
          <rPr>
            <sz val="9"/>
            <rFont val="Tahoma"/>
            <charset val="134"/>
          </rPr>
          <t>+PQDS line</t>
        </r>
        <r>
          <rPr>
            <sz val="9"/>
            <rFont val="宋体"/>
            <charset val="134"/>
          </rPr>
          <t>外部标配</t>
        </r>
        <r>
          <rPr>
            <sz val="9"/>
            <rFont val="Tahoma"/>
            <charset val="134"/>
          </rPr>
          <t>+WQVS line</t>
        </r>
        <r>
          <rPr>
            <sz val="9"/>
            <rFont val="宋体"/>
            <charset val="134"/>
          </rPr>
          <t>外部运动包标配</t>
        </r>
      </text>
    </comment>
    <comment ref="F28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charset val="134"/>
          </rPr>
          <t>-5400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charset val="134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charset val="134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sz val="9"/>
            <rFont val="Tahoma"/>
            <charset val="134"/>
          </rPr>
          <t xml:space="preserve">
</t>
        </r>
      </text>
    </comment>
    <comment ref="F29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外后视镜与车身颜色相同</t>
        </r>
        <r>
          <rPr>
            <sz val="9"/>
            <rFont val="Tahoma"/>
            <charset val="134"/>
          </rPr>
          <t>-600
6H0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charset val="134"/>
          </rPr>
          <t>-6000
N7V</t>
        </r>
        <r>
          <rPr>
            <sz val="9"/>
            <rFont val="宋体"/>
            <charset val="134"/>
          </rPr>
          <t>带</t>
        </r>
        <r>
          <rPr>
            <sz val="9"/>
            <rFont val="Tahoma"/>
            <charset val="134"/>
          </rPr>
          <t>S line</t>
        </r>
        <r>
          <rPr>
            <sz val="9"/>
            <rFont val="宋体"/>
            <charset val="134"/>
          </rPr>
          <t xml:space="preserve">标志的织物与真皮组合座椅标配
</t>
        </r>
        <r>
          <rPr>
            <sz val="9"/>
            <rFont val="Tahoma"/>
            <charset val="134"/>
          </rPr>
          <t>PQDS line</t>
        </r>
        <r>
          <rPr>
            <sz val="9"/>
            <rFont val="宋体"/>
            <charset val="134"/>
          </rPr>
          <t xml:space="preserve">外部包标配
</t>
        </r>
        <r>
          <rPr>
            <sz val="9"/>
            <rFont val="Tahoma"/>
            <charset val="134"/>
          </rPr>
          <t>WQVS line</t>
        </r>
        <r>
          <rPr>
            <sz val="9"/>
            <rFont val="宋体"/>
            <charset val="134"/>
          </rPr>
          <t>外部运动包标配</t>
        </r>
        <r>
          <rPr>
            <sz val="9"/>
            <rFont val="Tahoma"/>
            <charset val="134"/>
          </rPr>
          <t xml:space="preserve"> 
C01</t>
        </r>
        <r>
          <rPr>
            <sz val="9"/>
            <rFont val="宋体"/>
            <charset val="134"/>
          </rPr>
          <t>无意义</t>
        </r>
      </text>
    </comment>
    <comment ref="H2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新加</t>
        </r>
        <r>
          <rPr>
            <sz val="9"/>
            <rFont val="Tahoma"/>
            <charset val="134"/>
          </rPr>
          <t>QQ</t>
        </r>
        <r>
          <rPr>
            <sz val="9"/>
            <rFont val="宋体"/>
            <charset val="134"/>
          </rPr>
          <t>通知的</t>
        </r>
        <r>
          <rPr>
            <sz val="9"/>
            <rFont val="Tahoma"/>
            <charset val="134"/>
          </rPr>
          <t>6.3</t>
        </r>
      </text>
    </comment>
    <comment ref="L29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B3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Q32425</t>
        </r>
      </text>
    </comment>
    <comment ref="F30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charset val="134"/>
          </rPr>
          <t>-6000</t>
        </r>
      </text>
    </comment>
    <comment ref="F33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charset val="134"/>
          </rPr>
          <t>-6000</t>
        </r>
      </text>
    </comment>
    <comment ref="M33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B3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Q34859</t>
        </r>
      </text>
    </comment>
    <comment ref="F34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charset val="134"/>
          </rPr>
          <t>-6000</t>
        </r>
      </text>
    </comment>
    <comment ref="M34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B3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Q32752</t>
        </r>
      </text>
    </comment>
    <comment ref="M35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L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M36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F37" authorId="4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charset val="134"/>
          </rPr>
          <t>-6000</t>
        </r>
      </text>
    </comment>
  </commentList>
</comments>
</file>

<file path=xl/comments14.xml><?xml version="1.0" encoding="utf-8"?>
<comments xmlns="http://schemas.openxmlformats.org/spreadsheetml/2006/main">
  <authors>
    <author>zhang.yx</author>
    <author>sale</author>
    <author>王海霞</author>
    <author>作者</author>
  </authors>
  <commentList>
    <comment ref="F8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加装：升窗系统</t>
        </r>
      </text>
    </comment>
    <comment ref="G28" authorId="0">
      <text>
        <r>
          <rPr>
            <b/>
            <sz val="9"/>
            <rFont val="Tahoma"/>
            <charset val="134"/>
          </rPr>
          <t xml:space="preserve">zhang.yx:
</t>
        </r>
        <r>
          <rPr>
            <b/>
            <sz val="9"/>
            <rFont val="宋体"/>
            <charset val="134"/>
          </rPr>
          <t>指导价</t>
        </r>
        <r>
          <rPr>
            <b/>
            <sz val="9"/>
            <rFont val="Tahoma"/>
            <charset val="134"/>
          </rPr>
          <t>369800</t>
        </r>
        <r>
          <rPr>
            <b/>
            <sz val="9"/>
            <rFont val="宋体"/>
            <charset val="134"/>
          </rPr>
          <t>选装了隔音顶棚</t>
        </r>
        <r>
          <rPr>
            <b/>
            <sz val="9"/>
            <rFont val="Tahoma"/>
            <charset val="134"/>
          </rPr>
          <t>3700</t>
        </r>
      </text>
    </comment>
    <comment ref="F33" authorId="0">
      <text>
        <r>
          <rPr>
            <b/>
            <sz val="9"/>
            <rFont val="Tahoma"/>
            <charset val="134"/>
          </rPr>
          <t xml:space="preserve">zhang.yx:
</t>
        </r>
        <r>
          <rPr>
            <b/>
            <sz val="9"/>
            <rFont val="宋体"/>
            <charset val="134"/>
          </rPr>
          <t>指导价</t>
        </r>
        <r>
          <rPr>
            <b/>
            <sz val="9"/>
            <rFont val="Tahoma"/>
            <charset val="134"/>
          </rPr>
          <t>369800</t>
        </r>
        <r>
          <rPr>
            <b/>
            <sz val="9"/>
            <rFont val="宋体"/>
            <charset val="134"/>
          </rPr>
          <t>选装了隔音顶棚</t>
        </r>
        <r>
          <rPr>
            <b/>
            <sz val="9"/>
            <rFont val="Tahoma"/>
            <charset val="134"/>
          </rPr>
          <t>3700</t>
        </r>
      </text>
    </comment>
    <comment ref="I33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杨总监说放弃</t>
        </r>
        <r>
          <rPr>
            <sz val="9"/>
            <rFont val="Tahoma"/>
            <charset val="134"/>
          </rPr>
          <t>X</t>
        </r>
        <r>
          <rPr>
            <sz val="9"/>
            <rFont val="宋体"/>
            <charset val="134"/>
          </rPr>
          <t>基础返利，可以获得贴息款</t>
        </r>
        <r>
          <rPr>
            <sz val="9"/>
            <rFont val="Tahoma"/>
            <charset val="134"/>
          </rPr>
          <t>13800</t>
        </r>
      </text>
    </comment>
    <comment ref="L35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系统自动发车</t>
        </r>
      </text>
    </comment>
    <comment ref="K37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C38" authorId="3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未确定是</t>
        </r>
        <r>
          <rPr>
            <b/>
            <sz val="9"/>
            <rFont val="Tahoma"/>
            <charset val="134"/>
          </rPr>
          <t>16</t>
        </r>
        <r>
          <rPr>
            <b/>
            <sz val="9"/>
            <rFont val="宋体"/>
            <charset val="134"/>
          </rPr>
          <t>年型还是</t>
        </r>
        <r>
          <rPr>
            <b/>
            <sz val="9"/>
            <rFont val="Tahoma"/>
            <charset val="134"/>
          </rPr>
          <t>17</t>
        </r>
        <r>
          <rPr>
            <b/>
            <sz val="9"/>
            <rFont val="宋体"/>
            <charset val="134"/>
          </rPr>
          <t>年型，以实车为准！！</t>
        </r>
        <r>
          <rPr>
            <sz val="9"/>
            <rFont val="Tahoma"/>
            <charset val="134"/>
          </rPr>
          <t xml:space="preserve">
2017</t>
        </r>
        <r>
          <rPr>
            <sz val="9"/>
            <rFont val="宋体"/>
            <charset val="134"/>
          </rPr>
          <t>年型：加了配置，舒适钥匙、红色刹车线、</t>
        </r>
        <r>
          <rPr>
            <sz val="9"/>
            <rFont val="Tahoma"/>
            <charset val="134"/>
          </rPr>
          <t>LED</t>
        </r>
        <r>
          <rPr>
            <sz val="9"/>
            <rFont val="宋体"/>
            <charset val="134"/>
          </rPr>
          <t>大灯</t>
        </r>
        <r>
          <rPr>
            <sz val="9"/>
            <rFont val="Tahoma"/>
            <charset val="134"/>
          </rPr>
          <t xml:space="preserve"> 435000
</t>
        </r>
      </text>
    </comment>
    <comment ref="F38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SOP</t>
        </r>
        <r>
          <rPr>
            <sz val="9"/>
            <rFont val="宋体"/>
            <charset val="134"/>
          </rPr>
          <t>时间是</t>
        </r>
        <r>
          <rPr>
            <sz val="9"/>
            <rFont val="Tahoma"/>
            <charset val="134"/>
          </rPr>
          <t>17</t>
        </r>
        <r>
          <rPr>
            <sz val="9"/>
            <rFont val="宋体"/>
            <charset val="134"/>
          </rPr>
          <t>年型，而预警里没有代码。售后系统里显示有</t>
        </r>
        <r>
          <rPr>
            <sz val="9"/>
            <rFont val="Tahoma"/>
            <charset val="134"/>
          </rPr>
          <t>8X1/8SK</t>
        </r>
        <r>
          <rPr>
            <sz val="9"/>
            <rFont val="宋体"/>
            <charset val="134"/>
          </rPr>
          <t>，且显示为</t>
        </r>
        <r>
          <rPr>
            <sz val="9"/>
            <rFont val="Tahoma"/>
            <charset val="134"/>
          </rPr>
          <t>16</t>
        </r>
        <r>
          <rPr>
            <sz val="9"/>
            <rFont val="宋体"/>
            <charset val="134"/>
          </rPr>
          <t>年型。需以实车为准</t>
        </r>
      </text>
    </comment>
    <comment ref="C39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J39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C42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I42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C43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月底结束</t>
        </r>
      </text>
    </comment>
    <comment ref="E43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冰川白，黑色顶棚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黑色，黑色顶棚</t>
        </r>
        <r>
          <rPr>
            <sz val="9"/>
            <rFont val="Tahoma"/>
            <charset val="134"/>
          </rPr>
          <t xml:space="preserve"> </t>
        </r>
      </text>
    </comment>
    <comment ref="I43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charset val="134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月底结束</t>
        </r>
      </text>
    </comment>
    <comment ref="B45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调剂车</t>
        </r>
      </text>
    </comment>
    <comment ref="F49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颜色加价4600</t>
        </r>
      </text>
    </comment>
    <comment ref="E50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黑内饰：缝线-灰，顶棚-黑，原厂选装2PK -三幅多功能真皮平底方向盘带换档拨片￥1600</t>
        </r>
      </text>
    </comment>
  </commentList>
</comments>
</file>

<file path=xl/comments15.xml><?xml version="1.0" encoding="utf-8"?>
<comments xmlns="http://schemas.openxmlformats.org/spreadsheetml/2006/main">
  <authors>
    <author>李铁成</author>
    <author>陈国安</author>
    <author>sale</author>
    <author>zhang.wy</author>
    <author>王海霞</author>
  </authors>
  <commentList>
    <comment ref="L2" authorId="0">
      <text>
        <r>
          <rPr>
            <b/>
            <sz val="9"/>
            <rFont val="宋体"/>
            <charset val="134"/>
          </rPr>
          <t>原订锦龙车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WAUCGD8R5EA097181   5.8</t>
        </r>
        <r>
          <rPr>
            <sz val="9"/>
            <rFont val="宋体"/>
            <charset val="134"/>
          </rPr>
          <t>日换成锦奥车。</t>
        </r>
        <r>
          <rPr>
            <sz val="9"/>
            <rFont val="Tahoma"/>
            <charset val="134"/>
          </rPr>
          <t>5.8</t>
        </r>
      </text>
    </comment>
    <comment ref="L14" authorId="1">
      <text>
        <r>
          <rPr>
            <b/>
            <sz val="9"/>
            <rFont val="宋体"/>
            <charset val="134"/>
          </rPr>
          <t>陈国安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7.18</t>
        </r>
        <r>
          <rPr>
            <sz val="9"/>
            <rFont val="宋体"/>
            <charset val="134"/>
          </rPr>
          <t>问新车李铁成，说已经到新车部，已跟锦龙顾问说了自己联系新车部，小姚</t>
        </r>
      </text>
    </comment>
    <comment ref="I22" authorId="2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16-2-5</t>
        </r>
        <r>
          <rPr>
            <sz val="9"/>
            <rFont val="宋体"/>
            <charset val="134"/>
          </rPr>
          <t>重开的</t>
        </r>
      </text>
    </comment>
    <comment ref="N25" authorId="3">
      <text>
        <r>
          <rPr>
            <b/>
            <sz val="9"/>
            <rFont val="Tahoma"/>
            <charset val="134"/>
          </rPr>
          <t>zhang.wy: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郭哥同意销售留这台车给客户。</t>
        </r>
        <r>
          <rPr>
            <sz val="9"/>
            <rFont val="Tahoma"/>
            <charset val="134"/>
          </rPr>
          <t>3.18</t>
        </r>
      </text>
    </comment>
    <comment ref="F28" authorId="2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sale:
2H1(</t>
        </r>
        <r>
          <rPr>
            <sz val="9"/>
            <rFont val="宋体"/>
            <charset val="134"/>
          </rPr>
          <t>越野型选装）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奥迪驾驶选择</t>
        </r>
        <r>
          <rPr>
            <sz val="9"/>
            <rFont val="Tahoma"/>
            <charset val="134"/>
          </rPr>
          <t>4200,PR1</t>
        </r>
        <r>
          <rPr>
            <sz val="9"/>
            <rFont val="宋体"/>
            <charset val="134"/>
          </rPr>
          <t>（运动型选装）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铸造铝合金轮毂，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幅设计，对比。灰色，部分抛光，大小</t>
        </r>
        <r>
          <rPr>
            <sz val="9"/>
            <rFont val="Tahoma"/>
            <charset val="134"/>
          </rPr>
          <t>8.5J x 20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255 / 45 R 20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charset val="134"/>
          </rPr>
          <t>25000</t>
        </r>
      </text>
    </comment>
    <comment ref="B30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K92634</t>
        </r>
      </text>
    </comment>
  </commentList>
</comments>
</file>

<file path=xl/comments16.xml><?xml version="1.0" encoding="utf-8"?>
<comments xmlns="http://schemas.openxmlformats.org/spreadsheetml/2006/main">
  <authors>
    <author>zhang.yx</author>
    <author>sale</author>
  </authors>
  <commentList>
    <comment ref="F6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原厂加：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charset val="134"/>
          </rPr>
          <t>19</t>
        </r>
        <r>
          <rPr>
            <sz val="9"/>
            <rFont val="宋体"/>
            <charset val="134"/>
          </rPr>
          <t>寸奥迪运动铸铝合金轮胎。</t>
        </r>
      </text>
    </comment>
    <comment ref="F12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原厂加装：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双辐</t>
        </r>
        <r>
          <rPr>
            <sz val="9"/>
            <rFont val="Tahoma"/>
            <charset val="134"/>
          </rPr>
          <t>18</t>
        </r>
        <r>
          <rPr>
            <sz val="9"/>
            <rFont val="宋体"/>
            <charset val="134"/>
          </rPr>
          <t>寸奥迪运动铸铝合金车轮。</t>
        </r>
        <r>
          <rPr>
            <sz val="9"/>
            <rFont val="Tahoma"/>
            <charset val="134"/>
          </rPr>
          <t>8.5JX18</t>
        </r>
      </text>
    </comment>
    <comment ref="B14" authorId="1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Q25926</t>
        </r>
      </text>
    </comment>
  </commentList>
</comments>
</file>

<file path=xl/comments17.xml><?xml version="1.0" encoding="utf-8"?>
<comments xmlns="http://schemas.openxmlformats.org/spreadsheetml/2006/main">
  <authors>
    <author>李铁成</author>
  </authors>
  <commentList>
    <comment ref="D14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charset val="134"/>
          </rPr>
          <t xml:space="preserve">4.2
</t>
        </r>
      </text>
    </comment>
    <comment ref="H18" authorId="0">
      <text>
        <r>
          <rPr>
            <b/>
            <sz val="9"/>
            <rFont val="Tahoma"/>
            <charset val="134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charset val="134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charset val="134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charset val="134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charset val="134"/>
          </rPr>
          <t>15,914</t>
        </r>
      </text>
    </comment>
    <comment ref="H19" authorId="0">
      <text>
        <r>
          <rPr>
            <b/>
            <sz val="9"/>
            <rFont val="Tahoma"/>
            <charset val="134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charset val="134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charset val="134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charset val="134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charset val="134"/>
          </rPr>
          <t>9,504</t>
        </r>
      </text>
    </comment>
    <comment ref="H20" authorId="0">
      <text>
        <r>
          <rPr>
            <b/>
            <sz val="9"/>
            <rFont val="Tahoma"/>
            <charset val="134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charset val="134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charset val="134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charset val="134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charset val="134"/>
          </rPr>
          <t>13,982</t>
        </r>
      </text>
    </comment>
  </commentList>
</comments>
</file>

<file path=xl/comments2.xml><?xml version="1.0" encoding="utf-8"?>
<comments xmlns="http://schemas.openxmlformats.org/spreadsheetml/2006/main">
  <authors>
    <author>罗雅雯</author>
    <author>sale</author>
  </authors>
  <commentList>
    <comment ref="G2" authorId="0">
      <text>
        <r>
          <rPr>
            <sz val="9"/>
            <rFont val="宋体"/>
            <charset val="134"/>
          </rPr>
          <t>原厂:阿尔卡塔纳/真皮组合面料（需与运动座椅一起选装）</t>
        </r>
      </text>
    </comment>
    <comment ref="D4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5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6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7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原厂选装：8I6气动腰部支撑带按摩功能2900+6XE外后视镜电动调整、加热、电动折叠 2900，共5800</t>
        </r>
      </text>
    </comment>
    <comment ref="D8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原厂选装：6XE外后视镜电动调整、加热、电动折叠 2900+7HB门护板扶手真皮包裹 3800，共6700</t>
        </r>
      </text>
    </comment>
    <comment ref="D10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6NQ黑色顶棚3300+N7U阿尔卡塔纳/真皮组合面料4500+5TL钢琴漆内饰条2700，共10500</t>
        </r>
      </text>
    </comment>
  </commentList>
</comments>
</file>

<file path=xl/comments3.xml><?xml version="1.0" encoding="utf-8"?>
<comments xmlns="http://schemas.openxmlformats.org/spreadsheetml/2006/main">
  <authors>
    <author>sale</author>
    <author>小西瓜呀</author>
  </authors>
  <commentList>
    <comment ref="A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G3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原厂加装舒适钥匙</t>
        </r>
      </text>
    </comment>
    <comment ref="G4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原厂加装夏季包</t>
        </r>
      </text>
    </comment>
    <comment ref="G7" authorId="1">
      <text>
        <r>
          <rPr>
            <b/>
            <sz val="9"/>
            <rFont val="宋体"/>
            <charset val="134"/>
          </rPr>
          <t xml:space="preserve">小西瓜呀:原厂加装：
</t>
        </r>
        <r>
          <rPr>
            <sz val="9"/>
            <rFont val="宋体"/>
            <charset val="134"/>
          </rPr>
          <t>第三排座椅+防爆轮</t>
        </r>
      </text>
    </comment>
    <comment ref="G9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
10辐星型设计 9J×20寸铸铝合金轮毂+夏季包</t>
        </r>
      </text>
    </comment>
    <comment ref="G10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
自适应空气悬架</t>
        </r>
      </text>
    </comment>
    <comment ref="G11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原厂加装：抬头显示+视觉包
</t>
        </r>
      </text>
    </comment>
  </commentList>
</comments>
</file>

<file path=xl/comments4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</commentList>
</comments>
</file>

<file path=xl/comments5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D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原厂选装：4D3前排座椅通风功能+3NS可折叠后座椅靠背，且后排座椅可前后移动10厘米</t>
        </r>
      </text>
    </comment>
    <comment ref="D2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原厂选装：4D3前排座椅通风功能+3NS可折叠后座椅靠背，且后排座椅可前后移动10厘米</t>
        </r>
      </text>
    </comment>
    <comment ref="D2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CX2:5辐V型高光黑色五角星设计，22英寸铝合金轮毂（Audi Sport GmbH出品）</t>
        </r>
      </text>
    </comment>
    <comment ref="D2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CX2:5辐V型高光黑色五角星设计，22英寸铝合金轮毂（Audi Sport GmbH出品）</t>
        </r>
      </text>
    </comment>
  </commentList>
</comments>
</file>

<file path=xl/comments6.xml><?xml version="1.0" encoding="utf-8"?>
<comments xmlns="http://schemas.openxmlformats.org/spreadsheetml/2006/main">
  <authors>
    <author>zhang.yx</author>
    <author>郭兴元</author>
    <author>a</author>
    <author>sale</author>
  </authors>
  <commentList>
    <comment ref="F9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原指导价</t>
        </r>
        <r>
          <rPr>
            <sz val="9"/>
            <rFont val="Tahoma"/>
            <charset val="134"/>
          </rPr>
          <t>469800</t>
        </r>
        <r>
          <rPr>
            <sz val="9"/>
            <rFont val="宋体"/>
            <charset val="134"/>
          </rPr>
          <t>，厂家修改价格后为</t>
        </r>
        <r>
          <rPr>
            <sz val="9"/>
            <rFont val="Tahoma"/>
            <charset val="134"/>
          </rPr>
          <t>418000</t>
        </r>
        <r>
          <rPr>
            <sz val="9"/>
            <rFont val="宋体"/>
            <charset val="134"/>
          </rPr>
          <t>。</t>
        </r>
      </text>
    </comment>
    <comment ref="F12" authorId="1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原厂：早期车中，时尚型多加了</t>
        </r>
        <r>
          <rPr>
            <sz val="9"/>
            <rFont val="Tahoma"/>
            <charset val="134"/>
          </rPr>
          <t>1XW</t>
        </r>
        <r>
          <rPr>
            <sz val="9"/>
            <rFont val="宋体"/>
            <charset val="134"/>
          </rPr>
          <t>（高级三幅真皮多功能方向盘）</t>
        </r>
        <r>
          <rPr>
            <sz val="9"/>
            <rFont val="Tahoma"/>
            <charset val="134"/>
          </rPr>
          <t>,7UG</t>
        </r>
        <r>
          <rPr>
            <sz val="9"/>
            <rFont val="宋体"/>
            <charset val="134"/>
          </rPr>
          <t>（高端导航系统）</t>
        </r>
        <r>
          <rPr>
            <sz val="9"/>
            <rFont val="Tahoma"/>
            <charset val="134"/>
          </rPr>
          <t>,9S8</t>
        </r>
        <r>
          <rPr>
            <sz val="9"/>
            <rFont val="宋体"/>
            <charset val="134"/>
          </rPr>
          <t>（虚拟座舱）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个装备，相应指导价也因此多加了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万元。</t>
        </r>
      </text>
    </comment>
    <comment ref="M22" authorId="2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返利发车</t>
        </r>
      </text>
    </comment>
    <comment ref="G23" authorId="3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4L6 防炫目内后视镜2500
原厂：
6XK 电动折叠、可加热、电动调节自动防眩目外后视镜
(需与4L6一起选装）2000</t>
        </r>
      </text>
    </comment>
    <comment ref="G27" authorId="3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前后座椅加热4500/奥迪驻车辅助包 加装版2500，一共7000.</t>
        </r>
      </text>
    </comment>
  </commentList>
</comments>
</file>

<file path=xl/comments7.xml><?xml version="1.0" encoding="utf-8"?>
<comments xmlns="http://schemas.openxmlformats.org/spreadsheetml/2006/main">
  <authors>
    <author>sale</author>
    <author>郭兴元</author>
    <author>作者</author>
    <author>刘一红</author>
  </authors>
  <commentList>
    <comment ref="B27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H25636</t>
        </r>
      </text>
    </comment>
    <comment ref="D27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5</t>
        </r>
        <r>
          <rPr>
            <sz val="9"/>
            <rFont val="宋体"/>
            <charset val="134"/>
          </rPr>
          <t>辐</t>
        </r>
        <r>
          <rPr>
            <sz val="9"/>
            <rFont val="Tahoma"/>
            <charset val="134"/>
          </rPr>
          <t>V</t>
        </r>
        <r>
          <rPr>
            <sz val="9"/>
            <rFont val="宋体"/>
            <charset val="134"/>
          </rPr>
          <t>型设计铸铝车轮</t>
        </r>
        <r>
          <rPr>
            <sz val="9"/>
            <rFont val="Tahoma"/>
            <charset val="134"/>
          </rPr>
          <t>8.5Jx18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charset val="134"/>
          </rPr>
          <t>245/40 R18</t>
        </r>
      </text>
    </comment>
    <comment ref="B28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H25638</t>
        </r>
      </text>
    </comment>
    <comment ref="D28" authorId="0">
      <text>
        <r>
          <rPr>
            <b/>
            <sz val="9"/>
            <rFont val="Tahoma"/>
            <charset val="134"/>
          </rPr>
          <t>sale:</t>
        </r>
        <r>
          <rPr>
            <sz val="9"/>
            <rFont val="Tahoma"/>
            <charset val="134"/>
          </rPr>
          <t xml:space="preserve">
5</t>
        </r>
        <r>
          <rPr>
            <sz val="9"/>
            <rFont val="宋体"/>
            <charset val="134"/>
          </rPr>
          <t>辐</t>
        </r>
        <r>
          <rPr>
            <sz val="9"/>
            <rFont val="Tahoma"/>
            <charset val="134"/>
          </rPr>
          <t>V</t>
        </r>
        <r>
          <rPr>
            <sz val="9"/>
            <rFont val="宋体"/>
            <charset val="134"/>
          </rPr>
          <t>型设计铸铝车轮</t>
        </r>
        <r>
          <rPr>
            <sz val="9"/>
            <rFont val="Tahoma"/>
            <charset val="134"/>
          </rPr>
          <t>8.5Jx18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charset val="134"/>
          </rPr>
          <t>245/40 R18</t>
        </r>
      </text>
    </comment>
    <comment ref="B38" authorId="1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Q48338</t>
        </r>
      </text>
    </comment>
    <comment ref="F42" authorId="0">
      <text>
        <r>
          <rPr>
            <b/>
            <sz val="9"/>
            <rFont val="Tahoma"/>
            <charset val="134"/>
          </rPr>
          <t>sale:</t>
        </r>
        <r>
          <rPr>
            <b/>
            <sz val="9"/>
            <rFont val="宋体"/>
            <charset val="134"/>
          </rPr>
          <t>原厂：大灯清洗</t>
        </r>
        <r>
          <rPr>
            <b/>
            <sz val="9"/>
            <rFont val="Tahoma"/>
            <charset val="134"/>
          </rPr>
          <t>3500</t>
        </r>
      </text>
    </comment>
    <comment ref="F5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原厂：PCZ：奥迪城市驾驶全方位辅助包(包含以下）:
全景影像、自动泊车、预安全系统后部版、奥迪侧向辅助
2MV：带电磁减震的S运动悬架
5MK：碳纤维饰条
GH2：quattro®运动型差速锁</t>
        </r>
      </text>
    </comment>
    <comment ref="J5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欠税表</t>
        </r>
      </text>
    </comment>
    <comment ref="K5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欠税表</t>
        </r>
      </text>
    </comment>
    <comment ref="E5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LED大灯15400</t>
        </r>
      </text>
    </comment>
    <comment ref="F59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6K8 预安全系统城市版（需与PXC一起选装）5200
6XF 电动调节、折叠、可加热、带记忆功能外后视镜（需与PV4一起选装）0
9VS Bang &amp; Olufsen音响系统11000
KA2 倒车影像5800
PCE 奥迪驾驶辅助包14700
PQD 
PV3 司机座椅带记忆功能（需与6XL和4L7一起选装）2700
PXC 矩阵式LED大灯包括前后动态转向灯5800
QQ2 高级灯光包1300
WAM
共46500</t>
        </r>
      </text>
    </comment>
    <comment ref="F6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A5 45四驱运动型：斗牛士红+黑色
1BL 电磁减震悬架12700，
6XK 电动调节、折叠、可加热、自动防眩外后视镜（需与4L7一起选装）1600，
N7U 阿尔卡塔纳/真皮组合面料（需与运动座椅一起选装）4500，
PCF 奥迪驻车辅助包12500，
PXC 矩阵式LED大灯包括前后动态转向灯5800，
QQ2 高级灯光包1300。
共38400.
净车价待确定。11.9</t>
        </r>
      </text>
    </comment>
    <comment ref="D67" authorId="0">
      <text>
        <r>
          <rPr>
            <b/>
            <sz val="9"/>
            <rFont val="宋体"/>
            <charset val="134"/>
          </rPr>
          <t>sale:有油卡补贴</t>
        </r>
      </text>
    </comment>
    <comment ref="P6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激励订单已报备</t>
        </r>
      </text>
    </comment>
    <comment ref="D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有油卡补贴</t>
        </r>
      </text>
    </comment>
    <comment ref="P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激励订单：5-23解锁，5-1订车，5-23减去5-1=22天，22-15=7天，获得a额度补偿6.1</t>
        </r>
      </text>
    </comment>
    <comment ref="D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有油卡补贴</t>
        </r>
      </text>
    </comment>
    <comment ref="P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激励订单已报备</t>
        </r>
      </text>
    </comment>
    <comment ref="F7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原价557800，厂家降价11.1</t>
        </r>
      </text>
    </comment>
    <comment ref="P72" authorId="0">
      <text>
        <r>
          <rPr>
            <b/>
            <sz val="9"/>
            <rFont val="宋体"/>
            <charset val="134"/>
          </rPr>
          <t>sale:签订到解锁时间11天，不超15天，没有支持6.1</t>
        </r>
      </text>
    </comment>
    <comment ref="O75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TT没有备注
</t>
        </r>
      </text>
    </comment>
    <comment ref="L7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系统未上传7.19</t>
        </r>
      </text>
    </comment>
    <comment ref="O77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TT没有备注
</t>
        </r>
      </text>
    </comment>
    <comment ref="G80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G8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原厂：LED大灯15400</t>
        </r>
      </text>
    </comment>
    <comment ref="G8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加装LED大灯15400</t>
        </r>
      </text>
    </comment>
    <comment ref="G86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G8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LED大灯包括前后动态转向灯15400</t>
        </r>
      </text>
    </comment>
    <comment ref="G88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V90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揭阳
</t>
        </r>
      </text>
    </comment>
    <comment ref="G9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PX2 LED大灯包括前后动态转向灯15400
6XE 电动调节折叠外后视镜2900
4ZD 奥迪尊享黑色钛合金风尚包7100
8T6 定速巡航3900
QQ2 高级灯光包1300
合计:30600</t>
        </r>
      </text>
    </comment>
    <comment ref="G10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原厂：LED大灯15400</t>
        </r>
      </text>
    </comment>
    <comment ref="G10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智能钥匙7400</t>
        </r>
      </text>
    </comment>
  </commentList>
</comments>
</file>

<file path=xl/comments8.xml><?xml version="1.0" encoding="utf-8"?>
<comments xmlns="http://schemas.openxmlformats.org/spreadsheetml/2006/main">
  <authors>
    <author>sale</author>
    <author>刘一红</author>
  </authors>
  <commentList>
    <comment ref="D1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10月解封</t>
        </r>
      </text>
    </comment>
    <comment ref="F1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5.17发船，降价前的价格，以发车为准5.17 </t>
        </r>
      </text>
    </comment>
    <comment ref="O20" authorId="1">
      <text>
        <r>
          <rPr>
            <b/>
            <sz val="9"/>
            <rFont val="宋体"/>
            <charset val="134"/>
          </rPr>
          <t>sale:
在TT备注</t>
        </r>
      </text>
    </comment>
    <comment ref="M2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返利强制发车</t>
        </r>
      </text>
    </comment>
  </commentList>
</comments>
</file>

<file path=xl/comments9.xml><?xml version="1.0" encoding="utf-8"?>
<comments xmlns="http://schemas.openxmlformats.org/spreadsheetml/2006/main">
  <authors>
    <author>zhang.yx</author>
    <author>sale</author>
  </authors>
  <commentList>
    <comment ref="D5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第一季度长库龄车</t>
        </r>
      </text>
    </comment>
    <comment ref="D7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第一季度长库龄车</t>
        </r>
      </text>
    </comment>
    <comment ref="F13" authorId="0">
      <text>
        <r>
          <rPr>
            <b/>
            <sz val="9"/>
            <rFont val="Tahoma"/>
            <charset val="134"/>
          </rPr>
          <t>zhang.yx: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原厂加装：黑色顶棚</t>
        </r>
      </text>
    </comment>
    <comment ref="N36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已安排除膜2017.10.10
已完工2017.10.17</t>
        </r>
      </text>
    </comment>
    <comment ref="M37" authorId="1">
      <text>
        <r>
          <rPr>
            <b/>
            <sz val="9"/>
            <rFont val="宋体"/>
            <charset val="134"/>
          </rPr>
          <t>sale:返利发车</t>
        </r>
      </text>
    </comment>
    <comment ref="B42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调剂车</t>
        </r>
      </text>
    </comment>
    <comment ref="G43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1BK 自适应空气悬架21000、1Z6 初始标准增加100、5ZF 前头枕0、6I3 车道偏离警示2500、7TL 饰条上部，树木纹理 天然灰棕色5000、Q4Q S前排运动型座椅-16000、QL5 深色玻璃（隐私上釉）6500，共19100
VP，是折扣包，PV3+WQV同选时、PCM，城市辅助包、PV3，驾驶座记忆、WQV，S-line运动包（出口型）
3VP 折扣包 4000、PCM 城市辅助包 18000、PV3 驾驶座记忆13000(与WQV同选）、WQV S-line运动包（出口型）-9000，共26000
合计45100
原价808800+45100=853900</t>
        </r>
      </text>
    </comment>
    <comment ref="J44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sale:原2019-6-28预开国五，深圳市锦奥汽车贸易有限公司，7月作废重开</t>
        </r>
      </text>
    </comment>
  </commentList>
</comments>
</file>

<file path=xl/sharedStrings.xml><?xml version="1.0" encoding="utf-8"?>
<sst xmlns="http://schemas.openxmlformats.org/spreadsheetml/2006/main" count="8269" uniqueCount="3407">
  <si>
    <t>车型</t>
  </si>
  <si>
    <t>A1</t>
  </si>
  <si>
    <t>A3</t>
  </si>
  <si>
    <t>A4 ALL</t>
  </si>
  <si>
    <t>A5</t>
  </si>
  <si>
    <t>A7</t>
  </si>
  <si>
    <t>Q5</t>
  </si>
  <si>
    <t>Q7</t>
  </si>
  <si>
    <t>A8L</t>
  </si>
  <si>
    <t>TT</t>
  </si>
  <si>
    <t>A6 FBU</t>
  </si>
  <si>
    <t>经销商库存</t>
  </si>
  <si>
    <t>AAK商务计划</t>
  </si>
  <si>
    <t>月均AAK</t>
  </si>
  <si>
    <t>经销商库存深度</t>
  </si>
  <si>
    <t>管线库存</t>
  </si>
  <si>
    <t>整体库存深度</t>
  </si>
  <si>
    <r>
      <rPr>
        <sz val="10"/>
        <rFont val="Arial"/>
        <charset val="134"/>
      </rPr>
      <t>2019</t>
    </r>
    <r>
      <rPr>
        <sz val="10"/>
        <rFont val="宋体"/>
        <charset val="134"/>
      </rPr>
      <t>年国六车辆预计到店时间：</t>
    </r>
  </si>
  <si>
    <r>
      <rPr>
        <sz val="10"/>
        <rFont val="Arial"/>
        <charset val="134"/>
      </rPr>
      <t>A8</t>
    </r>
    <r>
      <rPr>
        <sz val="10"/>
        <rFont val="宋体"/>
        <charset val="134"/>
      </rPr>
      <t>预计</t>
    </r>
    <r>
      <rPr>
        <sz val="10"/>
        <rFont val="Arial"/>
        <charset val="134"/>
      </rPr>
      <t>7</t>
    </r>
    <r>
      <rPr>
        <sz val="10"/>
        <rFont val="宋体"/>
        <charset val="134"/>
      </rPr>
      <t>月底到店，</t>
    </r>
  </si>
  <si>
    <r>
      <rPr>
        <sz val="10"/>
        <rFont val="Arial"/>
        <charset val="134"/>
      </rPr>
      <t xml:space="preserve">A7 3.0T </t>
    </r>
    <r>
      <rPr>
        <sz val="10"/>
        <rFont val="宋体"/>
        <charset val="134"/>
      </rPr>
      <t>无国六发动机，</t>
    </r>
  </si>
  <si>
    <r>
      <rPr>
        <sz val="10"/>
        <rFont val="Arial"/>
        <charset val="134"/>
      </rPr>
      <t>Q72.0T</t>
    </r>
    <r>
      <rPr>
        <sz val="10"/>
        <rFont val="宋体"/>
        <charset val="134"/>
      </rPr>
      <t>预计</t>
    </r>
    <r>
      <rPr>
        <sz val="10"/>
        <rFont val="Arial"/>
        <charset val="134"/>
      </rPr>
      <t>10</t>
    </r>
    <r>
      <rPr>
        <sz val="10"/>
        <rFont val="宋体"/>
        <charset val="134"/>
      </rPr>
      <t>月初到店，</t>
    </r>
  </si>
  <si>
    <r>
      <rPr>
        <sz val="10"/>
        <rFont val="Arial"/>
        <charset val="134"/>
      </rPr>
      <t xml:space="preserve">Q73.0T </t>
    </r>
    <r>
      <rPr>
        <sz val="10"/>
        <rFont val="宋体"/>
        <charset val="134"/>
      </rPr>
      <t>无国六发动机，</t>
    </r>
  </si>
  <si>
    <r>
      <rPr>
        <sz val="10"/>
        <rFont val="Arial"/>
        <charset val="134"/>
      </rPr>
      <t>A5SB/CP/Cab140KW</t>
    </r>
    <r>
      <rPr>
        <sz val="10"/>
        <rFont val="宋体"/>
        <charset val="134"/>
      </rPr>
      <t>预计</t>
    </r>
    <r>
      <rPr>
        <sz val="10"/>
        <rFont val="Arial"/>
        <charset val="134"/>
      </rPr>
      <t>11</t>
    </r>
    <r>
      <rPr>
        <sz val="10"/>
        <rFont val="宋体"/>
        <charset val="134"/>
      </rPr>
      <t>月底到店，</t>
    </r>
  </si>
  <si>
    <r>
      <rPr>
        <sz val="10"/>
        <rFont val="Arial"/>
        <charset val="134"/>
      </rPr>
      <t>A5SB/CP/Cab180KW 2019</t>
    </r>
    <r>
      <rPr>
        <sz val="10"/>
        <rFont val="宋体"/>
        <charset val="134"/>
      </rPr>
      <t>年无法到店，</t>
    </r>
  </si>
  <si>
    <r>
      <rPr>
        <sz val="10"/>
        <rFont val="Arial"/>
        <charset val="134"/>
      </rPr>
      <t xml:space="preserve">A4AR </t>
    </r>
    <r>
      <rPr>
        <sz val="10"/>
        <rFont val="宋体"/>
        <charset val="134"/>
      </rPr>
      <t>无国六发动机，</t>
    </r>
  </si>
  <si>
    <r>
      <rPr>
        <sz val="10"/>
        <rFont val="Arial"/>
        <charset val="134"/>
      </rPr>
      <t xml:space="preserve">A3Cab </t>
    </r>
    <r>
      <rPr>
        <sz val="10"/>
        <rFont val="宋体"/>
        <charset val="134"/>
      </rPr>
      <t>无国六发动机，</t>
    </r>
  </si>
  <si>
    <r>
      <rPr>
        <sz val="10"/>
        <rFont val="Arial"/>
        <charset val="134"/>
      </rPr>
      <t>S3/S4/S5/RS4 2019</t>
    </r>
    <r>
      <rPr>
        <sz val="10"/>
        <rFont val="宋体"/>
        <charset val="134"/>
      </rPr>
      <t>年无法到店，</t>
    </r>
  </si>
  <si>
    <r>
      <rPr>
        <sz val="10"/>
        <rFont val="Arial"/>
        <charset val="134"/>
      </rPr>
      <t xml:space="preserve">RS5 </t>
    </r>
    <r>
      <rPr>
        <sz val="10"/>
        <rFont val="宋体"/>
        <charset val="134"/>
      </rPr>
      <t>预计</t>
    </r>
    <r>
      <rPr>
        <sz val="10"/>
        <rFont val="Arial"/>
        <charset val="134"/>
      </rPr>
      <t>12</t>
    </r>
    <r>
      <rPr>
        <sz val="10"/>
        <rFont val="宋体"/>
        <charset val="134"/>
      </rPr>
      <t>月底到店，</t>
    </r>
  </si>
  <si>
    <t>订单号</t>
  </si>
  <si>
    <t>配置</t>
  </si>
  <si>
    <t>车架</t>
  </si>
  <si>
    <t>颜色</t>
  </si>
  <si>
    <t>净车价</t>
  </si>
  <si>
    <t>官降价</t>
  </si>
  <si>
    <t>备注</t>
  </si>
  <si>
    <t>质损</t>
  </si>
  <si>
    <t>开票日期</t>
  </si>
  <si>
    <t>AAK日期</t>
  </si>
  <si>
    <t>关单</t>
  </si>
  <si>
    <t>到店日期</t>
  </si>
  <si>
    <t>库龄</t>
  </si>
  <si>
    <t>合格证</t>
  </si>
  <si>
    <t>客户姓名</t>
  </si>
  <si>
    <t>销售顾问</t>
  </si>
  <si>
    <t>组别</t>
  </si>
  <si>
    <t>签订日期</t>
  </si>
  <si>
    <t>分车日期</t>
  </si>
  <si>
    <t>付款情况</t>
  </si>
  <si>
    <t>RS3</t>
  </si>
  <si>
    <t>WUAB3J8V8J1908491</t>
  </si>
  <si>
    <t>2Y（冰川白）UB（黑灰）</t>
  </si>
  <si>
    <t>深圳奥德车，在一楼展厅</t>
  </si>
  <si>
    <t xml:space="preserve"> </t>
  </si>
  <si>
    <t>A4 Avant 2.0T 140KW时尚动感型</t>
  </si>
  <si>
    <t>K21154</t>
  </si>
  <si>
    <t>国六标配</t>
  </si>
  <si>
    <t>WAU5FCF40KA123338</t>
  </si>
  <si>
    <t>曼哈顿灰+黑色</t>
  </si>
  <si>
    <t>12月49周</t>
  </si>
  <si>
    <t>港口资源</t>
  </si>
  <si>
    <t>管线订单</t>
  </si>
  <si>
    <t>车型（德国）</t>
  </si>
  <si>
    <t>A5 45四驱运动型</t>
  </si>
  <si>
    <t>国五</t>
  </si>
  <si>
    <t>WAUAFEF53KA055927</t>
  </si>
  <si>
    <t>纳瓦尔蓝+黑色</t>
  </si>
  <si>
    <t xml:space="preserve">到店装：
3D360全景影像
碳纤内饰
销售价12500
</t>
  </si>
  <si>
    <t>在财务</t>
  </si>
  <si>
    <t>预开票车辆，要收新车销售发票、机动车登记证书、首次交易二手车发票，二手车发票当月开当月AAK</t>
  </si>
  <si>
    <t>已开锦奥票的国五车，保险必须出人保，详询张经理</t>
  </si>
  <si>
    <r>
      <t>A5 Sportback B9 2.0T/140 kW Lifestyle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时尚型</t>
    </r>
  </si>
  <si>
    <t>K20658</t>
  </si>
  <si>
    <t>国六</t>
  </si>
  <si>
    <t>WAUGFEF55KA085375</t>
  </si>
  <si>
    <t>2Y冰川白+YM黑色</t>
  </si>
  <si>
    <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49</t>
    </r>
    <r>
      <rPr>
        <sz val="10"/>
        <color theme="1"/>
        <rFont val="宋体"/>
        <charset val="134"/>
      </rPr>
      <t>周</t>
    </r>
  </si>
  <si>
    <t>已通过技术检查</t>
  </si>
  <si>
    <t>K20665</t>
  </si>
  <si>
    <t xml:space="preserve">WAUGFEF54KA085481 </t>
  </si>
  <si>
    <t>已发船12.9</t>
  </si>
  <si>
    <t>未通过技术检查</t>
  </si>
  <si>
    <t>K20676</t>
  </si>
  <si>
    <t>WAUGFEF50KA087289</t>
  </si>
  <si>
    <t>H1曼哈顿灰+YM黑色</t>
  </si>
  <si>
    <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周</t>
    </r>
  </si>
  <si>
    <t>K88296</t>
  </si>
  <si>
    <t>WAUGFEF59KA089249</t>
  </si>
  <si>
    <t>T9T9朱鹭白+YM黑色</t>
  </si>
  <si>
    <r>
      <t>预计</t>
    </r>
    <r>
      <rPr>
        <sz val="10"/>
        <color theme="1"/>
        <rFont val="Arial"/>
        <charset val="134"/>
      </rPr>
      <t>377600</t>
    </r>
  </si>
  <si>
    <r>
      <t>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周</t>
    </r>
  </si>
  <si>
    <t>已发船12.6</t>
  </si>
  <si>
    <t>K88245</t>
  </si>
  <si>
    <t>WAUGFEF51KA089228</t>
  </si>
  <si>
    <t>2D2D纳瓦拉蓝+YM黑色</t>
  </si>
  <si>
    <r>
      <t>预计</t>
    </r>
    <r>
      <rPr>
        <sz val="10"/>
        <color theme="1"/>
        <rFont val="Arial"/>
        <charset val="134"/>
      </rPr>
      <t>378500</t>
    </r>
  </si>
  <si>
    <r>
      <t>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周</t>
    </r>
  </si>
  <si>
    <t>曹丽丽</t>
  </si>
  <si>
    <t>钟昊</t>
  </si>
  <si>
    <t>C组</t>
  </si>
  <si>
    <t>一次性</t>
  </si>
  <si>
    <r>
      <rPr>
        <sz val="9"/>
        <rFont val="宋体"/>
        <charset val="134"/>
      </rPr>
      <t>A5 Sportback B9 2.0T/185 kW quattro Sport</t>
    </r>
    <r>
      <rPr>
        <sz val="10"/>
        <rFont val="Arial"/>
        <charset val="134"/>
      </rPr>
      <t>45</t>
    </r>
    <r>
      <rPr>
        <sz val="10"/>
        <rFont val="宋体"/>
        <charset val="134"/>
      </rPr>
      <t>运动型</t>
    </r>
  </si>
  <si>
    <t>K20620</t>
  </si>
  <si>
    <t>已释放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</si>
  <si>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2</t>
    </r>
    <r>
      <rPr>
        <sz val="10"/>
        <rFont val="宋体"/>
        <charset val="134"/>
      </rPr>
      <t>月</t>
    </r>
    <r>
      <rPr>
        <sz val="10"/>
        <rFont val="Arial"/>
        <charset val="134"/>
      </rPr>
      <t>50</t>
    </r>
    <r>
      <rPr>
        <sz val="10"/>
        <rFont val="宋体"/>
        <charset val="134"/>
      </rPr>
      <t>周</t>
    </r>
  </si>
  <si>
    <r>
      <rPr>
        <sz val="9"/>
        <rFont val="宋体"/>
        <charset val="134"/>
      </rPr>
      <t>A5 Sportback B9 2.0T/140 kW Lifestyle</t>
    </r>
    <r>
      <rPr>
        <sz val="10"/>
        <rFont val="Arial"/>
        <charset val="134"/>
      </rPr>
      <t>40</t>
    </r>
    <r>
      <rPr>
        <sz val="10"/>
        <rFont val="宋体"/>
        <charset val="134"/>
      </rPr>
      <t>时尚型</t>
    </r>
  </si>
  <si>
    <t>KF7067</t>
  </si>
  <si>
    <t>纳瓦拉蓝+黑色</t>
  </si>
  <si>
    <r>
      <rPr>
        <sz val="10"/>
        <rFont val="Arial"/>
        <charset val="134"/>
      </rPr>
      <t>2月</t>
    </r>
    <r>
      <rPr>
        <sz val="10"/>
        <rFont val="Arial"/>
        <charset val="134"/>
      </rPr>
      <t>6</t>
    </r>
    <r>
      <rPr>
        <sz val="10"/>
        <rFont val="宋体"/>
        <charset val="134"/>
      </rPr>
      <t>周</t>
    </r>
  </si>
  <si>
    <t>KF7079</t>
  </si>
  <si>
    <t>冰川白+黑色</t>
  </si>
  <si>
    <t>2月7周</t>
  </si>
  <si>
    <t>KI0840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</si>
  <si>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月</t>
    </r>
    <r>
      <rPr>
        <sz val="10"/>
        <rFont val="Arial"/>
        <charset val="134"/>
      </rPr>
      <t>9</t>
    </r>
    <r>
      <rPr>
        <sz val="10"/>
        <rFont val="宋体"/>
        <charset val="134"/>
      </rPr>
      <t>周</t>
    </r>
  </si>
  <si>
    <t>KI1040</t>
  </si>
  <si>
    <t>KI1146</t>
  </si>
  <si>
    <t>KI1285</t>
  </si>
  <si>
    <t>探戈红+黑色</t>
  </si>
  <si>
    <t>国六 A5 12月会到车</t>
  </si>
  <si>
    <t>A6 Avant 45TFSI 臻选S line</t>
  </si>
  <si>
    <t>XUVHH3</t>
  </si>
  <si>
    <t>标配国六</t>
  </si>
  <si>
    <t>订单冻结</t>
  </si>
  <si>
    <t>6Y6Y天云灰+FZ黑色</t>
  </si>
  <si>
    <t>未出</t>
  </si>
  <si>
    <t>10月的紧急配额</t>
  </si>
  <si>
    <t>XUXOS0</t>
  </si>
  <si>
    <t>未释放</t>
  </si>
  <si>
    <t>0E0E传奇黑+FZ黑色</t>
  </si>
  <si>
    <t>11月配额</t>
  </si>
  <si>
    <t>A6 Avant 40TFSI Luxury S line豪华动感型</t>
  </si>
  <si>
    <t>K88320</t>
  </si>
  <si>
    <t>生产中</t>
  </si>
  <si>
    <t>5U5U苍穹蓝+FZ黑色</t>
  </si>
  <si>
    <t>1月1周</t>
  </si>
  <si>
    <r>
      <rPr>
        <sz val="9"/>
        <rFont val="宋体"/>
        <charset val="134"/>
      </rPr>
      <t>国六</t>
    </r>
    <r>
      <rPr>
        <sz val="9"/>
        <rFont val="Arial"/>
        <charset val="134"/>
      </rPr>
      <t xml:space="preserve"> A6avant 11</t>
    </r>
    <r>
      <rPr>
        <sz val="9"/>
        <rFont val="宋体"/>
        <charset val="134"/>
      </rPr>
      <t>月会到车</t>
    </r>
  </si>
  <si>
    <r>
      <rPr>
        <sz val="10"/>
        <rFont val="Arial"/>
        <charset val="134"/>
      </rPr>
      <t>avant</t>
    </r>
    <r>
      <rPr>
        <sz val="10"/>
        <rFont val="宋体"/>
        <charset val="134"/>
      </rPr>
      <t>是旅行版，</t>
    </r>
    <r>
      <rPr>
        <sz val="10"/>
        <rFont val="Arial"/>
        <charset val="134"/>
      </rPr>
      <t>allroad</t>
    </r>
    <r>
      <rPr>
        <sz val="10"/>
        <rFont val="宋体"/>
        <charset val="134"/>
      </rPr>
      <t>是属于</t>
    </r>
    <r>
      <rPr>
        <sz val="10"/>
        <rFont val="Arial"/>
        <charset val="134"/>
      </rPr>
      <t>avant</t>
    </r>
    <r>
      <rPr>
        <sz val="10"/>
        <rFont val="宋体"/>
        <charset val="134"/>
      </rPr>
      <t>基础上的越野版</t>
    </r>
  </si>
  <si>
    <r>
      <rPr>
        <sz val="10"/>
        <rFont val="Arial"/>
        <charset val="134"/>
      </rPr>
      <t xml:space="preserve">2019.6.7 Audi A6 Avant 45TFSI </t>
    </r>
    <r>
      <rPr>
        <sz val="10"/>
        <rFont val="宋体"/>
        <charset val="134"/>
      </rPr>
      <t>臻选</t>
    </r>
    <r>
      <rPr>
        <sz val="10"/>
        <rFont val="Arial"/>
        <charset val="134"/>
      </rPr>
      <t>S line</t>
    </r>
    <r>
      <rPr>
        <sz val="10"/>
        <rFont val="宋体"/>
        <charset val="134"/>
      </rPr>
      <t>，约</t>
    </r>
    <r>
      <rPr>
        <sz val="10"/>
        <rFont val="Arial"/>
        <charset val="134"/>
      </rPr>
      <t>485000</t>
    </r>
    <r>
      <rPr>
        <sz val="10"/>
        <rFont val="宋体"/>
        <charset val="134"/>
      </rPr>
      <t>，</t>
    </r>
    <r>
      <rPr>
        <sz val="10"/>
        <rFont val="Arial"/>
        <charset val="134"/>
      </rPr>
      <t>CW29 SOP</t>
    </r>
  </si>
  <si>
    <t>A6 ALL</t>
  </si>
  <si>
    <t>4AH02Y</t>
  </si>
  <si>
    <t>标配</t>
  </si>
  <si>
    <r>
      <rPr>
        <sz val="10"/>
        <rFont val="Arial"/>
        <charset val="134"/>
      </rPr>
      <t>陨石灰</t>
    </r>
    <r>
      <rPr>
        <sz val="10"/>
        <rFont val="Arial"/>
        <charset val="134"/>
      </rPr>
      <t>+</t>
    </r>
    <r>
      <rPr>
        <sz val="10"/>
        <rFont val="宋体"/>
        <charset val="134"/>
      </rPr>
      <t>黑色</t>
    </r>
  </si>
  <si>
    <t>KL1571</t>
  </si>
  <si>
    <t>传奇黑+黑色</t>
  </si>
  <si>
    <t>3月10周</t>
  </si>
  <si>
    <t>车型(德国）</t>
  </si>
  <si>
    <t>指导价</t>
  </si>
  <si>
    <t>A7 2.0T专享型</t>
  </si>
  <si>
    <t>KF7159</t>
  </si>
  <si>
    <t>700800以实际发车价格为准</t>
  </si>
  <si>
    <r>
      <rPr>
        <sz val="10"/>
        <rFont val="宋体"/>
        <charset val="134"/>
      </rPr>
      <t>2月</t>
    </r>
    <r>
      <rPr>
        <sz val="10"/>
        <rFont val="Arial"/>
        <charset val="134"/>
      </rPr>
      <t>6</t>
    </r>
    <r>
      <rPr>
        <sz val="10"/>
        <rFont val="宋体"/>
        <charset val="134"/>
      </rPr>
      <t>周</t>
    </r>
  </si>
  <si>
    <t>A7 2.0T臻选型</t>
  </si>
  <si>
    <t>KL1566</t>
  </si>
  <si>
    <t>苍穹蓝+黑色</t>
  </si>
  <si>
    <t>FZ</t>
  </si>
  <si>
    <t>618000以实际发车为准</t>
  </si>
  <si>
    <t>国六 A72.0 11月会到车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</si>
  <si>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019-4-3 A7 NF产能调整，暂停排产</t>
    </r>
  </si>
  <si>
    <t>车型（斯洛伐克）</t>
  </si>
  <si>
    <t>2.0T</t>
  </si>
  <si>
    <t>Q7 45TFSI舒适型</t>
  </si>
  <si>
    <t>五座</t>
  </si>
  <si>
    <t>WAUAFC4M9KD032469</t>
  </si>
  <si>
    <t>魔力黑+牛轧糖棕</t>
  </si>
  <si>
    <t xml:space="preserve">星光顶棚13800+通风座椅12000+副驾仪表7900+桃木装饰件4500
</t>
  </si>
  <si>
    <t>广锦车拖锦奥</t>
  </si>
  <si>
    <t>何小干</t>
  </si>
  <si>
    <t>陈晓聪</t>
  </si>
  <si>
    <t>B组</t>
  </si>
  <si>
    <t>专案</t>
  </si>
  <si>
    <t>WAUAFC4M6KD017282</t>
  </si>
  <si>
    <t>魔力黑+黑色</t>
  </si>
  <si>
    <t>陈灵燕</t>
  </si>
  <si>
    <t>黄文娟</t>
  </si>
  <si>
    <t>进口</t>
  </si>
  <si>
    <t>MMZMQU</t>
  </si>
  <si>
    <t>七座</t>
  </si>
  <si>
    <t>WAUAFC4M3KD046724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</si>
  <si>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牛轧糖棕</t>
    </r>
  </si>
  <si>
    <t>国六展车</t>
  </si>
  <si>
    <t>龙婷婷</t>
  </si>
  <si>
    <t>钟琳</t>
  </si>
  <si>
    <t>深圳锦龙</t>
  </si>
  <si>
    <t>WAUAFC4M6KD046541</t>
  </si>
  <si>
    <t>武士灰+黑色</t>
  </si>
  <si>
    <t>深圳市安易达商务汽车服务有限公司（大用户）</t>
  </si>
  <si>
    <t>蔡广萍</t>
  </si>
  <si>
    <t>融资租赁</t>
  </si>
  <si>
    <t>Q7 45TFSI运动型</t>
  </si>
  <si>
    <t>WAUAFC4M5KD037491</t>
  </si>
  <si>
    <t>3.0T</t>
  </si>
  <si>
    <t>Q7 55TFSI运动型</t>
  </si>
  <si>
    <t>WAUAGC4M3KD030861</t>
  </si>
  <si>
    <t>WAUAGC4M2KD017244</t>
  </si>
  <si>
    <t>王良</t>
  </si>
  <si>
    <t>邱晓明</t>
  </si>
  <si>
    <t>Q7 55TFSI技术型</t>
  </si>
  <si>
    <t>WAUAGC4M0KD032390</t>
  </si>
  <si>
    <r>
      <rPr>
        <sz val="8"/>
        <color rgb="FFFF0000"/>
        <rFont val="宋体"/>
        <charset val="134"/>
      </rPr>
      <t>星光顶棚</t>
    </r>
    <r>
      <rPr>
        <sz val="10"/>
        <rFont val="Arial"/>
        <charset val="134"/>
      </rPr>
      <t>13800+</t>
    </r>
    <r>
      <rPr>
        <sz val="10"/>
        <rFont val="宋体"/>
        <charset val="134"/>
      </rPr>
      <t>通风座椅</t>
    </r>
    <r>
      <rPr>
        <sz val="10"/>
        <rFont val="Arial"/>
        <charset val="134"/>
      </rPr>
      <t>12000+</t>
    </r>
    <r>
      <rPr>
        <sz val="10"/>
        <rFont val="宋体"/>
        <charset val="134"/>
      </rPr>
      <t>副驾仪表</t>
    </r>
    <r>
      <rPr>
        <sz val="10"/>
        <rFont val="Arial"/>
        <charset val="134"/>
      </rPr>
      <t>7900+</t>
    </r>
    <r>
      <rPr>
        <sz val="10"/>
        <rFont val="宋体"/>
        <charset val="134"/>
      </rPr>
      <t>桃木装饰件</t>
    </r>
    <r>
      <rPr>
        <sz val="10"/>
        <rFont val="Arial"/>
        <charset val="134"/>
      </rPr>
      <t xml:space="preserve">4500
</t>
    </r>
  </si>
  <si>
    <t>何婵</t>
  </si>
  <si>
    <t>罗秀芬</t>
  </si>
  <si>
    <t>Q7 quat. 2.0T 185kw舒适型</t>
  </si>
  <si>
    <t>XNK106</t>
  </si>
  <si>
    <t>国五 2019年型</t>
  </si>
  <si>
    <t>WAUAFC4M9KD039406</t>
  </si>
  <si>
    <t>棕+黑</t>
  </si>
  <si>
    <r>
      <rPr>
        <sz val="8"/>
        <rFont val="宋体"/>
        <charset val="134"/>
      </rPr>
      <t>预计7</t>
    </r>
    <r>
      <rPr>
        <sz val="8"/>
        <rFont val="宋体"/>
        <charset val="134"/>
      </rPr>
      <t>02900</t>
    </r>
  </si>
  <si>
    <t>6月配额，ImpTransport（海运）</t>
  </si>
  <si>
    <t>Q7 3.0T/55TFSI技术型</t>
  </si>
  <si>
    <t>KL1519</t>
  </si>
  <si>
    <t>魔力黑+霍加皮棕</t>
  </si>
  <si>
    <t>KL1537</t>
  </si>
  <si>
    <t>Q7 3.0T/55TFSI运动型</t>
  </si>
  <si>
    <t>KL1502</t>
  </si>
  <si>
    <t>3月11周</t>
  </si>
  <si>
    <t>2019-6-10 Q7 6-9月暂停下发配额，预计10月才下发</t>
  </si>
  <si>
    <t>E-tron</t>
  </si>
  <si>
    <t>2019年型-Q7 E-tron+负离子发生器+上端：拉丝铝, sono 下端： 阳极化车漆 炭黑色</t>
  </si>
  <si>
    <t>WAUA8C4M2KD005639</t>
  </si>
  <si>
    <t>魔力黑+黑色内饰</t>
  </si>
  <si>
    <t>拖锦奥展厅</t>
  </si>
  <si>
    <t>庄小艇</t>
  </si>
  <si>
    <t>朱璇</t>
  </si>
  <si>
    <t>锦龙</t>
  </si>
  <si>
    <t>已开二手车发票9.14</t>
  </si>
  <si>
    <t>WAUA8C4M4KD004069</t>
  </si>
  <si>
    <t>李建洲</t>
  </si>
  <si>
    <t>魏文韬</t>
  </si>
  <si>
    <t>培训未回复9.14</t>
  </si>
  <si>
    <t>WAUA8C4M4KD001821</t>
  </si>
  <si>
    <t>锦奥牌再过户</t>
  </si>
  <si>
    <t>邓和生</t>
  </si>
  <si>
    <t>陈娇娟</t>
  </si>
  <si>
    <t>未开二手车发票9.14</t>
  </si>
  <si>
    <t>WAUA8C4M4KD002838</t>
  </si>
  <si>
    <t>在锦奥</t>
  </si>
  <si>
    <t>左前叶子板刮伤和左后下裙边脱胶</t>
  </si>
  <si>
    <t>张德恩</t>
  </si>
  <si>
    <t>原孙永乐-何珍玉，车有刮伤换车8.15</t>
  </si>
  <si>
    <t>WAUA8C4M1KD002845</t>
  </si>
  <si>
    <t>何珍玉</t>
  </si>
  <si>
    <t>孙永乐</t>
  </si>
  <si>
    <t>已开二手车发票8.31</t>
  </si>
  <si>
    <t>WAUA8C4M8KD003328</t>
  </si>
  <si>
    <t>陈新民</t>
  </si>
  <si>
    <t>已开票8.8</t>
  </si>
  <si>
    <t>WAUA8C4M9KD002303</t>
  </si>
  <si>
    <t>刘伟东</t>
  </si>
  <si>
    <t>刘忠巧</t>
  </si>
  <si>
    <t>奥德</t>
  </si>
  <si>
    <t>未开二手车发票9.11</t>
  </si>
  <si>
    <t>WAUA8C4M6KD002856</t>
  </si>
  <si>
    <t>原郑素雅-潘星，按揭问题11.6</t>
  </si>
  <si>
    <r>
      <rPr>
        <sz val="10"/>
        <rFont val="Arial"/>
        <charset val="134"/>
      </rPr>
      <t>Q8 55 TFSI quattro</t>
    </r>
    <r>
      <rPr>
        <sz val="10"/>
        <rFont val="宋体"/>
        <charset val="134"/>
      </rPr>
      <t>臻选动感型</t>
    </r>
  </si>
  <si>
    <t>XUVVH2</t>
  </si>
  <si>
    <t>WAURGCF12KD048547</t>
  </si>
  <si>
    <t>展车</t>
  </si>
  <si>
    <t>刘荣杰</t>
  </si>
  <si>
    <t>陈小龙</t>
  </si>
  <si>
    <r>
      <rPr>
        <sz val="10"/>
        <rFont val="Arial"/>
        <charset val="134"/>
      </rPr>
      <t>Q8 55 TFSI quattro</t>
    </r>
    <r>
      <rPr>
        <sz val="10"/>
        <rFont val="宋体"/>
        <charset val="134"/>
      </rPr>
      <t>豪华动感型</t>
    </r>
  </si>
  <si>
    <t>K20495</t>
  </si>
  <si>
    <t>个性化国六</t>
  </si>
  <si>
    <t>WAURGCF1XKD050563</t>
  </si>
  <si>
    <r>
      <t>Q8 45 TFSI quattro</t>
    </r>
    <r>
      <rPr>
        <sz val="10"/>
        <color theme="1"/>
        <rFont val="宋体"/>
        <charset val="134"/>
      </rPr>
      <t>豪华致雅型</t>
    </r>
  </si>
  <si>
    <t>XUVVG2</t>
  </si>
  <si>
    <t>WAURFCF19KD048984</t>
  </si>
  <si>
    <t>海运</t>
  </si>
  <si>
    <r>
      <rPr>
        <sz val="10"/>
        <rFont val="Arial"/>
        <charset val="134"/>
      </rPr>
      <t>Q8 45 TFSI quattro</t>
    </r>
    <r>
      <rPr>
        <sz val="10"/>
        <rFont val="宋体"/>
        <charset val="134"/>
      </rPr>
      <t>臻选动感型</t>
    </r>
  </si>
  <si>
    <t>XUVVG4</t>
  </si>
  <si>
    <t>WAURFCF10KD049473</t>
  </si>
  <si>
    <t>XUVVG7</t>
  </si>
  <si>
    <t>WAURGCF18KD048522</t>
  </si>
  <si>
    <t>天云灰+黑色</t>
  </si>
  <si>
    <t>858800,以实际发车为准</t>
  </si>
  <si>
    <t>被调走</t>
  </si>
  <si>
    <t>XUXOS9</t>
  </si>
  <si>
    <t>WAURGCF17KD048978</t>
  </si>
  <si>
    <t>星际蓝+黑色</t>
  </si>
  <si>
    <t>运往德国港口</t>
  </si>
  <si>
    <r>
      <rPr>
        <sz val="10"/>
        <rFont val="Arial"/>
        <charset val="134"/>
      </rPr>
      <t>Q8 55 TFSI quattro</t>
    </r>
    <r>
      <rPr>
        <sz val="10"/>
        <rFont val="宋体"/>
        <charset val="134"/>
      </rPr>
      <t>尊享动感型</t>
    </r>
  </si>
  <si>
    <t>XUVVH5</t>
  </si>
  <si>
    <t>WAURGCF12KD049701</t>
  </si>
  <si>
    <t>K20467</t>
  </si>
  <si>
    <t>WAURGCF10KD050751</t>
  </si>
  <si>
    <t>XUXOS3</t>
  </si>
  <si>
    <t>WAURFCF10KD050588</t>
  </si>
  <si>
    <t>XUXOS6</t>
  </si>
  <si>
    <t>WAURFCF11KD051197</t>
  </si>
  <si>
    <t>K20416</t>
  </si>
  <si>
    <t>WAURFCF18KD051715</t>
  </si>
  <si>
    <t>12月配额</t>
  </si>
  <si>
    <t>K88373</t>
  </si>
  <si>
    <t>WAURGCF1XKD052393</t>
  </si>
  <si>
    <t>2T2T魔力黑+FZ黑色</t>
  </si>
  <si>
    <t>1月配额</t>
  </si>
  <si>
    <t>K95925</t>
  </si>
  <si>
    <t>WAURGCF13KD052154</t>
  </si>
  <si>
    <t>XUXOT0</t>
  </si>
  <si>
    <t>WAURGCF1XKD052796</t>
  </si>
  <si>
    <t>沈亚星已售10.21</t>
  </si>
  <si>
    <t>11-18发船</t>
  </si>
  <si>
    <t>K20532</t>
  </si>
  <si>
    <t>WAURGCF17KD052576</t>
  </si>
  <si>
    <t>魔力黑+旋翼灰</t>
  </si>
  <si>
    <t>国六 Q8 11月会到车，Q8的试驾车，9月会到！厂家不会让我们囤货！一次最多发2台。36周试驾车到店是9月第一周（开始预售），商品车42周到店是10月第三周，43周上市是10月第四周</t>
  </si>
  <si>
    <t>A8 当月开票当月AAK(9月开票且Aak有2000元）</t>
  </si>
  <si>
    <t>A8L 50 TFSI quattro舒适型</t>
  </si>
  <si>
    <t>XQS206</t>
  </si>
  <si>
    <t>国六 MY19 plus</t>
  </si>
  <si>
    <t>WAURGEF87KN022416</t>
  </si>
  <si>
    <t>传奇黑+玛瑙棕</t>
  </si>
  <si>
    <t>少三包凭证9.4</t>
  </si>
  <si>
    <t>深圳市兴已达建筑工程有限公司</t>
  </si>
  <si>
    <t>A8 D5 3.0T 250kW 55豪华型</t>
  </si>
  <si>
    <t>XUVDX8</t>
  </si>
  <si>
    <t>WAURGEF82LN001314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</si>
  <si>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玛瑙棕</t>
    </r>
  </si>
  <si>
    <t>A8 D5 3.0T 250kW尊贵型</t>
  </si>
  <si>
    <t>XUVDY2</t>
  </si>
  <si>
    <t>WAURGCF86LN002180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</si>
  <si>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</si>
  <si>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A8L 55 TFSI quattro豪华型</t>
  </si>
  <si>
    <t>MMTGWL</t>
  </si>
  <si>
    <t>国六 MY19 plus 调剂车</t>
  </si>
  <si>
    <t>WAURGEF89KN020635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</si>
  <si>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charset val="134"/>
      </rPr>
      <t>-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charset val="134"/>
      </rPr>
      <t>/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charset val="134"/>
      </rPr>
      <t>-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charset val="134"/>
      </rPr>
      <t>/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charset val="134"/>
      </rPr>
      <t xml:space="preserve">/ </t>
    </r>
    <r>
      <rPr>
        <sz val="9"/>
        <color rgb="FF000000"/>
        <rFont val="宋体"/>
        <charset val="134"/>
      </rPr>
      <t>淡银色</t>
    </r>
  </si>
  <si>
    <t>XQS714</t>
  </si>
  <si>
    <t>WAURGCF88KN022509</t>
  </si>
  <si>
    <t>纪汉飞</t>
  </si>
  <si>
    <t>A8L 50 TFSI quattro豪华型</t>
  </si>
  <si>
    <t>XUUZD8</t>
  </si>
  <si>
    <t>WAURGEF89LN002735</t>
  </si>
  <si>
    <t>顾永家</t>
  </si>
  <si>
    <t>MMYXGC</t>
  </si>
  <si>
    <t xml:space="preserve">WAURGEF80KN024623 </t>
  </si>
  <si>
    <t>XUXOT1</t>
  </si>
  <si>
    <t>WAURGEF88LN005061</t>
  </si>
  <si>
    <t>预计972800</t>
  </si>
  <si>
    <t>11月45周</t>
  </si>
  <si>
    <t>K20543</t>
  </si>
  <si>
    <t>WAURGEF86LN006659</t>
  </si>
  <si>
    <t>预计1042800</t>
  </si>
  <si>
    <t>K88382</t>
  </si>
  <si>
    <t>WAURGEF83LN007543</t>
  </si>
  <si>
    <t>0E0E传奇黑+WM玛瑙棕</t>
  </si>
  <si>
    <t>K88397</t>
  </si>
  <si>
    <t>WAURGEF85LN008192</t>
  </si>
  <si>
    <t>F4F4陨石灰+WH黑色</t>
  </si>
  <si>
    <t>1月2周</t>
  </si>
  <si>
    <t>KF7018</t>
  </si>
  <si>
    <t>国六 MY20 plus</t>
  </si>
  <si>
    <r>
      <rPr>
        <sz val="8"/>
        <rFont val="宋体"/>
        <charset val="134"/>
      </rPr>
      <t>2月</t>
    </r>
    <r>
      <rPr>
        <sz val="10"/>
        <rFont val="Arial"/>
        <charset val="134"/>
      </rPr>
      <t>6</t>
    </r>
    <r>
      <rPr>
        <sz val="10"/>
        <rFont val="宋体"/>
        <charset val="134"/>
      </rPr>
      <t>周</t>
    </r>
  </si>
  <si>
    <t>车架号</t>
  </si>
  <si>
    <r>
      <rPr>
        <sz val="10"/>
        <rFont val="Arial"/>
        <charset val="134"/>
      </rPr>
      <t>AAK</t>
    </r>
    <r>
      <rPr>
        <sz val="10"/>
        <rFont val="宋体"/>
        <charset val="134"/>
      </rPr>
      <t>日期</t>
    </r>
  </si>
  <si>
    <t>客户名</t>
  </si>
  <si>
    <t>A4 Allroad 2.0T 四驱</t>
  </si>
  <si>
    <t xml:space="preserve">舒适型 14款 </t>
  </si>
  <si>
    <t>WAU9FC8KXEA036323</t>
  </si>
  <si>
    <r>
      <rPr>
        <sz val="10"/>
        <rFont val="宋体"/>
        <charset val="134"/>
      </rPr>
      <t>0D</t>
    </r>
    <r>
      <rPr>
        <sz val="10"/>
        <rFont val="宋体"/>
        <charset val="134"/>
      </rPr>
      <t>（白金色）</t>
    </r>
    <r>
      <rPr>
        <sz val="10"/>
        <rFont val="Arial"/>
        <charset val="134"/>
      </rPr>
      <t>/FZ</t>
    </r>
    <r>
      <rPr>
        <sz val="10"/>
        <rFont val="宋体"/>
        <charset val="134"/>
      </rPr>
      <t>（黑）</t>
    </r>
  </si>
  <si>
    <t>已开票</t>
  </si>
  <si>
    <t>李建明</t>
  </si>
  <si>
    <t>杨苑书</t>
  </si>
  <si>
    <t>A4 allroad quattro 2.0T</t>
  </si>
  <si>
    <t>R63850</t>
  </si>
  <si>
    <r>
      <rPr>
        <sz val="10"/>
        <rFont val="宋体"/>
        <charset val="134"/>
      </rPr>
      <t xml:space="preserve">14款 </t>
    </r>
    <r>
      <rPr>
        <sz val="10"/>
        <color indexed="10"/>
        <rFont val="宋体"/>
        <charset val="134"/>
      </rPr>
      <t xml:space="preserve"> </t>
    </r>
  </si>
  <si>
    <t>WAU9FC8K3EA137011</t>
  </si>
  <si>
    <t>4U4U(柚木棕)/FZ（黑色）</t>
  </si>
  <si>
    <t>梁远君</t>
  </si>
  <si>
    <t>按揭</t>
  </si>
  <si>
    <t>Q23286</t>
  </si>
  <si>
    <t>舒适型</t>
  </si>
  <si>
    <t>WAU9FC8K8EA157836</t>
  </si>
  <si>
    <t>许秋菊</t>
  </si>
  <si>
    <r>
      <rPr>
        <sz val="10"/>
        <rFont val="宋体"/>
        <charset val="134"/>
      </rPr>
      <t>按揭已批，可以开票</t>
    </r>
    <r>
      <rPr>
        <sz val="10"/>
        <rFont val="Arial"/>
        <charset val="134"/>
      </rPr>
      <t>9.24</t>
    </r>
  </si>
  <si>
    <t>R04957</t>
  </si>
  <si>
    <t>WAU9FC8K8FA039710</t>
  </si>
  <si>
    <t>朱鹭白/黑</t>
  </si>
  <si>
    <t>已开票4.12</t>
  </si>
  <si>
    <t>何建春</t>
  </si>
  <si>
    <t>贾雪冬</t>
  </si>
  <si>
    <r>
      <rPr>
        <sz val="10"/>
        <rFont val="宋体"/>
        <charset val="134"/>
      </rPr>
      <t>已开票</t>
    </r>
    <r>
      <rPr>
        <sz val="10"/>
        <rFont val="Arial"/>
        <charset val="134"/>
      </rPr>
      <t>4-12</t>
    </r>
  </si>
  <si>
    <t xml:space="preserve">Q48961 </t>
  </si>
  <si>
    <t>WAU9FC8K6GA003970</t>
  </si>
  <si>
    <r>
      <rPr>
        <sz val="10"/>
        <rFont val="宋体"/>
        <charset val="134"/>
      </rPr>
      <t>T</t>
    </r>
    <r>
      <rPr>
        <sz val="10"/>
        <rFont val="宋体"/>
        <charset val="134"/>
      </rPr>
      <t>9</t>
    </r>
    <r>
      <rPr>
        <sz val="10"/>
        <rFont val="宋体"/>
        <charset val="134"/>
      </rPr>
      <t>朱鹭白/</t>
    </r>
    <r>
      <rPr>
        <sz val="10"/>
        <rFont val="宋体"/>
        <charset val="134"/>
      </rPr>
      <t>FZ</t>
    </r>
    <r>
      <rPr>
        <sz val="10"/>
        <rFont val="宋体"/>
        <charset val="134"/>
      </rPr>
      <t>黑</t>
    </r>
  </si>
  <si>
    <t>试驾车不能销售，问杨英</t>
  </si>
  <si>
    <t>未上传</t>
  </si>
  <si>
    <t>东莞市盛远报关服务有限公司</t>
  </si>
  <si>
    <t>开发票日期</t>
  </si>
  <si>
    <t>上传发票日期</t>
  </si>
  <si>
    <t>合格证位置</t>
  </si>
  <si>
    <t xml:space="preserve">Q65934 </t>
  </si>
  <si>
    <t>WAU9FC8K3GA008270</t>
  </si>
  <si>
    <t>4U柚木棕/黑</t>
  </si>
  <si>
    <t>罗曼妮</t>
  </si>
  <si>
    <t>A组</t>
  </si>
  <si>
    <t>A4进口 2.0T/allroad豪华型</t>
  </si>
  <si>
    <t xml:space="preserve">Q89709 </t>
  </si>
  <si>
    <t>WAU9FC8K6GA015505</t>
  </si>
  <si>
    <r>
      <rPr>
        <sz val="10"/>
        <rFont val="宋体"/>
        <charset val="134"/>
      </rPr>
      <t>4U</t>
    </r>
    <r>
      <rPr>
        <sz val="10"/>
        <rFont val="宋体"/>
        <charset val="134"/>
      </rPr>
      <t>柚木棕</t>
    </r>
    <r>
      <rPr>
        <sz val="10"/>
        <rFont val="Arial"/>
        <charset val="134"/>
      </rPr>
      <t>/FZ</t>
    </r>
    <r>
      <rPr>
        <sz val="10"/>
        <rFont val="宋体"/>
        <charset val="134"/>
      </rPr>
      <t>黑色</t>
    </r>
  </si>
  <si>
    <t>王燕</t>
  </si>
  <si>
    <t>龙继菊</t>
  </si>
  <si>
    <t>E组</t>
  </si>
  <si>
    <t>Q96829</t>
  </si>
  <si>
    <t>WAU9FC8K0GA017301</t>
  </si>
  <si>
    <t>2Y冰川白/FZ黑</t>
  </si>
  <si>
    <t>江丽</t>
  </si>
  <si>
    <t>陈国安</t>
  </si>
  <si>
    <r>
      <rPr>
        <sz val="10"/>
        <rFont val="宋体"/>
        <charset val="134"/>
      </rPr>
      <t>已交钱</t>
    </r>
    <r>
      <rPr>
        <sz val="10"/>
        <rFont val="Arial"/>
        <charset val="134"/>
      </rPr>
      <t>8.6</t>
    </r>
  </si>
  <si>
    <t>A4 AR Quattro时尚型</t>
  </si>
  <si>
    <t>MMOKPA</t>
  </si>
  <si>
    <t>WAU7FCF4XHA094383</t>
  </si>
  <si>
    <t>W3阿格斯棕+YM黑色</t>
  </si>
  <si>
    <t>李俊</t>
  </si>
  <si>
    <t>唐钟涛</t>
  </si>
  <si>
    <t>A4 AR Quattro运动型</t>
  </si>
  <si>
    <t>PAUT62</t>
  </si>
  <si>
    <t>WAU7FCF43HA130477</t>
  </si>
  <si>
    <t>T9朱鹭白+YM黑色</t>
  </si>
  <si>
    <t>米军伟</t>
  </si>
  <si>
    <t>李润明</t>
  </si>
  <si>
    <t>PBCL14</t>
  </si>
  <si>
    <t>WAU7FCF48HA149994</t>
  </si>
  <si>
    <t>阿格斯棕+黑色</t>
  </si>
  <si>
    <t>夏男男</t>
  </si>
  <si>
    <r>
      <rPr>
        <sz val="9"/>
        <rFont val="宋体"/>
        <charset val="134"/>
      </rPr>
      <t>已开票</t>
    </r>
    <r>
      <rPr>
        <sz val="9"/>
        <rFont val="Arial"/>
        <charset val="134"/>
      </rPr>
      <t>6.5</t>
    </r>
  </si>
  <si>
    <t>WYUA47</t>
  </si>
  <si>
    <r>
      <rPr>
        <sz val="9"/>
        <rFont val="Arial"/>
        <charset val="134"/>
      </rPr>
      <t>2018</t>
    </r>
    <r>
      <rPr>
        <sz val="9"/>
        <rFont val="宋体"/>
        <charset val="134"/>
      </rPr>
      <t>年型</t>
    </r>
  </si>
  <si>
    <t>WAU7FCF4XJA037932</t>
  </si>
  <si>
    <t>李榭恒（大用户）</t>
  </si>
  <si>
    <t>版本</t>
  </si>
  <si>
    <t>付款方式</t>
  </si>
  <si>
    <t>WYPJ72</t>
  </si>
  <si>
    <t>WAU7FCF45JA028071</t>
  </si>
  <si>
    <t>朱鹭白+黑色</t>
  </si>
  <si>
    <t>刘存颖</t>
  </si>
  <si>
    <t>罗子敬</t>
  </si>
  <si>
    <t>奥迪S4</t>
  </si>
  <si>
    <t>WZGC89</t>
  </si>
  <si>
    <t>WAUAGCF47JA112914</t>
  </si>
  <si>
    <t>T9朱鹭白+EI黑</t>
  </si>
  <si>
    <t>江申浩</t>
  </si>
  <si>
    <t>李青华</t>
  </si>
  <si>
    <r>
      <rPr>
        <sz val="9"/>
        <rFont val="宋体"/>
        <charset val="134"/>
      </rPr>
      <t>按揭中</t>
    </r>
    <r>
      <rPr>
        <sz val="9"/>
        <rFont val="Arial"/>
        <charset val="134"/>
      </rPr>
      <t>6.22</t>
    </r>
  </si>
  <si>
    <t>WZGC72</t>
  </si>
  <si>
    <t>WAU7FCF40JA128661</t>
  </si>
  <si>
    <t>H1曼哈顿灰+YM黑</t>
  </si>
  <si>
    <t>何奕生（公务员）</t>
  </si>
  <si>
    <t>许梦云</t>
  </si>
  <si>
    <t>WY3698</t>
  </si>
  <si>
    <t>标配 18</t>
  </si>
  <si>
    <t>WAU7FCF41JA014863</t>
  </si>
  <si>
    <t>没有置换补贴</t>
  </si>
  <si>
    <t>刘盼盼</t>
  </si>
  <si>
    <r>
      <rPr>
        <sz val="9"/>
        <rFont val="宋体"/>
        <charset val="134"/>
      </rPr>
      <t>原刘忠巧</t>
    </r>
    <r>
      <rPr>
        <sz val="9"/>
        <rFont val="Arial"/>
        <charset val="134"/>
      </rPr>
      <t>-</t>
    </r>
    <r>
      <rPr>
        <sz val="9"/>
        <rFont val="宋体"/>
        <charset val="134"/>
      </rPr>
      <t>胡柯桦，</t>
    </r>
    <r>
      <rPr>
        <sz val="9"/>
        <rFont val="Arial"/>
        <charset val="134"/>
      </rPr>
      <t>10.14</t>
    </r>
    <r>
      <rPr>
        <sz val="9"/>
        <rFont val="宋体"/>
        <charset val="134"/>
      </rPr>
      <t>订，客户看车不喜欢，换锦龙车了</t>
    </r>
    <r>
      <rPr>
        <sz val="9"/>
        <rFont val="Arial"/>
        <charset val="134"/>
      </rPr>
      <t>11.21</t>
    </r>
    <r>
      <rPr>
        <sz val="9"/>
        <rFont val="宋体"/>
        <charset val="134"/>
      </rPr>
      <t>，</t>
    </r>
    <r>
      <rPr>
        <sz val="9"/>
        <rFont val="Arial"/>
        <charset val="134"/>
      </rPr>
      <t>22</t>
    </r>
    <r>
      <rPr>
        <sz val="9"/>
        <rFont val="宋体"/>
        <charset val="134"/>
      </rPr>
      <t>号交钱</t>
    </r>
    <r>
      <rPr>
        <sz val="9"/>
        <rFont val="Arial"/>
        <charset val="134"/>
      </rPr>
      <t>10.22</t>
    </r>
  </si>
  <si>
    <t>WYRQ08</t>
  </si>
  <si>
    <r>
      <rPr>
        <sz val="9"/>
        <rFont val="宋体"/>
        <charset val="134"/>
      </rPr>
      <t>2018</t>
    </r>
    <r>
      <rPr>
        <sz val="9"/>
        <rFont val="宋体"/>
        <charset val="134"/>
      </rPr>
      <t>年型</t>
    </r>
  </si>
  <si>
    <t>WAU7FCF46JA030217</t>
  </si>
  <si>
    <t>右后轮胎扎钉，右后叶子板刮伤</t>
  </si>
  <si>
    <t>陈小彬</t>
  </si>
  <si>
    <t>赵静</t>
  </si>
  <si>
    <r>
      <rPr>
        <sz val="9"/>
        <rFont val="宋体"/>
        <charset val="134"/>
      </rPr>
      <t>已开票</t>
    </r>
    <r>
      <rPr>
        <sz val="9"/>
        <rFont val="Arial"/>
        <charset val="134"/>
      </rPr>
      <t>12.17</t>
    </r>
  </si>
  <si>
    <t>Audi A4 allroad quattro 时尚型</t>
  </si>
  <si>
    <t>TWYN14</t>
  </si>
  <si>
    <t>调剂车</t>
  </si>
  <si>
    <t>WAU7FCF48KA020399</t>
  </si>
  <si>
    <r>
      <rPr>
        <sz val="9"/>
        <rFont val="宋体"/>
        <charset val="134"/>
      </rPr>
      <t>曼哈顿灰</t>
    </r>
    <r>
      <rPr>
        <sz val="9"/>
        <rFont val="Arial"/>
        <charset val="134"/>
      </rPr>
      <t>+</t>
    </r>
    <r>
      <rPr>
        <sz val="9"/>
        <rFont val="宋体"/>
        <charset val="134"/>
      </rPr>
      <t>黑色</t>
    </r>
  </si>
  <si>
    <t>2019年型</t>
  </si>
  <si>
    <t>汤华松</t>
  </si>
  <si>
    <t>赵杰</t>
  </si>
  <si>
    <t>A4 allroad quattro 运动型</t>
  </si>
  <si>
    <t>MNKDSU</t>
  </si>
  <si>
    <t>WAU7FCF48KA007894</t>
  </si>
  <si>
    <r>
      <rPr>
        <sz val="9"/>
        <color rgb="FF000000"/>
        <rFont val="宋体"/>
        <charset val="134"/>
      </rPr>
      <t>纳瓦尔蓝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</si>
  <si>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邹毅</t>
  </si>
  <si>
    <t>A4 allroad quattro 45 TFSI 时尚型（ASD资源分配）</t>
  </si>
  <si>
    <t>MNNZGJ</t>
  </si>
  <si>
    <t>MY18</t>
  </si>
  <si>
    <t>WAU7FCF45KA015984</t>
  </si>
  <si>
    <t>曼哈顿灰+黑</t>
  </si>
  <si>
    <t>李武生</t>
  </si>
  <si>
    <t>A4 AR运动型</t>
  </si>
  <si>
    <t>TXKE30</t>
  </si>
  <si>
    <t>WAU7FCF41KA062266</t>
  </si>
  <si>
    <t>传奇黑+黑</t>
  </si>
  <si>
    <t>谢准</t>
  </si>
  <si>
    <t>A4 AR运动型（个性化）</t>
  </si>
  <si>
    <t>TXII94</t>
  </si>
  <si>
    <t>MY19</t>
  </si>
  <si>
    <t>WAU7FCF48KA064452</t>
  </si>
  <si>
    <t>钟宇扬</t>
  </si>
  <si>
    <t>等车6.19，今天开6.21，已交钱6.23</t>
  </si>
  <si>
    <t>A5 Cabriolet 2.0T 前驱</t>
  </si>
  <si>
    <t>R45239</t>
  </si>
  <si>
    <t>标配（14款）165KW</t>
  </si>
  <si>
    <t>WAUAFB8F5EN007718</t>
  </si>
  <si>
    <t>T9PA(朱鹭白/黑+JN黑）</t>
  </si>
  <si>
    <t>3-12证已到</t>
  </si>
  <si>
    <t>蔡桂鸿（郑文龙）</t>
  </si>
  <si>
    <t>吴东鹏</t>
  </si>
  <si>
    <t>A5Spo2.0Tquattro</t>
  </si>
  <si>
    <t>WAU9FD8T3EA039109</t>
  </si>
  <si>
    <t>2-23 证已到</t>
  </si>
  <si>
    <t>欧丽菊</t>
  </si>
  <si>
    <t>李静</t>
  </si>
  <si>
    <t>标配（14款）</t>
  </si>
  <si>
    <t>WAUAFB8F6EN002172</t>
  </si>
  <si>
    <t>炫目红/黑色+黑色</t>
  </si>
  <si>
    <t>金飞</t>
  </si>
  <si>
    <t>刘裕鹏</t>
  </si>
  <si>
    <t>A5 Sportback 2.0T 前驱</t>
  </si>
  <si>
    <t>Q06325</t>
  </si>
  <si>
    <r>
      <rPr>
        <sz val="10"/>
        <rFont val="宋体"/>
        <charset val="134"/>
      </rPr>
      <t xml:space="preserve">标配  </t>
    </r>
    <r>
      <rPr>
        <sz val="10"/>
        <color indexed="10"/>
        <rFont val="宋体"/>
        <charset val="134"/>
      </rPr>
      <t xml:space="preserve"> </t>
    </r>
  </si>
  <si>
    <t>WAU8FD8TXEA056386</t>
  </si>
  <si>
    <t>2Y2Y（冰川白）/FZ（黑色）</t>
  </si>
  <si>
    <t>4-28证已到</t>
  </si>
  <si>
    <t>李思航</t>
  </si>
  <si>
    <t>刘志娴</t>
  </si>
  <si>
    <t>Q06342</t>
  </si>
  <si>
    <t>WAU9FD8T2EA068634</t>
  </si>
  <si>
    <t>4U4U（柚木棕）/FZ（黑色）</t>
  </si>
  <si>
    <t>6-21证已到</t>
  </si>
  <si>
    <t>谭春林</t>
  </si>
  <si>
    <t>谌亚军</t>
  </si>
  <si>
    <t>A5COU2.0T</t>
  </si>
  <si>
    <t>Q06317</t>
  </si>
  <si>
    <t>WAUAFB8T7EA062684</t>
  </si>
  <si>
    <r>
      <rPr>
        <sz val="9"/>
        <rFont val="宋体"/>
        <charset val="134"/>
      </rPr>
      <t>4U4U(</t>
    </r>
    <r>
      <rPr>
        <sz val="10"/>
        <rFont val="宋体"/>
        <charset val="134"/>
      </rPr>
      <t>柚木棕</t>
    </r>
    <r>
      <rPr>
        <sz val="10"/>
        <rFont val="Arial"/>
        <charset val="134"/>
      </rPr>
      <t>)</t>
    </r>
    <r>
      <rPr>
        <sz val="9"/>
        <rFont val="宋体"/>
        <charset val="134"/>
        <scheme val="major"/>
      </rPr>
      <t>/FZ</t>
    </r>
    <r>
      <rPr>
        <sz val="10"/>
        <rFont val="宋体"/>
        <charset val="134"/>
      </rPr>
      <t>（黑色）</t>
    </r>
  </si>
  <si>
    <t>5-25证已到</t>
  </si>
  <si>
    <t>郭游海</t>
  </si>
  <si>
    <t>Q33893</t>
  </si>
  <si>
    <t>WAU8FD8T6FA002245</t>
  </si>
  <si>
    <t>T9T9(朱鹜白)/FZ（黑色）</t>
  </si>
  <si>
    <t>8-8证已到</t>
  </si>
  <si>
    <t>罗炎臣</t>
  </si>
  <si>
    <t>徐双</t>
  </si>
  <si>
    <t>Q55694</t>
  </si>
  <si>
    <t>WAU8FD8TXFA006332</t>
  </si>
  <si>
    <t>T9朱鹜白/FZ黑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</si>
  <si>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-17证已到</t>
    </r>
  </si>
  <si>
    <t>赵茹青</t>
  </si>
  <si>
    <t xml:space="preserve"> Q06358</t>
  </si>
  <si>
    <t>WAU8FD8T2EA058181</t>
  </si>
  <si>
    <t>C8C8（炫目红）/FZ（黑色）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</si>
  <si>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-7证已到</t>
    </r>
  </si>
  <si>
    <t>深圳市安快智能科技有限公司</t>
  </si>
  <si>
    <t>张晓莉</t>
  </si>
  <si>
    <t>Q33896</t>
  </si>
  <si>
    <t>WAU8FD8T7FA002240</t>
  </si>
  <si>
    <t>王佳慧</t>
  </si>
  <si>
    <t>李成</t>
  </si>
  <si>
    <t>Q55991</t>
  </si>
  <si>
    <t>WAUAFB8FXFN001429</t>
  </si>
  <si>
    <t>4UPW柚木棕/棕+JN黑</t>
  </si>
  <si>
    <t>9-2证已到</t>
  </si>
  <si>
    <t>孔令媛</t>
  </si>
  <si>
    <t>秦多琳</t>
  </si>
  <si>
    <t>Q06360</t>
  </si>
  <si>
    <t>WAU8FD8T6EA064646</t>
  </si>
  <si>
    <t>0D0D(科威银)+FZ(黑色) </t>
  </si>
  <si>
    <t>5-29证已到</t>
  </si>
  <si>
    <t>骆丽玲</t>
  </si>
  <si>
    <t>游欢</t>
  </si>
  <si>
    <t>Q55698</t>
  </si>
  <si>
    <t>WAU8FD8T4FA009856</t>
  </si>
  <si>
    <t>S9斯科巴蓝/FZ黑</t>
  </si>
  <si>
    <t>9-11证已到</t>
  </si>
  <si>
    <t>罗锦平</t>
  </si>
  <si>
    <t>伍子峰</t>
  </si>
  <si>
    <t>Q97493</t>
  </si>
  <si>
    <t>WAU8FD8TXFA021266</t>
  </si>
  <si>
    <t>OD白金色/FZ黑</t>
  </si>
  <si>
    <t>11-30证已到</t>
  </si>
  <si>
    <t>邬梅</t>
  </si>
  <si>
    <t>调剂锦龙的车</t>
  </si>
  <si>
    <t>R07104</t>
  </si>
  <si>
    <t>WAU8FD8T6FA020910</t>
  </si>
  <si>
    <t>黄永超</t>
  </si>
  <si>
    <t>卞强强</t>
  </si>
  <si>
    <t>已通过250000</t>
  </si>
  <si>
    <t>Q06313</t>
  </si>
  <si>
    <t>WAUAFB8T8EA056358</t>
  </si>
  <si>
    <t>已开票1.26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</si>
  <si>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-29证已到</t>
    </r>
  </si>
  <si>
    <t>邓新光</t>
  </si>
  <si>
    <r>
      <rPr>
        <b/>
        <sz val="10"/>
        <color rgb="FFFF0000"/>
        <rFont val="宋体"/>
        <charset val="134"/>
      </rPr>
      <t xml:space="preserve">合格证在财务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购置税38500</t>
    </r>
  </si>
  <si>
    <t>R34044</t>
  </si>
  <si>
    <t>WAU8FD8T1FA031118</t>
  </si>
  <si>
    <t>4-26证已到</t>
  </si>
  <si>
    <t>黄燕霞</t>
  </si>
  <si>
    <t>王理鹏</t>
  </si>
  <si>
    <t>已开票6.1</t>
  </si>
  <si>
    <t>A5COU2.0T  quattro</t>
  </si>
  <si>
    <t>Q86972</t>
  </si>
  <si>
    <t>WAUCFB8T8FA017165</t>
  </si>
  <si>
    <t>2-14证已到</t>
  </si>
  <si>
    <t>夏惠娣</t>
  </si>
  <si>
    <t>尤佳超</t>
  </si>
  <si>
    <t>R34057</t>
  </si>
  <si>
    <t>WAU8FD8T9FA034123</t>
  </si>
  <si>
    <t>4U柚木棕/FZ黑色</t>
  </si>
  <si>
    <t>5-27证已到</t>
  </si>
  <si>
    <t>麦俊杰</t>
  </si>
  <si>
    <t>已开票6.22</t>
  </si>
  <si>
    <t xml:space="preserve">R62939 </t>
  </si>
  <si>
    <t>WAU8FD8TXFA052002</t>
  </si>
  <si>
    <t>8-16证已到</t>
  </si>
  <si>
    <t>刘美香</t>
  </si>
  <si>
    <t>宋婷</t>
  </si>
  <si>
    <t>新款A5 Coupe 2.0T 前驱</t>
  </si>
  <si>
    <t xml:space="preserve">Q50236 </t>
  </si>
  <si>
    <t>WAUAFB8T5GA010585</t>
  </si>
  <si>
    <r>
      <rPr>
        <sz val="10"/>
        <rFont val="宋体"/>
        <charset val="134"/>
      </rPr>
      <t>9</t>
    </r>
    <r>
      <rPr>
        <sz val="10"/>
        <rFont val="宋体"/>
        <charset val="134"/>
      </rPr>
      <t>-17证已到</t>
    </r>
  </si>
  <si>
    <t>新款A5 Sportback 2.0T 前驱</t>
  </si>
  <si>
    <t>Q50226</t>
  </si>
  <si>
    <t>16款</t>
  </si>
  <si>
    <t>WAU8FD8T5GA010998</t>
  </si>
  <si>
    <t>黄晔</t>
  </si>
  <si>
    <t>Q55728</t>
  </si>
  <si>
    <t>WAUAFB8T2FA002734</t>
  </si>
  <si>
    <t>0D白金色/FZ黑</t>
  </si>
  <si>
    <t>国四，注意政策</t>
  </si>
  <si>
    <t>徐阿旭</t>
  </si>
  <si>
    <t xml:space="preserve">A5 2.0T/45TFSI Sportback </t>
  </si>
  <si>
    <t>直发</t>
  </si>
  <si>
    <t>MY16+</t>
  </si>
  <si>
    <t>WAU8FD8T7GA038429</t>
  </si>
  <si>
    <r>
      <rPr>
        <sz val="10"/>
        <rFont val="宋体"/>
        <charset val="134"/>
      </rPr>
      <t>朱鹭白</t>
    </r>
    <r>
      <rPr>
        <sz val="10"/>
        <rFont val="Arial"/>
        <charset val="134"/>
      </rPr>
      <t>/</t>
    </r>
    <r>
      <rPr>
        <sz val="10"/>
        <rFont val="宋体"/>
        <charset val="134"/>
      </rPr>
      <t>黑色</t>
    </r>
  </si>
  <si>
    <t>曹浩</t>
  </si>
  <si>
    <t>WAU8FD8T6GA038485</t>
  </si>
  <si>
    <t>陈晓双</t>
  </si>
  <si>
    <t xml:space="preserve">A5 1.8T/35TFSI Coupe </t>
  </si>
  <si>
    <t>Q87204</t>
  </si>
  <si>
    <t>WAUACB8T1GA039218</t>
  </si>
  <si>
    <t>周立波</t>
  </si>
  <si>
    <t>胡雪梅</t>
  </si>
  <si>
    <t>Q04386</t>
  </si>
  <si>
    <t>WAU8FD8T2GA051685</t>
  </si>
  <si>
    <t>张小岸</t>
  </si>
  <si>
    <t>已交钱8.19</t>
  </si>
  <si>
    <t>Q04391</t>
  </si>
  <si>
    <t>WAU8FD8TXGA051711</t>
  </si>
  <si>
    <t>陈耀发</t>
  </si>
  <si>
    <t>A</t>
  </si>
  <si>
    <t>Q04394</t>
  </si>
  <si>
    <t>WAU8FD8T7GA051715</t>
  </si>
  <si>
    <t>沈慧芬</t>
  </si>
  <si>
    <t xml:space="preserve">A5 1.8T/35TFSI Sportback </t>
  </si>
  <si>
    <t>Q89715</t>
  </si>
  <si>
    <t>WAU8CD8T7GA040223</t>
  </si>
  <si>
    <t>靖雪松</t>
  </si>
  <si>
    <t>邱晓阳</t>
  </si>
  <si>
    <t>Q85459</t>
  </si>
  <si>
    <t>WAU8FD8T0GA036585</t>
  </si>
  <si>
    <t>吴彬</t>
  </si>
  <si>
    <t>A5 2.0T/45TFSI Sportback quattro</t>
  </si>
  <si>
    <t>Q29364</t>
  </si>
  <si>
    <t>WAU9FD8T4GA063227</t>
  </si>
  <si>
    <t>张妙平</t>
  </si>
  <si>
    <t>Q46954</t>
  </si>
  <si>
    <t>WAU8FD8T8GA072279</t>
  </si>
  <si>
    <t>S9斯科巴蓝+FZ黑</t>
  </si>
  <si>
    <t>王红卫</t>
  </si>
  <si>
    <t>A5 1.8T/35TFSI Sportback 前驱-2016</t>
  </si>
  <si>
    <t>Q44324</t>
  </si>
  <si>
    <t>WAU8CD8T9GA070677</t>
  </si>
  <si>
    <t>张文涛</t>
  </si>
  <si>
    <t>龙思佳</t>
  </si>
  <si>
    <t>今天交钱11.26</t>
  </si>
  <si>
    <t>WAU8FD8T3GA072609</t>
  </si>
  <si>
    <t>朱鹭白+/FZ黑</t>
  </si>
  <si>
    <t>黄汉辉</t>
  </si>
  <si>
    <t>A5 Sportback 1.8T 前驱-2016</t>
  </si>
  <si>
    <t>Q53790</t>
  </si>
  <si>
    <t>WAU8CD8T5GA074189</t>
  </si>
  <si>
    <t>0D科威银/FZ黑</t>
  </si>
  <si>
    <t>加装：RS5中网 6800完工</t>
  </si>
  <si>
    <t>王双</t>
  </si>
  <si>
    <t>A5 Sportback 2.0T 前驱-2016</t>
  </si>
  <si>
    <t>MMOKNQ</t>
  </si>
  <si>
    <t>WAU8FD8T0GA076049</t>
  </si>
  <si>
    <t>4U柚木棕+FZ黑色</t>
  </si>
  <si>
    <t>陆青龙</t>
  </si>
  <si>
    <t>陈植友</t>
  </si>
  <si>
    <r>
      <rPr>
        <b/>
        <sz val="10"/>
        <rFont val="宋体"/>
        <charset val="134"/>
      </rPr>
      <t>车型（</t>
    </r>
    <r>
      <rPr>
        <b/>
        <sz val="10"/>
        <color rgb="FFFF0000"/>
        <rFont val="宋体"/>
        <charset val="134"/>
      </rPr>
      <t>德国</t>
    </r>
    <r>
      <rPr>
        <b/>
        <sz val="10"/>
        <rFont val="宋体"/>
        <charset val="134"/>
      </rPr>
      <t>）</t>
    </r>
  </si>
  <si>
    <t>A5 SPORTBACK 40TFSI 时尚型（40时尚型）</t>
  </si>
  <si>
    <t>MMNUGR</t>
  </si>
  <si>
    <t>B9（2017年型+）</t>
  </si>
  <si>
    <t>WAUGFEF55HA029882</t>
  </si>
  <si>
    <t>朱鹭白+黑色座椅</t>
  </si>
  <si>
    <t>苏伟容</t>
  </si>
  <si>
    <t>A5 SPORTBACK B9 2.0T/185 kW Sport（45运动型）</t>
  </si>
  <si>
    <t>WY3721</t>
  </si>
  <si>
    <t>WAUGFEF5XHA041039</t>
  </si>
  <si>
    <t>S9S9斯科巴蓝+YM黑色</t>
  </si>
  <si>
    <t>管杰</t>
  </si>
  <si>
    <t>帅耿周</t>
  </si>
  <si>
    <t>A5 SPORTBACK B9 2.0T/140 kW Lifestyle（40时尚型）</t>
  </si>
  <si>
    <t>WYPJ91</t>
  </si>
  <si>
    <t>WAUGFEF50JA017855</t>
  </si>
  <si>
    <t>Y1探戈红+YM黑色</t>
  </si>
  <si>
    <t>高毅</t>
  </si>
  <si>
    <t>梁梦瑶</t>
  </si>
  <si>
    <t>A5 SPORTBACK B9 2.0T/185 kW Lifestyle(45时尚型）</t>
  </si>
  <si>
    <t>GPE760</t>
  </si>
  <si>
    <t>WAUGFEF56HA041636</t>
  </si>
  <si>
    <t>T9朱鹜白+YM黑</t>
  </si>
  <si>
    <t>黎振雄</t>
  </si>
  <si>
    <t>按揭已通过9.10，在开票了9.24</t>
  </si>
  <si>
    <t>GPE758</t>
  </si>
  <si>
    <t>WAUGFEF58JA015156</t>
  </si>
  <si>
    <t>史新文</t>
  </si>
  <si>
    <r>
      <rPr>
        <sz val="9"/>
        <rFont val="宋体"/>
        <charset val="134"/>
      </rPr>
      <t>A5 SPORTBACK B9 2.0T/185 kW Sport Quattro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charset val="134"/>
      </rPr>
      <t>45</t>
    </r>
    <r>
      <rPr>
        <sz val="9"/>
        <color rgb="FF000000"/>
        <rFont val="宋体"/>
        <charset val="134"/>
      </rPr>
      <t>运动型）</t>
    </r>
  </si>
  <si>
    <t>WYRQ25</t>
  </si>
  <si>
    <t>WAUAFEF50JA019188</t>
  </si>
  <si>
    <t>饶树超</t>
  </si>
  <si>
    <t>袁梦萍</t>
  </si>
  <si>
    <t>WYRQ29</t>
  </si>
  <si>
    <t>WAUAFEF56JA021950</t>
  </si>
  <si>
    <t>T7斗牛红+YM黑色</t>
  </si>
  <si>
    <t>何惠琳</t>
  </si>
  <si>
    <t>WYUA61</t>
  </si>
  <si>
    <t>WAUGFEF58JA030594</t>
  </si>
  <si>
    <t>高也</t>
  </si>
  <si>
    <t>按揭中10.17，22号开票10.22</t>
  </si>
  <si>
    <t>GPE757</t>
  </si>
  <si>
    <t>WAUGFEF53HA041612</t>
  </si>
  <si>
    <t>聂伟</t>
  </si>
  <si>
    <t>原赵杰-罗孝娟7.29</t>
  </si>
  <si>
    <t>Audi S5 Sportback 3.0T/260kW quattro（S5)</t>
  </si>
  <si>
    <t>WYVB29</t>
  </si>
  <si>
    <t>WAUAGFF59JA042942</t>
  </si>
  <si>
    <t>2D纳瓦拉蓝+EI黑</t>
  </si>
  <si>
    <t>深圳市宝盛达实业有限公司</t>
  </si>
  <si>
    <t>A5 SPORTBACK B9 2.0T/185 kW Lifestyle（45时尚型）</t>
  </si>
  <si>
    <t>WYPJ80</t>
  </si>
  <si>
    <t>WAUGFEF54JA042144</t>
  </si>
  <si>
    <t>S9斯科巴蓝+YM黑色</t>
  </si>
  <si>
    <t>徐文</t>
  </si>
  <si>
    <t>许大江</t>
  </si>
  <si>
    <t>肇庆</t>
  </si>
  <si>
    <r>
      <rPr>
        <sz val="9"/>
        <rFont val="宋体"/>
        <charset val="134"/>
      </rPr>
      <t>A5 Sportback B9 2.0T/185 kW quattro Sport</t>
    </r>
    <r>
      <rPr>
        <sz val="9"/>
        <color rgb="FF000000"/>
        <rFont val="宋体"/>
        <charset val="134"/>
      </rPr>
      <t>运动型</t>
    </r>
  </si>
  <si>
    <t>WYXE11</t>
  </si>
  <si>
    <t>WAUAFEF5XJA054840</t>
  </si>
  <si>
    <t>张晓嫦</t>
  </si>
  <si>
    <r>
      <rPr>
        <sz val="9"/>
        <rFont val="宋体"/>
        <charset val="134"/>
      </rPr>
      <t>A5 Sportback B9 2.0T/140 kW Lifestyle</t>
    </r>
    <r>
      <rPr>
        <sz val="9"/>
        <color rgb="FF000000"/>
        <rFont val="宋体"/>
        <charset val="134"/>
      </rPr>
      <t>时尚型</t>
    </r>
  </si>
  <si>
    <t>WYXE21</t>
  </si>
  <si>
    <t>WAUGFEF57JA055258</t>
  </si>
  <si>
    <t>王雨潇</t>
  </si>
  <si>
    <t>A5 Sportback B9 2.0T/140 kW Lifestyle时尚型</t>
  </si>
  <si>
    <t>WZBL59</t>
  </si>
  <si>
    <t>WAUGFEF51JA058950</t>
  </si>
  <si>
    <t>李佛球</t>
  </si>
  <si>
    <t>WZBL49</t>
  </si>
  <si>
    <t>WAUGFEF50JA058938</t>
  </si>
  <si>
    <t>葛宇(何检）</t>
  </si>
  <si>
    <t>A5 Sportback B9 2.0T/185 kW Sport运动型</t>
  </si>
  <si>
    <t>WZGC79</t>
  </si>
  <si>
    <t>WAUGFEF57JA061898</t>
  </si>
  <si>
    <t>2Y冰川白+YM黑</t>
  </si>
  <si>
    <t>陈越文</t>
  </si>
  <si>
    <t>管森森</t>
  </si>
  <si>
    <t>A5 Sportback B9 2.0T/185 kW quattro Sport四驱运动个性化（客户定制）</t>
  </si>
  <si>
    <t>WZKW63</t>
  </si>
  <si>
    <t>WAUAFEF58JA065769</t>
  </si>
  <si>
    <t>徐思琪</t>
  </si>
  <si>
    <t>A5 Sportback B9 2.0T/185 kW quattro Sport运动型</t>
  </si>
  <si>
    <t>WZMQ31</t>
  </si>
  <si>
    <t>WAUAFEF5XJA069712</t>
  </si>
  <si>
    <t>Q6哥特兰绿+YM黑色</t>
  </si>
  <si>
    <t>叶林</t>
  </si>
  <si>
    <r>
      <rPr>
        <sz val="9"/>
        <rFont val="宋体"/>
        <charset val="134"/>
      </rPr>
      <t>A5 Coupe B9 2.0T/140kW Lifestyle</t>
    </r>
    <r>
      <rPr>
        <sz val="9"/>
        <color rgb="FF000000"/>
        <rFont val="宋体"/>
        <charset val="134"/>
      </rPr>
      <t>时尚型</t>
    </r>
  </si>
  <si>
    <t>WYXE03</t>
  </si>
  <si>
    <t>WAUVFBF58JA046168</t>
  </si>
  <si>
    <t>没有置换补贴 杨洪刚</t>
  </si>
  <si>
    <t>张健</t>
  </si>
  <si>
    <t>WZIK80</t>
  </si>
  <si>
    <t>WAUGFEF59JA071056</t>
  </si>
  <si>
    <t>梁建祥</t>
  </si>
  <si>
    <t>耿帅周</t>
  </si>
  <si>
    <t>WZNZ84</t>
  </si>
  <si>
    <t>WAUAFEF54JA073349</t>
  </si>
  <si>
    <t>斗牛士红+黑色</t>
  </si>
  <si>
    <t>吴迪</t>
  </si>
  <si>
    <t>杨明祥</t>
  </si>
  <si>
    <t>A5 Coupe B9 2.0T/140kW Lifestyle时尚型</t>
  </si>
  <si>
    <t>WZKV48</t>
  </si>
  <si>
    <t>WAUVFBF54JA068605</t>
  </si>
  <si>
    <t>林珊</t>
  </si>
  <si>
    <t>洪幼娜</t>
  </si>
  <si>
    <t>已开票3.31</t>
  </si>
  <si>
    <t>WZMQ29</t>
  </si>
  <si>
    <t>WAUGFEF52JA071061</t>
  </si>
  <si>
    <t>欧阳菲菲（忠诚客户）</t>
  </si>
  <si>
    <t>WZMQ26</t>
  </si>
  <si>
    <t>WAUGFEF5XJA071020</t>
  </si>
  <si>
    <t>辛东俊</t>
  </si>
  <si>
    <t>郑耿津</t>
  </si>
  <si>
    <t>德迪</t>
  </si>
  <si>
    <t>这几天开票6.22</t>
  </si>
  <si>
    <t>WZOA10</t>
  </si>
  <si>
    <t>WAUGFEF57JA079205</t>
  </si>
  <si>
    <t>郑宇聪</t>
  </si>
  <si>
    <t>WZIK75</t>
  </si>
  <si>
    <t>WAUGFEF55JA071037</t>
  </si>
  <si>
    <t>S9斯科巴蓝+YM黑</t>
  </si>
  <si>
    <t>刘秀锋</t>
  </si>
  <si>
    <r>
      <rPr>
        <sz val="9"/>
        <rFont val="宋体"/>
        <charset val="134"/>
      </rPr>
      <t>A5 SPORTBACK B9 2.0T/140 kW Lifestyle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charset val="134"/>
      </rPr>
      <t>40</t>
    </r>
    <r>
      <rPr>
        <sz val="9"/>
        <color rgb="FF000000"/>
        <rFont val="宋体"/>
        <charset val="134"/>
      </rPr>
      <t>时尚型）</t>
    </r>
  </si>
  <si>
    <t>WZPG89</t>
  </si>
  <si>
    <t>WAUGFEF5XJA084477</t>
  </si>
  <si>
    <t>漆书华</t>
  </si>
  <si>
    <t>A5 Coupe B9 2.0T/185kW quattro Sport（45运动型）</t>
  </si>
  <si>
    <t>PBCL47</t>
  </si>
  <si>
    <t>WAUNFBF5XHA018723</t>
  </si>
  <si>
    <t>加装：进口电吸门两门，活动价9800，促销价：8500，提成600元 完工</t>
  </si>
  <si>
    <t>曾远盛</t>
  </si>
  <si>
    <t>MNJRXC</t>
  </si>
  <si>
    <t>WAUGFEF50JA073584</t>
  </si>
  <si>
    <t>陈秋怡</t>
  </si>
  <si>
    <t>赖思颖</t>
  </si>
  <si>
    <t>WZPG91</t>
  </si>
  <si>
    <t>WAUGFEF5XJA084480</t>
  </si>
  <si>
    <t>陈新秀</t>
  </si>
  <si>
    <t>黄乐乐</t>
  </si>
  <si>
    <t>原黄乐乐-陈新秀5.12，客户要优惠两万，我们只能优惠1万， 还没有谈下来6.22，留到24号，6.22</t>
  </si>
  <si>
    <t>WZKV54</t>
  </si>
  <si>
    <t>WAUGFEF5XJA071373</t>
  </si>
  <si>
    <t>王雨晗（大用户）</t>
  </si>
  <si>
    <t>A5 Sportback B9 2.0T/140 kW Lifestyle40时尚型</t>
  </si>
  <si>
    <t>MNQHTG</t>
  </si>
  <si>
    <t>指派订单</t>
  </si>
  <si>
    <t>WAUGFEF54JA080859</t>
  </si>
  <si>
    <t>彭亚君</t>
  </si>
  <si>
    <t>A5 Sportback 40 TFSI Lifestyle （40时尚型）</t>
  </si>
  <si>
    <t>MMQGTB</t>
  </si>
  <si>
    <t>ASD资源分配</t>
  </si>
  <si>
    <t>WAUGFEF54JA093580</t>
  </si>
  <si>
    <r>
      <rPr>
        <sz val="9"/>
        <color rgb="FF000000"/>
        <rFont val="宋体"/>
        <charset val="134"/>
      </rPr>
      <t>斯科巴蓝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</si>
  <si>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钟壮雄</t>
  </si>
  <si>
    <t>TVNI56</t>
  </si>
  <si>
    <t>WAUGFEF5XJA113511</t>
  </si>
  <si>
    <t>深圳市永恒盛机械制造有限公司</t>
  </si>
  <si>
    <t>MMQGPO</t>
  </si>
  <si>
    <t>WAUGFEF51JA092726</t>
  </si>
  <si>
    <r>
      <rPr>
        <sz val="9"/>
        <color rgb="FF000000"/>
        <rFont val="宋体"/>
        <charset val="134"/>
      </rPr>
      <t>冰川白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</si>
  <si>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惠州市深之蓝科技有限公司</t>
  </si>
  <si>
    <t>A5 Sportback  3.0T/ S5  quattro</t>
  </si>
  <si>
    <t>WZTN64</t>
  </si>
  <si>
    <t>WAUAGFF56JA127365</t>
  </si>
  <si>
    <t>H1曼哈顿灰+EI黑</t>
  </si>
  <si>
    <t>秦颖</t>
  </si>
  <si>
    <t>原宋婷-罗威1.8，客户指标4月26日过期，客户要保留原车牌。4.16</t>
  </si>
  <si>
    <t>TVNI39</t>
  </si>
  <si>
    <t>WAUGFEF5XJA118031</t>
  </si>
  <si>
    <t>黄玉莲</t>
  </si>
  <si>
    <t>袁梦萍-熊复杰7.22，厂家临时通知车有问题不发车，换锦龙7.30</t>
  </si>
  <si>
    <t>TWDA67</t>
  </si>
  <si>
    <t>WAUAFEF53JA135517</t>
  </si>
  <si>
    <t>罗建忠</t>
  </si>
  <si>
    <t>A5 SPORTBACK B9 2.0T/185 kW Sport Quattro（45运动型）</t>
  </si>
  <si>
    <t>TVQO42</t>
  </si>
  <si>
    <t>WAUAFEF50JA122773</t>
  </si>
  <si>
    <t>舒燕</t>
  </si>
  <si>
    <t>黄光先</t>
  </si>
  <si>
    <t>广州德迪</t>
  </si>
  <si>
    <r>
      <rPr>
        <sz val="9"/>
        <rFont val="宋体"/>
        <charset val="134"/>
      </rPr>
      <t>A5 Sportback B9 2.0T/140 kW Lifestyle40</t>
    </r>
    <r>
      <rPr>
        <sz val="9"/>
        <color rgb="FF000000"/>
        <rFont val="宋体"/>
        <charset val="134"/>
      </rPr>
      <t>时尚型</t>
    </r>
  </si>
  <si>
    <t>TVWM64</t>
  </si>
  <si>
    <t>WAUGFEF50JA134948</t>
  </si>
  <si>
    <t>张惠琴</t>
  </si>
  <si>
    <r>
      <rPr>
        <sz val="9"/>
        <rFont val="宋体"/>
        <charset val="134"/>
      </rPr>
      <t>A5 Sportback B9 2.0T/185 kW quattro Sport45</t>
    </r>
    <r>
      <rPr>
        <sz val="9"/>
        <color rgb="FF000000"/>
        <rFont val="宋体"/>
        <charset val="134"/>
      </rPr>
      <t>运动型</t>
    </r>
  </si>
  <si>
    <t>TVWM68</t>
  </si>
  <si>
    <t>WAUAFEF53JA132780</t>
  </si>
  <si>
    <t>深圳市新世纪能源有限公司(李颖）</t>
  </si>
  <si>
    <t>TVQO25</t>
  </si>
  <si>
    <t>WAUGFEF52JA122493</t>
  </si>
  <si>
    <t>高建文</t>
  </si>
  <si>
    <t>等按揭10.23</t>
  </si>
  <si>
    <t>TWBA38</t>
  </si>
  <si>
    <t>WAUGFEF5XJA135802</t>
  </si>
  <si>
    <t>熊梅</t>
  </si>
  <si>
    <r>
      <rPr>
        <sz val="9"/>
        <rFont val="宋体"/>
        <charset val="134"/>
      </rPr>
      <t>A5 Sportback B9 2.0T/185 kW quattro Sport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charset val="134"/>
      </rPr>
      <t>45</t>
    </r>
    <r>
      <rPr>
        <sz val="9"/>
        <color rgb="FF000000"/>
        <rFont val="宋体"/>
        <charset val="134"/>
      </rPr>
      <t>运动型）</t>
    </r>
  </si>
  <si>
    <t>TWBA59</t>
  </si>
  <si>
    <t>WAUAFEF51JA135435</t>
  </si>
  <si>
    <t>郑泽璇</t>
  </si>
  <si>
    <t>原邱晓明-刘源11.4</t>
  </si>
  <si>
    <t>TWDA54</t>
  </si>
  <si>
    <t>WAUGFEF59JA136309</t>
  </si>
  <si>
    <t>梁建伟</t>
  </si>
  <si>
    <t>TWDA65</t>
  </si>
  <si>
    <t>WAUAFEF59JA135487</t>
  </si>
  <si>
    <t>刘湘</t>
  </si>
  <si>
    <t>TWOZ79</t>
  </si>
  <si>
    <t>WAUGFEF57KA015408</t>
  </si>
  <si>
    <t>刘伟联</t>
  </si>
  <si>
    <t>TWOZ78</t>
  </si>
  <si>
    <t>WAUGFEF58KA015370</t>
  </si>
  <si>
    <t>李金莲</t>
  </si>
  <si>
    <t>沈亚星</t>
  </si>
  <si>
    <t>原奥德宋博-刘嘉玲12.28</t>
  </si>
  <si>
    <t>A5 Sportback B9 2.0T/185 kW quattro Sport45四驱运动型</t>
  </si>
  <si>
    <t>TWOZ92</t>
  </si>
  <si>
    <t>WAUAFEF52KA006265</t>
  </si>
  <si>
    <t>天云灰+杏仁棕</t>
  </si>
  <si>
    <t>陈燕妮（客户要车）</t>
  </si>
  <si>
    <t>WZSX38</t>
  </si>
  <si>
    <t>WAUGFEF56JA103350</t>
  </si>
  <si>
    <t>刘泽贤</t>
  </si>
  <si>
    <t>TWOZ84</t>
  </si>
  <si>
    <t>WAUGFEF56KA009731</t>
  </si>
  <si>
    <t>哥特兰绿+黑色</t>
  </si>
  <si>
    <t>林凤济</t>
  </si>
  <si>
    <t>TWOZ83</t>
  </si>
  <si>
    <t>WAUGFEF50KA009689</t>
  </si>
  <si>
    <t>胡凯</t>
  </si>
  <si>
    <t>外省牌</t>
  </si>
  <si>
    <t>TWOZ81</t>
  </si>
  <si>
    <t>WAUGFEF54KA009422</t>
  </si>
  <si>
    <t>斗牛红+黑色</t>
  </si>
  <si>
    <t>徐艳云</t>
  </si>
  <si>
    <t>刘律良</t>
  </si>
  <si>
    <t>沟通中，今天给答复1.11，12点答复1.18，已收款1.19</t>
  </si>
  <si>
    <t>A5 40时尚型（调剂车）</t>
  </si>
  <si>
    <t>TWWW23</t>
  </si>
  <si>
    <t>WAUGFEF53KA021626</t>
  </si>
  <si>
    <t>纳瓦尔蓝</t>
  </si>
  <si>
    <t>钟惠群</t>
  </si>
  <si>
    <t>蒙广霜</t>
  </si>
  <si>
    <t>肇庆锦龙</t>
  </si>
  <si>
    <t>TWWW20</t>
  </si>
  <si>
    <t>WAUGFEF57KA022763</t>
  </si>
  <si>
    <t>哥特兰绿</t>
  </si>
  <si>
    <t>伍志盛</t>
  </si>
  <si>
    <t>已开3.10</t>
  </si>
  <si>
    <t>A5 45时尚型（调剂车）</t>
  </si>
  <si>
    <t>TWHF83</t>
  </si>
  <si>
    <t>WAUGFEF53KA001294</t>
  </si>
  <si>
    <t>深圳市新青年土石方有限公司</t>
  </si>
  <si>
    <t>放车3.26</t>
  </si>
  <si>
    <t>TWWS99</t>
  </si>
  <si>
    <t>WAUGFEF56KA019563</t>
  </si>
  <si>
    <t>江新秀</t>
  </si>
  <si>
    <t>26号3.26</t>
  </si>
  <si>
    <t>TWUV49</t>
  </si>
  <si>
    <t>WAUGFEF54KA019030</t>
  </si>
  <si>
    <t>黄鸿兴</t>
  </si>
  <si>
    <t>蔡珍华</t>
  </si>
  <si>
    <t>TVYV86</t>
  </si>
  <si>
    <t>WAUGFEF57JA133134</t>
  </si>
  <si>
    <r>
      <rPr>
        <sz val="9"/>
        <color rgb="FF000000"/>
        <rFont val="宋体"/>
        <charset val="134"/>
      </rPr>
      <t>斗牛士红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棕</t>
    </r>
  </si>
  <si>
    <t>385200没降</t>
  </si>
  <si>
    <t>电动折叠后视镜，销售价6800</t>
  </si>
  <si>
    <t>谢玉华</t>
  </si>
  <si>
    <t>叶娜</t>
  </si>
  <si>
    <t>原蔡珍华-陈堂聪12.20，23号交钱1.18，下周六1.19，等客户2.19,原刘律良-江洁如，1.9订车，2月底交钱，先放出来2.20</t>
  </si>
  <si>
    <t>A5 40时尚型（厂家指派车）</t>
  </si>
  <si>
    <t>MNOJRG</t>
  </si>
  <si>
    <t>WAUGFEF5XKA026886</t>
  </si>
  <si>
    <r>
      <rPr>
        <sz val="9"/>
        <color rgb="FF000000"/>
        <rFont val="宋体"/>
        <charset val="134"/>
      </rPr>
      <t>朱鹭白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</si>
  <si>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赵晓晓</t>
  </si>
  <si>
    <t>WAUGFEF50KA037721</t>
  </si>
  <si>
    <t>萧伟波</t>
  </si>
  <si>
    <t>A5 40时尚型</t>
  </si>
  <si>
    <t>TXJW26</t>
  </si>
  <si>
    <t>WAUGFEF55KA047256</t>
  </si>
  <si>
    <t>刘佳</t>
  </si>
  <si>
    <t>TXDC22</t>
  </si>
  <si>
    <t>WAUGFEF50KA038447</t>
  </si>
  <si>
    <t>李辉</t>
  </si>
  <si>
    <t>刷流水6.12，审批中6.20，2今天开票6.21，已开6.23</t>
  </si>
  <si>
    <t>TWRZ19</t>
  </si>
  <si>
    <t>WAUGFEF59KA011120</t>
  </si>
  <si>
    <t>刘振彬</t>
  </si>
  <si>
    <t>A5 45四驱运动型（调剂车）</t>
  </si>
  <si>
    <t>MNBWWE</t>
  </si>
  <si>
    <t>WAUAFEF56KA004793</t>
  </si>
  <si>
    <t>3D360全景影像，销售价7500</t>
  </si>
  <si>
    <t>张伟权</t>
  </si>
  <si>
    <t>杨丽</t>
  </si>
  <si>
    <t>TXKG22</t>
  </si>
  <si>
    <t>WAUGFEF52KA051412</t>
  </si>
  <si>
    <t>预开票6.27</t>
  </si>
  <si>
    <t>蔡宇飞</t>
  </si>
  <si>
    <t>已删AAK,要收新车销售发票、机动车登记证书、首次交易二手车发票，二手车开票当月AAK。</t>
  </si>
  <si>
    <t xml:space="preserve"> A6 allroad</t>
  </si>
  <si>
    <t>F00660</t>
  </si>
  <si>
    <r>
      <rPr>
        <sz val="10"/>
        <rFont val="宋体"/>
        <charset val="134"/>
      </rPr>
      <t>标配</t>
    </r>
    <r>
      <rPr>
        <sz val="10"/>
        <rFont val="Arial"/>
        <charset val="134"/>
      </rPr>
      <t xml:space="preserve">  3.0T quattro</t>
    </r>
  </si>
  <si>
    <t>WAU9GD4G4GN027343</t>
  </si>
  <si>
    <t>爪哇棕+FZ黑</t>
  </si>
  <si>
    <t>指派试驾车</t>
  </si>
  <si>
    <r>
      <rPr>
        <sz val="10"/>
        <rFont val="Arial"/>
        <charset val="134"/>
      </rPr>
      <t>9-7</t>
    </r>
    <r>
      <rPr>
        <sz val="10"/>
        <rFont val="宋体"/>
        <charset val="134"/>
      </rPr>
      <t>证已到</t>
    </r>
  </si>
  <si>
    <t>合格证在财务</t>
  </si>
  <si>
    <t xml:space="preserve"> A6 allroad 3.0T quattro</t>
  </si>
  <si>
    <t>Q62034</t>
  </si>
  <si>
    <r>
      <rPr>
        <sz val="10"/>
        <rFont val="宋体"/>
        <charset val="134"/>
      </rPr>
      <t>标配</t>
    </r>
    <r>
      <rPr>
        <sz val="10"/>
        <rFont val="Arial"/>
        <charset val="134"/>
      </rPr>
      <t xml:space="preserve"> </t>
    </r>
  </si>
  <si>
    <t>WAU9GD4G2GN083023</t>
  </si>
  <si>
    <r>
      <rPr>
        <sz val="9"/>
        <rFont val="宋体"/>
        <charset val="134"/>
      </rPr>
      <t>0Y0Y</t>
    </r>
    <r>
      <rPr>
        <sz val="10"/>
        <rFont val="宋体"/>
        <charset val="134"/>
      </rPr>
      <t>瓜哇棕</t>
    </r>
    <r>
      <rPr>
        <sz val="10"/>
        <rFont val="Arial"/>
        <charset val="134"/>
      </rPr>
      <t>+FZ</t>
    </r>
    <r>
      <rPr>
        <sz val="10"/>
        <rFont val="宋体"/>
        <charset val="134"/>
      </rPr>
      <t>黑</t>
    </r>
  </si>
  <si>
    <t>11-22证已到</t>
  </si>
  <si>
    <t>黄志稳</t>
  </si>
  <si>
    <t>黄丽</t>
  </si>
  <si>
    <r>
      <rPr>
        <sz val="10"/>
        <rFont val="宋体"/>
        <charset val="134"/>
      </rPr>
      <t>已交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</si>
  <si>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 xml:space="preserve"> A6进口 3.0T/allroad</t>
  </si>
  <si>
    <t>Q44263</t>
  </si>
  <si>
    <t>2017年型</t>
  </si>
  <si>
    <t>WAU9GC4G5HN049766</t>
  </si>
  <si>
    <r>
      <rPr>
        <sz val="10"/>
        <rFont val="Arial"/>
        <charset val="134"/>
      </rPr>
      <t>2Y</t>
    </r>
    <r>
      <rPr>
        <sz val="10"/>
        <rFont val="宋体"/>
        <charset val="134"/>
      </rPr>
      <t>冰川白</t>
    </r>
    <r>
      <rPr>
        <sz val="10"/>
        <rFont val="Arial"/>
        <charset val="134"/>
      </rPr>
      <t>+FZ</t>
    </r>
    <r>
      <rPr>
        <sz val="10"/>
        <rFont val="宋体"/>
        <charset val="134"/>
      </rPr>
      <t>黑</t>
    </r>
  </si>
  <si>
    <t>蒋一鹤</t>
  </si>
  <si>
    <r>
      <rPr>
        <sz val="10"/>
        <rFont val="Arial"/>
        <charset val="134"/>
      </rPr>
      <t>A</t>
    </r>
    <r>
      <rPr>
        <sz val="10"/>
        <rFont val="宋体"/>
        <charset val="134"/>
      </rPr>
      <t>组</t>
    </r>
  </si>
  <si>
    <r>
      <rPr>
        <sz val="10"/>
        <rFont val="宋体"/>
        <charset val="134"/>
      </rPr>
      <t>已交钱</t>
    </r>
    <r>
      <rPr>
        <sz val="10"/>
        <rFont val="Arial"/>
        <charset val="134"/>
      </rPr>
      <t>12.8</t>
    </r>
  </si>
  <si>
    <t>MMOKCK</t>
  </si>
  <si>
    <t>WAU9GC4GXHN068944</t>
  </si>
  <si>
    <r>
      <rPr>
        <sz val="10"/>
        <rFont val="Arial"/>
        <charset val="134"/>
      </rPr>
      <t>4J4J</t>
    </r>
    <r>
      <rPr>
        <sz val="10"/>
        <rFont val="宋体"/>
        <charset val="134"/>
      </rPr>
      <t>金属漆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哈瓦那黑</t>
    </r>
    <r>
      <rPr>
        <sz val="10"/>
        <rFont val="Arial"/>
        <charset val="134"/>
      </rPr>
      <t>+FZ</t>
    </r>
    <r>
      <rPr>
        <sz val="10"/>
        <rFont val="宋体"/>
        <charset val="134"/>
      </rPr>
      <t>黑</t>
    </r>
  </si>
  <si>
    <t>黄欣</t>
  </si>
  <si>
    <t>王玲</t>
  </si>
  <si>
    <t>Q14821</t>
  </si>
  <si>
    <t>WAU9GC4G3HN009766</t>
  </si>
  <si>
    <t>0Y0Y瓜哇棕+FZ黑</t>
  </si>
  <si>
    <t>黄小谦</t>
  </si>
  <si>
    <t>A6 allroad</t>
  </si>
  <si>
    <t>PBCJ72</t>
  </si>
  <si>
    <t>WAU9GC4G2HN117425</t>
  </si>
  <si>
    <r>
      <rPr>
        <sz val="9"/>
        <rFont val="宋体"/>
        <charset val="134"/>
      </rPr>
      <t>冰川白</t>
    </r>
    <r>
      <rPr>
        <sz val="9"/>
        <rFont val="Arial"/>
        <charset val="134"/>
      </rPr>
      <t>+</t>
    </r>
    <r>
      <rPr>
        <sz val="9"/>
        <rFont val="宋体"/>
        <charset val="134"/>
      </rPr>
      <t>黑</t>
    </r>
  </si>
  <si>
    <t>刘云鹏</t>
  </si>
  <si>
    <t xml:space="preserve">S6 Limousine 4.0 TFSI quattro </t>
  </si>
  <si>
    <t>WYPK70</t>
  </si>
  <si>
    <r>
      <rPr>
        <sz val="9"/>
        <rFont val="宋体"/>
        <charset val="134"/>
      </rPr>
      <t>18</t>
    </r>
    <r>
      <rPr>
        <sz val="9"/>
        <color rgb="FF000000"/>
        <rFont val="宋体"/>
        <charset val="134"/>
      </rPr>
      <t>年型</t>
    </r>
  </si>
  <si>
    <t>WAUB2D4G5JN006024</t>
  </si>
  <si>
    <r>
      <rPr>
        <sz val="9"/>
        <rFont val="宋体"/>
        <charset val="134"/>
      </rPr>
      <t>米索斯黑</t>
    </r>
    <r>
      <rPr>
        <sz val="9"/>
        <rFont val="Arial"/>
        <charset val="134"/>
      </rPr>
      <t>+</t>
    </r>
    <r>
      <rPr>
        <sz val="9"/>
        <rFont val="宋体"/>
        <charset val="134"/>
      </rPr>
      <t>黑</t>
    </r>
  </si>
  <si>
    <t>蔺哲</t>
  </si>
  <si>
    <r>
      <rPr>
        <sz val="9"/>
        <rFont val="Arial"/>
        <charset val="134"/>
      </rPr>
      <t xml:space="preserve">A6 Avant 2.0T </t>
    </r>
    <r>
      <rPr>
        <sz val="9"/>
        <rFont val="宋体"/>
        <charset val="134"/>
      </rPr>
      <t>运动型（四驱）</t>
    </r>
  </si>
  <si>
    <t>WYYD44</t>
  </si>
  <si>
    <r>
      <rPr>
        <sz val="9"/>
        <color rgb="FF000000"/>
        <rFont val="Arial"/>
        <charset val="134"/>
      </rPr>
      <t>17</t>
    </r>
    <r>
      <rPr>
        <sz val="9"/>
        <color rgb="FF000000"/>
        <rFont val="宋体"/>
        <charset val="134"/>
      </rPr>
      <t>年型</t>
    </r>
  </si>
  <si>
    <t>WAU8FC4G8JN041424</t>
  </si>
  <si>
    <r>
      <rPr>
        <sz val="9"/>
        <rFont val="Arial"/>
        <charset val="134"/>
      </rPr>
      <t>2Y</t>
    </r>
    <r>
      <rPr>
        <sz val="9"/>
        <rFont val="宋体"/>
        <charset val="134"/>
      </rPr>
      <t>冰川白</t>
    </r>
    <r>
      <rPr>
        <sz val="9"/>
        <rFont val="Arial"/>
        <charset val="134"/>
      </rPr>
      <t>+FZ</t>
    </r>
    <r>
      <rPr>
        <sz val="9"/>
        <rFont val="宋体"/>
        <charset val="134"/>
      </rPr>
      <t>黑色</t>
    </r>
  </si>
  <si>
    <t xml:space="preserve"> 张万瑞</t>
  </si>
  <si>
    <t>陈海诚</t>
  </si>
  <si>
    <t>WYYD49</t>
  </si>
  <si>
    <r>
      <rPr>
        <sz val="9"/>
        <color rgb="FF000000"/>
        <rFont val="Arial"/>
        <charset val="134"/>
      </rPr>
      <t>18</t>
    </r>
    <r>
      <rPr>
        <sz val="9"/>
        <color rgb="FF000000"/>
        <rFont val="宋体"/>
        <charset val="134"/>
      </rPr>
      <t>年型</t>
    </r>
  </si>
  <si>
    <t>WAU9GC4G8JN035219</t>
  </si>
  <si>
    <r>
      <rPr>
        <sz val="9"/>
        <rFont val="宋体"/>
        <charset val="134"/>
      </rPr>
      <t>爪哇棕</t>
    </r>
    <r>
      <rPr>
        <sz val="9"/>
        <rFont val="Arial"/>
        <charset val="134"/>
      </rPr>
      <t>+</t>
    </r>
    <r>
      <rPr>
        <sz val="9"/>
        <rFont val="宋体"/>
        <charset val="134"/>
      </rPr>
      <t>黑色</t>
    </r>
  </si>
  <si>
    <t>没有置换补贴，张霞</t>
  </si>
  <si>
    <t>顾佳</t>
  </si>
  <si>
    <t>深圳德迪</t>
  </si>
  <si>
    <t>S6 PA</t>
  </si>
  <si>
    <t>WYTZ23</t>
  </si>
  <si>
    <t>WAUB2D4G1JN025590</t>
  </si>
  <si>
    <t>E9雪邦蓝+SX黑</t>
  </si>
  <si>
    <t>方智明</t>
  </si>
  <si>
    <t>WZBK00</t>
  </si>
  <si>
    <t>WAU9GC4G3JN053319</t>
  </si>
  <si>
    <t>米索斯黑+棕色座椅/黑色仪表/银色顶棚</t>
  </si>
  <si>
    <t>海口东奥汽车销售服务有限公司</t>
  </si>
  <si>
    <r>
      <rPr>
        <sz val="9"/>
        <rFont val="Arial"/>
        <charset val="134"/>
      </rPr>
      <t xml:space="preserve">A6 Avant 2.0T </t>
    </r>
    <r>
      <rPr>
        <sz val="9"/>
        <color rgb="FF000000"/>
        <rFont val="宋体"/>
        <charset val="134"/>
      </rPr>
      <t>运动型</t>
    </r>
    <r>
      <rPr>
        <sz val="9"/>
        <color rgb="FF000000"/>
        <rFont val="Arial"/>
        <charset val="134"/>
      </rPr>
      <t xml:space="preserve"> </t>
    </r>
  </si>
  <si>
    <t>TVHD83</t>
  </si>
  <si>
    <t>WAU8FC4G7JN103167</t>
  </si>
  <si>
    <t>爪哇棕0Y0Y+黑FZ</t>
  </si>
  <si>
    <t>周明民</t>
  </si>
  <si>
    <t>车到可开7.21</t>
  </si>
  <si>
    <r>
      <rPr>
        <sz val="9"/>
        <rFont val="Arial"/>
        <charset val="134"/>
      </rPr>
      <t xml:space="preserve">A6 Avant 2.0T </t>
    </r>
    <r>
      <rPr>
        <sz val="9"/>
        <rFont val="宋体"/>
        <charset val="134"/>
      </rPr>
      <t>运动型</t>
    </r>
  </si>
  <si>
    <t>MMROWH</t>
  </si>
  <si>
    <t>WAU8FC4G1JN107585</t>
  </si>
  <si>
    <t>爪哇棕+黑色</t>
  </si>
  <si>
    <t>张李玲</t>
  </si>
  <si>
    <t xml:space="preserve">TVHE18 </t>
  </si>
  <si>
    <t>WAU9GC4G1JN109516</t>
  </si>
  <si>
    <t>2F搜狐棕+黑FZ</t>
  </si>
  <si>
    <t>邓献忠</t>
  </si>
  <si>
    <t>A6 Avant 1.8T 时尚型(前驱)</t>
  </si>
  <si>
    <t>GPD404</t>
  </si>
  <si>
    <t>WAU7CC4G5HN125635</t>
  </si>
  <si>
    <t>补漆：左前外后视镜刮伤掉漆</t>
  </si>
  <si>
    <t>王广石</t>
  </si>
  <si>
    <t>下月5号开票10.26</t>
  </si>
  <si>
    <t>A6 Avant 1.8T 时尚型</t>
  </si>
  <si>
    <t>WZGB47</t>
  </si>
  <si>
    <t xml:space="preserve">  WAU7CC4G8JN059720 </t>
  </si>
  <si>
    <t>T9朱鹭白+FZ黑色</t>
  </si>
  <si>
    <t>李海涛</t>
  </si>
  <si>
    <t>MMWONM</t>
  </si>
  <si>
    <t>WAU8FC4G4JN129998</t>
  </si>
  <si>
    <r>
      <rPr>
        <sz val="9"/>
        <color rgb="FF000000"/>
        <rFont val="宋体"/>
        <charset val="134"/>
      </rPr>
      <t>米索斯黑</t>
    </r>
    <r>
      <rPr>
        <sz val="9"/>
        <color rgb="FF000000"/>
        <rFont val="Arial"/>
        <charset val="134"/>
      </rPr>
      <t>+FZ</t>
    </r>
    <r>
      <rPr>
        <sz val="9"/>
        <color rgb="FF000000"/>
        <rFont val="宋体"/>
        <charset val="134"/>
      </rPr>
      <t>黑色</t>
    </r>
  </si>
  <si>
    <t>林明艳</t>
  </si>
  <si>
    <t>TWAZ78</t>
  </si>
  <si>
    <t>WAU8FC4G2JN131815</t>
  </si>
  <si>
    <t>米索斯黑+黑FZ</t>
  </si>
  <si>
    <t>刘旷</t>
  </si>
  <si>
    <t>今天交钱10.23</t>
  </si>
  <si>
    <t>WZSW86</t>
  </si>
  <si>
    <t>WAU9GC4G4JN101426</t>
  </si>
  <si>
    <t>2Y冰川白+FZ黑</t>
  </si>
  <si>
    <t>前杠中网，左右雾灯格栅受损</t>
  </si>
  <si>
    <t>项荣峰</t>
  </si>
  <si>
    <t>原奥德宋博-梁伟华11.14，已交钱1.18</t>
  </si>
  <si>
    <t>MMRGJD</t>
  </si>
  <si>
    <t>WAU8FC4G0JN107268</t>
  </si>
  <si>
    <r>
      <rPr>
        <sz val="9"/>
        <color rgb="FF000000"/>
        <rFont val="宋体"/>
        <charset val="134"/>
      </rPr>
      <t>爪哇棕</t>
    </r>
    <r>
      <rPr>
        <sz val="9"/>
        <color rgb="FF000000"/>
        <rFont val="Arial"/>
        <charset val="134"/>
      </rPr>
      <t>+FZ</t>
    </r>
    <r>
      <rPr>
        <sz val="9"/>
        <color rgb="FF000000"/>
        <rFont val="宋体"/>
        <charset val="134"/>
      </rPr>
      <t>黑色</t>
    </r>
  </si>
  <si>
    <t>矫晨洋</t>
  </si>
  <si>
    <t>宋博</t>
  </si>
  <si>
    <t>上传日期</t>
  </si>
  <si>
    <r>
      <rPr>
        <sz val="9"/>
        <rFont val="宋体"/>
        <charset val="134"/>
      </rPr>
      <t xml:space="preserve">A7 3.0T </t>
    </r>
    <r>
      <rPr>
        <sz val="11"/>
        <color indexed="8"/>
        <rFont val="宋体"/>
        <charset val="134"/>
      </rPr>
      <t>四驱</t>
    </r>
  </si>
  <si>
    <t xml:space="preserve">舒适型 </t>
  </si>
  <si>
    <t>WAUSGC4GXEN042342</t>
  </si>
  <si>
    <t>斑羚米+棕色内饰</t>
  </si>
  <si>
    <t>庄苑芬</t>
  </si>
  <si>
    <t xml:space="preserve"> A7 3.0T 舒适型</t>
  </si>
  <si>
    <t>Q12948</t>
  </si>
  <si>
    <t>WAUSGC4G1EN147173</t>
  </si>
  <si>
    <t>T9朱鹭白/OK黑云灰</t>
  </si>
  <si>
    <t>6-17证已到</t>
  </si>
  <si>
    <t>余远嫦</t>
  </si>
  <si>
    <t>A7 2.5 标准型</t>
  </si>
  <si>
    <t xml:space="preserve">Q23295 </t>
  </si>
  <si>
    <t>标准型</t>
  </si>
  <si>
    <t>WAUR7C4G0EN138852</t>
  </si>
  <si>
    <t>T9朱鹭白/RI白兰地酒</t>
  </si>
  <si>
    <t>5-24证已到</t>
  </si>
  <si>
    <t>张周国</t>
  </si>
  <si>
    <t>张家志</t>
  </si>
  <si>
    <t>R68169</t>
  </si>
  <si>
    <t>WAUSGC4G7EN149395</t>
  </si>
  <si>
    <t>T2斑羚米/OI棕粟沙滩米</t>
  </si>
  <si>
    <t>宋顺如</t>
  </si>
  <si>
    <t>A7 3.0T 舒适型</t>
  </si>
  <si>
    <t>Q70218</t>
  </si>
  <si>
    <t>WAUSGC4G1EN186944</t>
  </si>
  <si>
    <t>T9朱鹭白/OI棕栗沙滩米</t>
  </si>
  <si>
    <t>已开票12.23</t>
  </si>
  <si>
    <t>12-9证已到</t>
  </si>
  <si>
    <t>高要市中杰鞋业有限公司</t>
  </si>
  <si>
    <t>调剂锦龙车</t>
  </si>
  <si>
    <t>A7 2.8 技术型</t>
  </si>
  <si>
    <t>R68111</t>
  </si>
  <si>
    <t>技术型</t>
  </si>
  <si>
    <t>WAUSHC4G6EN149496</t>
  </si>
  <si>
    <t>Y7（达科塔灰）/RI黑兰地酒</t>
  </si>
  <si>
    <t>已开票12.24</t>
  </si>
  <si>
    <t>欧阳业新</t>
  </si>
  <si>
    <t>按揭专案</t>
  </si>
  <si>
    <t>A7 2.8L技术型</t>
  </si>
  <si>
    <t>Q12952</t>
  </si>
  <si>
    <t>WAUSHC4G6EN154987</t>
  </si>
  <si>
    <t>已开票3.12</t>
  </si>
  <si>
    <t>7-11证已到</t>
  </si>
  <si>
    <t>罗文英</t>
  </si>
  <si>
    <t>A7 3.0T 豪华型</t>
  </si>
  <si>
    <t>R38715</t>
  </si>
  <si>
    <t>豪华型</t>
  </si>
  <si>
    <t>WAUSGD4G3EN091047</t>
  </si>
  <si>
    <t>惠州顺兴食品有限公司</t>
  </si>
  <si>
    <t>曹正祥</t>
  </si>
  <si>
    <t>R04986</t>
  </si>
  <si>
    <t>WAUSGC4G6EN204967</t>
  </si>
  <si>
    <t>Y7达科塔灰+OI棕栗沙滩米</t>
  </si>
  <si>
    <t>汪正吾</t>
  </si>
  <si>
    <t>A7 3.0T新款</t>
  </si>
  <si>
    <t>P54257</t>
  </si>
  <si>
    <t>WAUSGC4G9GN009593</t>
  </si>
  <si>
    <t>Q2龙卷风灰/OI棕栗-沙滩米</t>
  </si>
  <si>
    <t>试驾车</t>
  </si>
  <si>
    <t>A7 3.0T</t>
  </si>
  <si>
    <t>R49922</t>
  </si>
  <si>
    <t>WAUSGC4G2EN102291</t>
  </si>
  <si>
    <t>T2斑羚米/OK黑云灰</t>
  </si>
  <si>
    <t>赖村兴</t>
  </si>
  <si>
    <t>已开票9.15</t>
  </si>
  <si>
    <t>A7 2.0T新款</t>
  </si>
  <si>
    <t>W85617</t>
  </si>
  <si>
    <t>进取型</t>
  </si>
  <si>
    <t>WAURFC4G7GN010694</t>
  </si>
  <si>
    <t>N3克拉米/FZ黑</t>
  </si>
  <si>
    <t>展车(批量配备)</t>
  </si>
  <si>
    <t>2015-10-7（1-25重开）</t>
  </si>
  <si>
    <t>Q41211</t>
  </si>
  <si>
    <t>WAURFC4G4GN025248</t>
  </si>
  <si>
    <t>T9朱鹭白/FZ黑色</t>
  </si>
  <si>
    <t>毕丽华</t>
  </si>
  <si>
    <t>按揭中</t>
  </si>
  <si>
    <t>W85605</t>
  </si>
  <si>
    <t>WAURFC4G9GN010499</t>
  </si>
  <si>
    <t>已传</t>
  </si>
  <si>
    <t>陈敬宣</t>
  </si>
  <si>
    <t>陈建莉</t>
  </si>
  <si>
    <t>W85461</t>
  </si>
  <si>
    <t>WAURFC4G7GN009514</t>
  </si>
  <si>
    <t>熊豫丰</t>
  </si>
  <si>
    <t>卢泽群</t>
  </si>
  <si>
    <t>A7 2.0T/40TFSI进取型</t>
  </si>
  <si>
    <t>Q04307</t>
  </si>
  <si>
    <t>WAURFC4G9GN165585</t>
  </si>
  <si>
    <t>张利浩</t>
  </si>
  <si>
    <t>Q96854</t>
  </si>
  <si>
    <t>WAURFC4G5GN150503</t>
  </si>
  <si>
    <t>Q2龙卷风灰/FZ黑</t>
  </si>
  <si>
    <t>刘永丰</t>
  </si>
  <si>
    <t>A7 2.0T/40TFSIquattro技术型</t>
  </si>
  <si>
    <t>Q22836</t>
  </si>
  <si>
    <t>MY17</t>
  </si>
  <si>
    <t>WAUSFC4G7GN191636</t>
  </si>
  <si>
    <t>冰川白/FZ黑</t>
  </si>
  <si>
    <t>王桂娥</t>
  </si>
  <si>
    <t>E</t>
  </si>
  <si>
    <r>
      <rPr>
        <sz val="10"/>
        <rFont val="Arial"/>
        <charset val="134"/>
      </rPr>
      <t>A7 2.0T/40TFSIquattro</t>
    </r>
    <r>
      <rPr>
        <sz val="10"/>
        <rFont val="宋体"/>
        <charset val="134"/>
      </rPr>
      <t>技术型</t>
    </r>
  </si>
  <si>
    <t>Q85457</t>
  </si>
  <si>
    <t>WAUSFC4G5GN128017</t>
  </si>
  <si>
    <t>曾宇苑</t>
  </si>
  <si>
    <t>Q36790</t>
  </si>
  <si>
    <t>WAURFC4G8HN035136</t>
  </si>
  <si>
    <t>彭海霞</t>
  </si>
  <si>
    <t>Q46898</t>
  </si>
  <si>
    <t>WAURFC4G8HN053099</t>
  </si>
  <si>
    <t>谢朗宁</t>
  </si>
  <si>
    <t>陆正忠</t>
  </si>
  <si>
    <t>A7 3.0T/50TFSIquattro舒适型</t>
  </si>
  <si>
    <t>Q29309</t>
  </si>
  <si>
    <t>WAUSGC4G8HN023888</t>
  </si>
  <si>
    <t>克拉米+黑-云灰</t>
  </si>
  <si>
    <t>不享受置换支持</t>
  </si>
  <si>
    <t>黄成才</t>
  </si>
  <si>
    <t>PAUR09</t>
  </si>
  <si>
    <t>WAURFC4G5HN090336</t>
  </si>
  <si>
    <t>余丹霞</t>
  </si>
  <si>
    <r>
      <rPr>
        <b/>
        <sz val="10"/>
        <rFont val="宋体"/>
        <charset val="134"/>
      </rPr>
      <t>车型(</t>
    </r>
    <r>
      <rPr>
        <b/>
        <sz val="10"/>
        <color rgb="FFFF0000"/>
        <rFont val="宋体"/>
        <charset val="134"/>
      </rPr>
      <t>德国</t>
    </r>
    <r>
      <rPr>
        <b/>
        <sz val="10"/>
        <rFont val="宋体"/>
        <charset val="134"/>
      </rPr>
      <t>）</t>
    </r>
  </si>
  <si>
    <t>PAYE50</t>
  </si>
  <si>
    <t>WAURFC4G5HN116398</t>
  </si>
  <si>
    <t>深圳市鼎城五金塑胶有限公司</t>
  </si>
  <si>
    <t>已交钱12.21</t>
  </si>
  <si>
    <t>A7 PA 40TFSI quattro技术型</t>
  </si>
  <si>
    <t>WYPI68</t>
  </si>
  <si>
    <t>WAUSFC4G4JN006921</t>
  </si>
  <si>
    <t>2Y冰川白+FZ黑色</t>
  </si>
  <si>
    <t>田逢春</t>
  </si>
  <si>
    <t>刘小艳</t>
  </si>
  <si>
    <r>
      <rPr>
        <sz val="9"/>
        <rFont val="宋体"/>
        <charset val="134"/>
      </rPr>
      <t>A7 PA 40TFSI quattro</t>
    </r>
    <r>
      <rPr>
        <sz val="9"/>
        <color rgb="FF000000"/>
        <rFont val="宋体"/>
        <charset val="134"/>
      </rPr>
      <t>技术型</t>
    </r>
  </si>
  <si>
    <t>WYTZ75</t>
  </si>
  <si>
    <t>WAUSFC4G4JN030314</t>
  </si>
  <si>
    <t>0E米索斯黑+VB棕</t>
  </si>
  <si>
    <t>李峥珑</t>
  </si>
  <si>
    <t>原刘忠巧-唐力11.29，客户换颜色要黑+黑12.20</t>
  </si>
  <si>
    <r>
      <rPr>
        <sz val="9"/>
        <rFont val="宋体"/>
        <charset val="134"/>
      </rPr>
      <t>A7 PA 40TFSI</t>
    </r>
    <r>
      <rPr>
        <sz val="9"/>
        <color rgb="FF000000"/>
        <rFont val="宋体"/>
        <charset val="134"/>
      </rPr>
      <t>进取型</t>
    </r>
  </si>
  <si>
    <t>WZGB67</t>
  </si>
  <si>
    <t>WAURFC4G1JN082028 </t>
  </si>
  <si>
    <t>林文莱</t>
  </si>
  <si>
    <t>A7 PA 50TFSI quattro舒适型</t>
  </si>
  <si>
    <t>WZSW80</t>
  </si>
  <si>
    <t>WAUSGC4G9JN087539</t>
  </si>
  <si>
    <t>2Y冰川白+OL黑-亮红</t>
  </si>
  <si>
    <t>郑鑫</t>
  </si>
  <si>
    <t>A7 PA 40TFSI进取型</t>
  </si>
  <si>
    <t>WZKU86</t>
  </si>
  <si>
    <t>WAURFC4G6JN089234</t>
  </si>
  <si>
    <t>林章程</t>
  </si>
  <si>
    <t>WZGB74</t>
  </si>
  <si>
    <t>WAUSFC4G5JN054928</t>
  </si>
  <si>
    <t>N3克拉米+FZ黑色</t>
  </si>
  <si>
    <t>江远湘</t>
  </si>
  <si>
    <t>原李青华-江申浩，5.31，换S4 6.9，按揭中，下周开票6.22</t>
  </si>
  <si>
    <t>Q44257</t>
  </si>
  <si>
    <t>WAURFC4G0HN052528</t>
  </si>
  <si>
    <t>N3克拉米+FZ黑</t>
  </si>
  <si>
    <t>王静璇</t>
  </si>
  <si>
    <t>黄浩聪</t>
  </si>
  <si>
    <t>WYXD61</t>
  </si>
  <si>
    <t>WAURFC4G3JN055641</t>
  </si>
  <si>
    <t>Q2龙卷风灰+FZ黑色</t>
  </si>
  <si>
    <t>吴全红</t>
  </si>
  <si>
    <t>WY3706</t>
  </si>
  <si>
    <t>WAURFC4G8HN128643</t>
  </si>
  <si>
    <t>W1W1月光蓝+FZ黑色</t>
  </si>
  <si>
    <t>朱进高</t>
  </si>
  <si>
    <t>原邱晓明-江远湘6.17，月底应该没问题7.21</t>
  </si>
  <si>
    <t>Q46903</t>
  </si>
  <si>
    <t>WAURFC4G4HN078307</t>
  </si>
  <si>
    <t>N3克拉米/FZ黑色</t>
  </si>
  <si>
    <t>刘向文</t>
  </si>
  <si>
    <t>MMNYFN</t>
  </si>
  <si>
    <t>WAURFC4G9JN092810</t>
  </si>
  <si>
    <t>王杰（大用户）</t>
  </si>
  <si>
    <t>PBCJ69</t>
  </si>
  <si>
    <t>WAUSFC4G3HN110536</t>
  </si>
  <si>
    <t>许瑞燕</t>
  </si>
  <si>
    <t>月底不一定能开7.21，原邱晓明-田兰8.6</t>
  </si>
  <si>
    <t>MMRGUV</t>
  </si>
  <si>
    <t>WAURFC4G0JN100809</t>
  </si>
  <si>
    <t>鲁芬</t>
  </si>
  <si>
    <t>KL</t>
  </si>
  <si>
    <t>A7 NF 55TFSI QUATTR动感型</t>
  </si>
  <si>
    <t>MNDFMI</t>
  </si>
  <si>
    <t>WAUWGCF20KN026441</t>
  </si>
  <si>
    <t>天云灰+黑灰内饰</t>
  </si>
  <si>
    <t>廖顺英</t>
  </si>
  <si>
    <t>A7 3.0动感型</t>
  </si>
  <si>
    <t>TXJW30</t>
  </si>
  <si>
    <t>WAUWGCF25KN085274</t>
  </si>
  <si>
    <t>前杠两侧刮伤</t>
  </si>
  <si>
    <t>周德清（叶伟堂）</t>
  </si>
  <si>
    <t>李伟东（吴总批发）</t>
  </si>
  <si>
    <t>发票重开，原发票已给回财务曾金霞7.18</t>
  </si>
  <si>
    <t>XUXOS7</t>
  </si>
  <si>
    <t>WAURGCF19KD049176</t>
  </si>
  <si>
    <t>戴志军</t>
  </si>
  <si>
    <t xml:space="preserve">A8L 45TFSI </t>
  </si>
  <si>
    <r>
      <rPr>
        <sz val="9"/>
        <rFont val="宋体"/>
        <charset val="134"/>
      </rPr>
      <t>豪华型（13款）</t>
    </r>
    <r>
      <rPr>
        <sz val="9"/>
        <color indexed="10"/>
        <rFont val="宋体"/>
        <charset val="134"/>
      </rPr>
      <t>展车/活动支持</t>
    </r>
  </si>
  <si>
    <t>WAURGB4H2DN040388</t>
  </si>
  <si>
    <t>L8（幻影黑）/RZ(杏仁棕黑)</t>
  </si>
  <si>
    <t>廖马生</t>
  </si>
  <si>
    <r>
      <rPr>
        <sz val="9"/>
        <rFont val="宋体"/>
        <charset val="134"/>
      </rPr>
      <t>舒适型 (13款)</t>
    </r>
    <r>
      <rPr>
        <sz val="9"/>
        <color indexed="10"/>
        <rFont val="宋体"/>
        <charset val="134"/>
      </rPr>
      <t>桃木手柄 (未指定用途）</t>
    </r>
  </si>
  <si>
    <t>WAURGB4H0DN042902</t>
  </si>
  <si>
    <t>高洪波</t>
  </si>
  <si>
    <t>R34976</t>
  </si>
  <si>
    <r>
      <rPr>
        <sz val="9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 xml:space="preserve">(13款) </t>
    </r>
    <r>
      <rPr>
        <sz val="9"/>
        <color indexed="8"/>
        <rFont val="宋体"/>
        <charset val="134"/>
      </rPr>
      <t>有桃木手柄</t>
    </r>
  </si>
  <si>
    <t>WAURGB4H1DN049101</t>
  </si>
  <si>
    <t>L8（幻影黑）/RZ(杏仁棕)</t>
  </si>
  <si>
    <t>温雪玲</t>
  </si>
  <si>
    <t>陈源森</t>
  </si>
  <si>
    <t xml:space="preserve">R21469 </t>
  </si>
  <si>
    <r>
      <rPr>
        <sz val="9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>(13款)</t>
    </r>
  </si>
  <si>
    <t>WAURGB4H7DN049491</t>
  </si>
  <si>
    <t>何潇（陈砹）</t>
  </si>
  <si>
    <t>A8 30TFSI</t>
  </si>
  <si>
    <t xml:space="preserve">R38508 </t>
  </si>
  <si>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>(13款)</t>
    </r>
  </si>
  <si>
    <t>WAUS7B4H9DN049817</t>
  </si>
  <si>
    <t>梁洪卓</t>
  </si>
  <si>
    <t>邓万福</t>
  </si>
  <si>
    <t>A8L 45TFSI</t>
  </si>
  <si>
    <t>R38823</t>
  </si>
  <si>
    <t>WAURGB4H0DN051325</t>
  </si>
  <si>
    <t>T9T9(朱鹭白)/RZ(黑色）</t>
  </si>
  <si>
    <t>3-28证已到</t>
  </si>
  <si>
    <t>孙耀飞</t>
  </si>
  <si>
    <t>R16612</t>
  </si>
  <si>
    <t>WAURGB4H1DN048823</t>
  </si>
  <si>
    <t>刘贵才</t>
  </si>
  <si>
    <t>鲍金杰</t>
  </si>
  <si>
    <t>R34980</t>
  </si>
  <si>
    <t>WAURGB4H1DN048952</t>
  </si>
  <si>
    <t>深圳前海蓝创投资基金管理有限公司</t>
  </si>
  <si>
    <t>Q43313</t>
  </si>
  <si>
    <r>
      <rPr>
        <sz val="9"/>
        <rFont val="宋体"/>
        <charset val="134"/>
      </rPr>
      <t>豪华型</t>
    </r>
    <r>
      <rPr>
        <b/>
        <sz val="9"/>
        <rFont val="宋体"/>
        <charset val="134"/>
      </rPr>
      <t xml:space="preserve"> (新款)   </t>
    </r>
    <r>
      <rPr>
        <b/>
        <sz val="9"/>
        <color rgb="FFFF0000"/>
        <rFont val="宋体"/>
        <charset val="134"/>
      </rPr>
      <t>试驾车</t>
    </r>
  </si>
  <si>
    <t>WAUYGB4H4FN006175</t>
  </si>
  <si>
    <t>T9（朱鹭白）+RZ（杏仁棕）</t>
  </si>
  <si>
    <t>8-14证已到</t>
  </si>
  <si>
    <t>A8L 50TFSI</t>
  </si>
  <si>
    <t>E33309</t>
  </si>
  <si>
    <r>
      <rPr>
        <sz val="9"/>
        <rFont val="宋体"/>
        <charset val="134"/>
      </rPr>
      <t xml:space="preserve">豪华型 </t>
    </r>
    <r>
      <rPr>
        <b/>
        <sz val="9"/>
        <rFont val="宋体"/>
        <charset val="134"/>
      </rPr>
      <t xml:space="preserve">(新款) </t>
    </r>
    <r>
      <rPr>
        <b/>
        <sz val="11"/>
        <rFont val="宋体"/>
        <charset val="134"/>
      </rPr>
      <t xml:space="preserve"> </t>
    </r>
    <r>
      <rPr>
        <b/>
        <sz val="11"/>
        <color rgb="FFFF0000"/>
        <rFont val="宋体"/>
        <charset val="134"/>
      </rPr>
      <t>试驾车</t>
    </r>
  </si>
  <si>
    <t>WAUYGB4H3FN002411</t>
  </si>
  <si>
    <t>W3（阿格斯棕)/FZ（黑/黑）</t>
  </si>
  <si>
    <t>7-20证已到</t>
  </si>
  <si>
    <t xml:space="preserve">豪华型（13款）LED前大灯 </t>
  </si>
  <si>
    <t>WAURGB4H9DN049279</t>
  </si>
  <si>
    <t>L8幻影黑/RZ杏仁棕黑</t>
  </si>
  <si>
    <t>2-26证已到</t>
  </si>
  <si>
    <t>方木辉</t>
  </si>
  <si>
    <t>林春</t>
  </si>
  <si>
    <t>E32590</t>
  </si>
  <si>
    <r>
      <rPr>
        <sz val="9"/>
        <rFont val="宋体"/>
        <charset val="134"/>
      </rPr>
      <t xml:space="preserve">豪华型 </t>
    </r>
    <r>
      <rPr>
        <b/>
        <sz val="9"/>
        <rFont val="宋体"/>
        <charset val="134"/>
      </rPr>
      <t>(新款)</t>
    </r>
    <r>
      <rPr>
        <sz val="9"/>
        <rFont val="宋体"/>
        <charset val="134"/>
      </rPr>
      <t xml:space="preserve">   第一季度长库龄车</t>
    </r>
  </si>
  <si>
    <t>WAUYGB4H1FN003167</t>
  </si>
  <si>
    <t>L8幻影黑/IP肉豆蔻/黑</t>
  </si>
  <si>
    <t>7-31证已到</t>
  </si>
  <si>
    <t>王清</t>
  </si>
  <si>
    <t xml:space="preserve"> Q42961 </t>
  </si>
  <si>
    <r>
      <rPr>
        <sz val="9"/>
        <rFont val="宋体"/>
        <charset val="134"/>
      </rPr>
      <t>舒适型</t>
    </r>
    <r>
      <rPr>
        <b/>
        <sz val="9"/>
        <rFont val="宋体"/>
        <charset val="134"/>
      </rPr>
      <t xml:space="preserve"> </t>
    </r>
    <r>
      <rPr>
        <sz val="9"/>
        <rFont val="宋体"/>
        <charset val="134"/>
      </rPr>
      <t>(新款)    第一季度长库龄车</t>
    </r>
  </si>
  <si>
    <t>WAUYGB4HXFN005662</t>
  </si>
  <si>
    <t>OD白金色/RZ杏仁棕</t>
  </si>
  <si>
    <t>已开票未AAK</t>
  </si>
  <si>
    <t>李达权</t>
  </si>
  <si>
    <t xml:space="preserve">Q42938 </t>
  </si>
  <si>
    <t>舒适型 (新款)    第一季度长库龄车</t>
  </si>
  <si>
    <t>WAUYGB4H1FN006005</t>
  </si>
  <si>
    <t>L8幻影黑/RZ杏仁棕</t>
  </si>
  <si>
    <t>深圳市轩彩视科技有限公司</t>
  </si>
  <si>
    <t>A8L 55TFSI</t>
  </si>
  <si>
    <t>R21507</t>
  </si>
  <si>
    <t>豪华型 (13款)</t>
  </si>
  <si>
    <t>WAUR2B4H7DN049831</t>
  </si>
  <si>
    <t>范柏舟</t>
  </si>
  <si>
    <t>已交钱2.7</t>
  </si>
  <si>
    <t xml:space="preserve">Q42968 </t>
  </si>
  <si>
    <t>WAUYGB4H5FN005777</t>
  </si>
  <si>
    <t>4J哈瓦纳黑/RZ杏仁棕</t>
  </si>
  <si>
    <t>已开票2.3</t>
  </si>
  <si>
    <t>陈丽菊</t>
  </si>
  <si>
    <t>拖南沙德迪1.23已开票2.3</t>
  </si>
  <si>
    <t>E31983</t>
  </si>
  <si>
    <t>舒适型 (新款)</t>
  </si>
  <si>
    <t>WAUYGB4H5FN003866</t>
  </si>
  <si>
    <t>L8幻影黑/RZ杏仁棕/黑</t>
  </si>
  <si>
    <t>已开票3.24</t>
  </si>
  <si>
    <t>单卫谦</t>
  </si>
  <si>
    <t>马德堃</t>
  </si>
  <si>
    <t>豪华型(新款）</t>
  </si>
  <si>
    <t>WAUYGB4HXFN007797</t>
  </si>
  <si>
    <t>已开票4.21</t>
  </si>
  <si>
    <t>8-21证已到</t>
  </si>
  <si>
    <t>深圳市粤装装饰有限公司</t>
  </si>
  <si>
    <t>周海婷</t>
  </si>
  <si>
    <t>按揭已通过说21号给开票21号才交钱4.17</t>
  </si>
  <si>
    <t>E32989</t>
  </si>
  <si>
    <r>
      <rPr>
        <sz val="9"/>
        <rFont val="宋体"/>
        <charset val="134"/>
      </rPr>
      <t>豪华型 (新款)</t>
    </r>
    <r>
      <rPr>
        <b/>
        <sz val="9"/>
        <rFont val="宋体"/>
        <charset val="134"/>
      </rPr>
      <t xml:space="preserve"> </t>
    </r>
  </si>
  <si>
    <t>WAUYGB4H8FN004168</t>
  </si>
  <si>
    <t xml:space="preserve">OD白金色/RZ杏仁棕/黑 </t>
  </si>
  <si>
    <t>唐焕城（陈雪珍）</t>
  </si>
  <si>
    <t>R18651</t>
  </si>
  <si>
    <t>WAUYGB4H3FN021380</t>
  </si>
  <si>
    <t>已开票4-24</t>
  </si>
  <si>
    <t>4-22证已到</t>
  </si>
  <si>
    <t>林梦玉</t>
  </si>
  <si>
    <t>自提车</t>
  </si>
  <si>
    <t>状态</t>
  </si>
  <si>
    <t>付款</t>
  </si>
  <si>
    <t xml:space="preserve">Q43101 </t>
  </si>
  <si>
    <t>豪华型 (新款)</t>
  </si>
  <si>
    <t>WAUYGB4H9FN005474</t>
  </si>
  <si>
    <t>W3阿格斯棕/FZ黑</t>
  </si>
  <si>
    <t>刘鸿</t>
  </si>
  <si>
    <t>王昆</t>
  </si>
  <si>
    <t>R23948</t>
  </si>
  <si>
    <t>WAURGB4H7DN049152</t>
  </si>
  <si>
    <r>
      <rPr>
        <sz val="9"/>
        <rFont val="宋体"/>
        <charset val="134"/>
      </rPr>
      <t>L8幻影黑</t>
    </r>
    <r>
      <rPr>
        <sz val="8"/>
        <rFont val="宋体"/>
        <charset val="134"/>
      </rPr>
      <t>/FZ黑色</t>
    </r>
  </si>
  <si>
    <t>邝佩容</t>
  </si>
  <si>
    <t>R05452</t>
  </si>
  <si>
    <t>WAUYGB4H9FN019343</t>
  </si>
  <si>
    <t>4J(哈瓦纳黑)/KN(钛灰)</t>
  </si>
  <si>
    <t>5-12证已到</t>
  </si>
  <si>
    <t>深圳市锦奥汽车贸易有限公司</t>
  </si>
  <si>
    <t>已开票6.24</t>
  </si>
  <si>
    <t>R50426</t>
  </si>
  <si>
    <t>WAUYGB4H1FN028330</t>
  </si>
  <si>
    <t>魏斯蕾</t>
  </si>
  <si>
    <t>5-29已交钱来锦奥开票了</t>
  </si>
  <si>
    <t>R50432</t>
  </si>
  <si>
    <t>WAUYGB4HXFN028052</t>
  </si>
  <si>
    <t>4J(哈瓦纳黑)/RZ（杏仁棕）</t>
  </si>
  <si>
    <t>赵创武</t>
  </si>
  <si>
    <t>5-29按揭已通过，过几天交钱</t>
  </si>
  <si>
    <t>R62760</t>
  </si>
  <si>
    <t>WAUYGB4H7FN030454</t>
  </si>
  <si>
    <t>W3阿格斯棕/RZ棕</t>
  </si>
  <si>
    <t>5-21证已到</t>
  </si>
  <si>
    <t>邓峰</t>
  </si>
  <si>
    <t>已开票7.1</t>
  </si>
  <si>
    <t xml:space="preserve">R50178 </t>
  </si>
  <si>
    <t>WAUYGB4H5FN028301</t>
  </si>
  <si>
    <t>深圳荟凝自动化有限公司</t>
  </si>
  <si>
    <t>Q12411</t>
  </si>
  <si>
    <t>WAUYGB4H5FN035510</t>
  </si>
  <si>
    <t>刘开宇</t>
  </si>
  <si>
    <t>黄国天</t>
  </si>
  <si>
    <t>已开票6.30</t>
  </si>
  <si>
    <t>A8L 60TFSI</t>
  </si>
  <si>
    <t xml:space="preserve">Q43036 </t>
  </si>
  <si>
    <t>WAUY2B4H5FN005535</t>
  </si>
  <si>
    <t>黄山</t>
  </si>
  <si>
    <t>曾纯鑫</t>
  </si>
  <si>
    <t>Q00070</t>
  </si>
  <si>
    <t>WAUYGB4H1FN034161</t>
  </si>
  <si>
    <t>0D白金色-FZ黑</t>
  </si>
  <si>
    <t>余碧雯</t>
  </si>
  <si>
    <t>Q20166</t>
  </si>
  <si>
    <t>WAUYGB4H5FN037452</t>
  </si>
  <si>
    <t>0D白金色/RZ杏仁棕</t>
  </si>
  <si>
    <t>8-7证已到</t>
  </si>
  <si>
    <t>叶年雄</t>
  </si>
  <si>
    <t>已交钱9.22</t>
  </si>
  <si>
    <t>A8L 45TFSI (16款)</t>
  </si>
  <si>
    <t>F06488</t>
  </si>
  <si>
    <t>WAUYGB4H9GN001989</t>
  </si>
  <si>
    <t>0E米索斯黑, 金属漆+RZ杏仁棕/黑</t>
  </si>
  <si>
    <t>不算AAK量</t>
  </si>
  <si>
    <t>A8L 45TFSI (15新款)</t>
  </si>
  <si>
    <t>Q08029</t>
  </si>
  <si>
    <t>WAUYGB4H2FN035478</t>
  </si>
  <si>
    <t>注意政策</t>
  </si>
  <si>
    <t>周也超</t>
  </si>
  <si>
    <t>Q48918</t>
  </si>
  <si>
    <t>WAUYGB4H4GN003505</t>
  </si>
  <si>
    <t>OE米索斯黑+RZ棕</t>
  </si>
  <si>
    <t>标检车</t>
  </si>
  <si>
    <t>深圳中基石油化工有限公司</t>
  </si>
  <si>
    <t>Q48922</t>
  </si>
  <si>
    <t>WAUYGB4H2GN003275</t>
  </si>
  <si>
    <t>王刚</t>
  </si>
  <si>
    <t>段先红</t>
  </si>
  <si>
    <t>Q48406</t>
  </si>
  <si>
    <t>WAUYGB4H8GN003118</t>
  </si>
  <si>
    <t>廖鉴雄</t>
  </si>
  <si>
    <t>MY16 PLUS</t>
  </si>
  <si>
    <t>WAUYGB4H2GN016009</t>
  </si>
  <si>
    <t>米索斯黑+RZ杏仁棕</t>
  </si>
  <si>
    <t>深圳市钜盛华股份有限公司</t>
  </si>
  <si>
    <t>A8L 3.0T/45TFSI舒适型</t>
  </si>
  <si>
    <t>Q04340</t>
  </si>
  <si>
    <t>WAUYGB4H1GN017782</t>
  </si>
  <si>
    <t>哈瓦纳黑+黑色</t>
  </si>
  <si>
    <t>陈宗文</t>
  </si>
  <si>
    <t>原杨丽-陈宗文5.4</t>
  </si>
  <si>
    <t>Q96817</t>
  </si>
  <si>
    <t>WAUYGB4H1GN017216</t>
  </si>
  <si>
    <t>孙鹏</t>
  </si>
  <si>
    <t>A8L 3.0T/45TFSI时尚型</t>
  </si>
  <si>
    <t>WAUYGB4H1GN016339</t>
  </si>
  <si>
    <t>深圳市保千里电子有限公司</t>
  </si>
  <si>
    <t>段泉福</t>
  </si>
  <si>
    <t>A8L 3.0T/45TFSI豪华型</t>
  </si>
  <si>
    <t>Q14810</t>
  </si>
  <si>
    <t>WAUYGB4H2GN020030</t>
  </si>
  <si>
    <r>
      <rPr>
        <sz val="8"/>
        <rFont val="宋体"/>
        <charset val="134"/>
      </rPr>
      <t>0E米索斯黑</t>
    </r>
    <r>
      <rPr>
        <sz val="8"/>
        <rFont val="Arial"/>
        <charset val="134"/>
      </rPr>
      <t>+RZ</t>
    </r>
    <r>
      <rPr>
        <sz val="8"/>
        <rFont val="宋体"/>
        <charset val="134"/>
      </rPr>
      <t>杏仁棕</t>
    </r>
  </si>
  <si>
    <t>在财务 置换</t>
  </si>
  <si>
    <t>深圳创维数字技术有限公司</t>
  </si>
  <si>
    <t>李兵兵</t>
  </si>
  <si>
    <t>Q14817</t>
  </si>
  <si>
    <t>WAUYGB4H0GN019264</t>
  </si>
  <si>
    <r>
      <rPr>
        <sz val="8"/>
        <rFont val="宋体"/>
        <charset val="134"/>
      </rPr>
      <t>0E米索斯黑</t>
    </r>
    <r>
      <rPr>
        <sz val="8"/>
        <rFont val="Arial"/>
        <charset val="134"/>
      </rPr>
      <t>+FZ</t>
    </r>
    <r>
      <rPr>
        <sz val="8"/>
        <rFont val="宋体"/>
        <charset val="134"/>
      </rPr>
      <t>黑</t>
    </r>
  </si>
  <si>
    <t>王亚周</t>
  </si>
  <si>
    <t>蔡名森</t>
  </si>
  <si>
    <t>Q29354</t>
  </si>
  <si>
    <t>WAUYGB4H3HN001326</t>
  </si>
  <si>
    <t>哈瓦纳黑+杏仁棕/黑</t>
  </si>
  <si>
    <t>5座</t>
  </si>
  <si>
    <t>德国大众汽车租凭（上海）有限公司深圳分公司</t>
  </si>
  <si>
    <t>Q22076</t>
  </si>
  <si>
    <t>WAUYGB4H4HN001142</t>
  </si>
  <si>
    <t>0E米索斯黑+FZ黑</t>
  </si>
  <si>
    <t>深圳市东来奇德实业发展有限公司</t>
  </si>
  <si>
    <t>15款</t>
  </si>
  <si>
    <t>WAUYGB4H5FN036186</t>
  </si>
  <si>
    <r>
      <rPr>
        <sz val="10"/>
        <rFont val="宋体"/>
        <charset val="134"/>
      </rPr>
      <t>白金色</t>
    </r>
    <r>
      <rPr>
        <sz val="10"/>
        <rFont val="Arial"/>
        <charset val="134"/>
      </rPr>
      <t>/</t>
    </r>
    <r>
      <rPr>
        <sz val="10"/>
        <rFont val="宋体"/>
        <charset val="134"/>
      </rPr>
      <t>黑色</t>
    </r>
  </si>
  <si>
    <t>无金融支持</t>
  </si>
  <si>
    <t>深圳市依思普林科技有限公司</t>
  </si>
  <si>
    <t>Q36792</t>
  </si>
  <si>
    <t>WAUYGB4H3HN001925</t>
  </si>
  <si>
    <t>4J哈瓦纳黑+RZ杏仁棕</t>
  </si>
  <si>
    <t>何蔚</t>
  </si>
  <si>
    <t>Q22053</t>
  </si>
  <si>
    <t>WAUYGB4H8GN021957</t>
  </si>
  <si>
    <t>0E米索斯黑+RZ杏仁棕</t>
  </si>
  <si>
    <t>梁渐和</t>
  </si>
  <si>
    <t>已交钱10.15</t>
  </si>
  <si>
    <t>Q44270</t>
  </si>
  <si>
    <t>WAUYGB4H4HN005949</t>
  </si>
  <si>
    <t>深圳市雅腾电机有限公司</t>
  </si>
  <si>
    <t>WAUYGB4H8HN001239</t>
  </si>
  <si>
    <t>哈瓦纳黑+杏仁棕</t>
  </si>
  <si>
    <t>张询</t>
  </si>
  <si>
    <t>Q44279</t>
  </si>
  <si>
    <t>WAUYGB4H8HN005565</t>
  </si>
  <si>
    <t>0E米索斯黑+RZ棕</t>
  </si>
  <si>
    <t>深圳市先行实业有限公司</t>
  </si>
  <si>
    <t>A8L 3.0T/50TFSI豪华型</t>
  </si>
  <si>
    <t>MMOKFI</t>
  </si>
  <si>
    <t>WAUYGB4H2HN011054</t>
  </si>
  <si>
    <t>OE米索斯黑+RZ杏仁棕</t>
  </si>
  <si>
    <t>王泽丽</t>
  </si>
  <si>
    <t>A8 3.0T/45TFSI时尚型</t>
  </si>
  <si>
    <t>Q46916</t>
  </si>
  <si>
    <t>WAUYGB4H8HN006554</t>
  </si>
  <si>
    <t>0E米索斯黑/RZ杏仁棕</t>
  </si>
  <si>
    <t>诸玲玲</t>
  </si>
  <si>
    <t>岳羽琦</t>
  </si>
  <si>
    <t>Q46912</t>
  </si>
  <si>
    <t>WAUYGB4H8HN006280</t>
  </si>
  <si>
    <t>李永青</t>
  </si>
  <si>
    <t>A8 3.0T/45TFSI舒适型</t>
  </si>
  <si>
    <t>Q46938</t>
  </si>
  <si>
    <t>WAUYGB4H3HN008700</t>
  </si>
  <si>
    <t>0D白金色/FZ黑色</t>
  </si>
  <si>
    <t>任思辰</t>
  </si>
  <si>
    <r>
      <rPr>
        <b/>
        <sz val="8"/>
        <rFont val="宋体"/>
        <charset val="134"/>
      </rPr>
      <t>车型（</t>
    </r>
    <r>
      <rPr>
        <b/>
        <sz val="8"/>
        <color rgb="FFFF0000"/>
        <rFont val="宋体"/>
        <charset val="134"/>
      </rPr>
      <t>德国</t>
    </r>
    <r>
      <rPr>
        <b/>
        <sz val="8"/>
        <rFont val="宋体"/>
        <charset val="134"/>
      </rPr>
      <t>）</t>
    </r>
  </si>
  <si>
    <t>A8 3.0T/45TFSI豪华型</t>
  </si>
  <si>
    <t>Q46935</t>
  </si>
  <si>
    <t>WAUYGB4H4HN006664</t>
  </si>
  <si>
    <t>W3阿格斯棕/RZ杏仁棕</t>
  </si>
  <si>
    <t>金瑞光</t>
  </si>
  <si>
    <t>PBCK06</t>
  </si>
  <si>
    <t>WAUYGB4H2HN016271</t>
  </si>
  <si>
    <t>W3阿格斯棕+FZ黑</t>
  </si>
  <si>
    <t>向婷</t>
  </si>
  <si>
    <t>PAUR17</t>
  </si>
  <si>
    <t>WAUYGB4H2HN014245</t>
  </si>
  <si>
    <r>
      <rPr>
        <sz val="8"/>
        <rFont val="宋体"/>
        <charset val="134"/>
      </rPr>
      <t xml:space="preserve">5座 </t>
    </r>
    <r>
      <rPr>
        <sz val="8"/>
        <color rgb="FFFF0000"/>
        <rFont val="宋体"/>
        <charset val="134"/>
      </rPr>
      <t>不能置换</t>
    </r>
  </si>
  <si>
    <t>郑仕传</t>
  </si>
  <si>
    <t>原奥德刘忠巧-谢勇武5.13，一直没交钱6.25放车</t>
  </si>
  <si>
    <t>A8L 3.0T/45 TFSI豪华型</t>
  </si>
  <si>
    <t>PAUR29</t>
  </si>
  <si>
    <t>WAUYGB4H4HN012187</t>
  </si>
  <si>
    <t>0E米索斯黑+FZ黑色</t>
  </si>
  <si>
    <t>广州宝茜化妆品有限公司</t>
  </si>
  <si>
    <t>PAYE66</t>
  </si>
  <si>
    <t>WAUYGB4H4HN015512</t>
  </si>
  <si>
    <t>不能置换</t>
  </si>
  <si>
    <t>深圳市深业成科技有限公司</t>
  </si>
  <si>
    <t>周三去银行签字6.25周五交款7.13原宋婷-朱仁区退车</t>
  </si>
  <si>
    <t>WAUYGB4H9GN021269</t>
  </si>
  <si>
    <t>米索斯黑+黑</t>
  </si>
  <si>
    <t>5座 加装：车展特供套餐A8L-TC011,38000元奖励1800元（24K黄金内饰+W12中网+雾灯格栅+包围脚垫+尊享套餐+手机支架+商务登机拉杆箱+一年动力总成）</t>
  </si>
  <si>
    <t>温带芳</t>
  </si>
  <si>
    <t>MMOKDG</t>
  </si>
  <si>
    <t>WAUYGB4H6HN010635</t>
  </si>
  <si>
    <t>徐显林</t>
  </si>
  <si>
    <t>原岳羽琦-孙晓常5.5，按揭被拒</t>
  </si>
  <si>
    <t>PAYE58</t>
  </si>
  <si>
    <t>WAUYGB4HXHN015272</t>
  </si>
  <si>
    <t>陈瑞云</t>
  </si>
  <si>
    <t>Q53650</t>
  </si>
  <si>
    <t>WAUYGB4HXHN010475</t>
  </si>
  <si>
    <t>加装：特供套餐A8L-TC10 19800元，提成1500元（W12中网+W12雾灯格栅+尾标+琥珀膜+交车礼包+包围脚垫）完工</t>
  </si>
  <si>
    <t>叶和忠</t>
  </si>
  <si>
    <t>原奥德陈海诚-江子鉴6.10</t>
  </si>
  <si>
    <t>A8L PA 45 TFSI卓越先锋版典藏版</t>
  </si>
  <si>
    <t>WYXD65</t>
  </si>
  <si>
    <t>2017年型+</t>
  </si>
  <si>
    <t>WAUYGB4H2HN023852</t>
  </si>
  <si>
    <t>0E米索斯黑+RI琥珀/黑</t>
  </si>
  <si>
    <t>深圳艾达凯防水工程有限公司</t>
  </si>
  <si>
    <t>罗成成</t>
  </si>
  <si>
    <t>已开票12.28</t>
  </si>
  <si>
    <t>Q39213</t>
  </si>
  <si>
    <t>WAUYGB4H8HN004223</t>
  </si>
  <si>
    <t>天线有损坏，顶棚有凹陷</t>
  </si>
  <si>
    <t>已售：广州锦龙</t>
  </si>
  <si>
    <t>原奥德唐钟涛销售，天线的损坏，客户退车3月</t>
  </si>
  <si>
    <t>WZPP84</t>
  </si>
  <si>
    <t>第5代</t>
  </si>
  <si>
    <t>WAURGEF8XJN006161</t>
  </si>
  <si>
    <t>0E传奇黑+WM玛瑙棕/黑</t>
  </si>
  <si>
    <t>欧珀（深圳）贸易有限公司</t>
  </si>
  <si>
    <t>A8 D5 3.0T 250kW投放版尊享车型</t>
  </si>
  <si>
    <t>TVHU98</t>
  </si>
  <si>
    <t>WAURGEF8XJN009397</t>
  </si>
  <si>
    <t>传奇黑+肉豆蔻棕</t>
  </si>
  <si>
    <t>林志达</t>
  </si>
  <si>
    <t>TVHG70</t>
  </si>
  <si>
    <t>WAURGEF80JN008551</t>
  </si>
  <si>
    <t>炫目黑A2A2+黑WH</t>
  </si>
  <si>
    <t>赵书英</t>
  </si>
  <si>
    <t>A8 D5 3.0T 250kW豪华型</t>
  </si>
  <si>
    <t>TVMU62</t>
  </si>
  <si>
    <t>WAURGEF85JN011879</t>
  </si>
  <si>
    <t>米索斯黑0E0E+玛瑙棕WM</t>
  </si>
  <si>
    <t>预计1146800</t>
  </si>
  <si>
    <t>余文滔</t>
  </si>
  <si>
    <t>TVWL88</t>
  </si>
  <si>
    <t>WAURGEF88JN015988</t>
  </si>
  <si>
    <t>米索斯黑+玛瑙棕</t>
  </si>
  <si>
    <t>陈献哲</t>
  </si>
  <si>
    <t xml:space="preserve">TVMU34 </t>
  </si>
  <si>
    <t>WAURGEF86JN011194</t>
  </si>
  <si>
    <t>日珥红8C8C+玛瑙棕WM</t>
  </si>
  <si>
    <t>吴名彪</t>
  </si>
  <si>
    <t>TWBA19</t>
  </si>
  <si>
    <t>WAURGEF88JN017918</t>
  </si>
  <si>
    <t>杨右贤</t>
  </si>
  <si>
    <t>TWCG30</t>
  </si>
  <si>
    <t>WAURGEF85KN001676</t>
  </si>
  <si>
    <t>10-15发车</t>
  </si>
  <si>
    <t>黄文（大用户）</t>
  </si>
  <si>
    <t>TVMU77</t>
  </si>
  <si>
    <t>WAURGCF83KN003964</t>
  </si>
  <si>
    <t>梁传德（中诚用户）</t>
  </si>
  <si>
    <t>WZSX19</t>
  </si>
  <si>
    <t>WAURGEF85JN007220</t>
  </si>
  <si>
    <t>Z8星云灰+WH黑</t>
  </si>
  <si>
    <t>伍宏强</t>
  </si>
  <si>
    <t>原李青华-伍宏强11.4，11.8，22号12.22</t>
  </si>
  <si>
    <t>A8 D5 3.0T 250kW投放版精英车型</t>
  </si>
  <si>
    <t>TVQO36</t>
  </si>
  <si>
    <t>WAURGEF8XJN011540</t>
  </si>
  <si>
    <t>0E米索斯黑+WM玛瑙棕</t>
  </si>
  <si>
    <t>唐瑛</t>
  </si>
  <si>
    <t>说已开票12.22</t>
  </si>
  <si>
    <t>Audi A8L 55 TFSI quattro投放版精英车型</t>
  </si>
  <si>
    <t>WZIJ83</t>
  </si>
  <si>
    <t>WAURGEF88JN003999</t>
  </si>
  <si>
    <t>马宇飞</t>
  </si>
  <si>
    <t>A8L 55 TFSI精英型</t>
  </si>
  <si>
    <t>TWKP83</t>
  </si>
  <si>
    <t>WAURGEF82KN004244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</si>
  <si>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棕</t>
    </r>
  </si>
  <si>
    <t>李权辉</t>
  </si>
  <si>
    <t>TWGX81</t>
  </si>
  <si>
    <r>
      <rPr>
        <sz val="8"/>
        <rFont val="宋体"/>
        <charset val="134"/>
      </rPr>
      <t>WAURGEF89</t>
    </r>
    <r>
      <rPr>
        <sz val="8"/>
        <color rgb="FFFF0000"/>
        <rFont val="宋体"/>
        <charset val="134"/>
      </rPr>
      <t>KN</t>
    </r>
    <r>
      <rPr>
        <sz val="8"/>
        <rFont val="宋体"/>
        <charset val="134"/>
      </rPr>
      <t>002670</t>
    </r>
  </si>
  <si>
    <t>星云灰+玛瑙棕</t>
  </si>
  <si>
    <t>郭运杰</t>
  </si>
  <si>
    <t>WAURGEF84KN001605</t>
  </si>
  <si>
    <t>管理层用车</t>
  </si>
  <si>
    <t>不能A</t>
  </si>
  <si>
    <t>汤志强</t>
  </si>
  <si>
    <t>凌赣鸿</t>
  </si>
  <si>
    <t>A8 D5 3.0T 250kW尊享型</t>
  </si>
  <si>
    <t>TWQB40</t>
  </si>
  <si>
    <t>WAURGEF81KN007412</t>
  </si>
  <si>
    <t>宋文韬（大用户）</t>
  </si>
  <si>
    <t>审批中3.26,原董军超-东莞市新富田数控设备有限公司，按揭被拒，4.2，今天开票6.25</t>
  </si>
  <si>
    <t>Audi A8L 50 TFSI quattro舒适型</t>
  </si>
  <si>
    <t>MNRSFD</t>
  </si>
  <si>
    <t>WAURGEF85KN011916</t>
  </si>
  <si>
    <t>黑+棕</t>
  </si>
  <si>
    <t>林小军</t>
  </si>
  <si>
    <t>周六6.20，下周二6.23，今天开票6.25，6.26</t>
  </si>
  <si>
    <t>GLVW15</t>
  </si>
  <si>
    <t>国六 MY19</t>
  </si>
  <si>
    <t xml:space="preserve">WAURGCF83KN021185 </t>
  </si>
  <si>
    <t>叶华锋(叶素群）</t>
  </si>
  <si>
    <t>下个月开6.21</t>
  </si>
  <si>
    <t>GLVW08</t>
  </si>
  <si>
    <t>WAURGEF82KN021139</t>
  </si>
  <si>
    <t>谭东权</t>
  </si>
  <si>
    <t>WAURGEF89KN022515</t>
  </si>
  <si>
    <t>深圳中鼎工业科技有限公司</t>
  </si>
  <si>
    <t>WAURGEF83KN024308</t>
  </si>
  <si>
    <t xml:space="preserve">传奇黑+赛加羚米-赛加羚米/黑-黑/ 黑/ </t>
  </si>
  <si>
    <t>深圳市绿湾投资有限公司（大用户）</t>
  </si>
  <si>
    <t>XQS234</t>
  </si>
  <si>
    <t>WAURGCF82KN022490</t>
  </si>
  <si>
    <t>凌乾新</t>
  </si>
  <si>
    <t>罗凯文</t>
  </si>
  <si>
    <t>XNI613</t>
  </si>
  <si>
    <t>国六 MY19 plus 调剂车(老师调错）</t>
  </si>
  <si>
    <t>WAURGEF83KN021716</t>
  </si>
  <si>
    <t>传奇黑+玛瑙棕-玛瑙棕-铁灰/ 黑-黑/黑</t>
  </si>
  <si>
    <t>潘传峰</t>
  </si>
  <si>
    <t>已开票10.15</t>
  </si>
  <si>
    <t>MMTCRP</t>
  </si>
  <si>
    <t>WAURGCF84KN020420</t>
  </si>
  <si>
    <t>驾驶位后头枕处划伤，索赔中10.10</t>
  </si>
  <si>
    <t>罗仕丽</t>
  </si>
  <si>
    <t>XUSNT5</t>
  </si>
  <si>
    <t>WAURGEF82KN025434</t>
  </si>
  <si>
    <t>0E0E传奇黑+WH黑色</t>
  </si>
  <si>
    <t>克拉克（深圳）自动化技术有限公司</t>
  </si>
  <si>
    <t>开票</t>
  </si>
  <si>
    <t>Q7 35TFSI</t>
  </si>
  <si>
    <r>
      <rPr>
        <sz val="9"/>
        <rFont val="宋体"/>
        <charset val="134"/>
      </rPr>
      <t>运动型/七座/踏板</t>
    </r>
    <r>
      <rPr>
        <sz val="9"/>
        <rFont val="宋体"/>
        <charset val="134"/>
      </rPr>
      <t xml:space="preserve"> 14款</t>
    </r>
  </si>
  <si>
    <t>WAUAGD4L8ED025771</t>
  </si>
  <si>
    <t>4U(柚木棕)/FQ(帕拉棕)</t>
  </si>
  <si>
    <t>3-26证已到</t>
  </si>
  <si>
    <t>周汉泽</t>
  </si>
  <si>
    <t>运动型/七座/踏板  完工</t>
  </si>
  <si>
    <t>WAUAGD4L1ED023974</t>
  </si>
  <si>
    <t>柚木棕+FQ帕拉棕色</t>
  </si>
  <si>
    <t>肖力</t>
  </si>
  <si>
    <t>王文越</t>
  </si>
  <si>
    <t>进取型/七座/踏板</t>
  </si>
  <si>
    <t>WAUAGD4L1ED023652</t>
  </si>
  <si>
    <t>魔力黑+CA黑色</t>
  </si>
  <si>
    <t>关单已到2.25</t>
  </si>
  <si>
    <t>刘义林</t>
  </si>
  <si>
    <t>张丹娜</t>
  </si>
  <si>
    <t>运动型/七座/踏板</t>
  </si>
  <si>
    <t>WAUAGD4L8ED023552</t>
  </si>
  <si>
    <t>魔力黑+FQ帕拉棕色</t>
  </si>
  <si>
    <t>张兴富</t>
  </si>
  <si>
    <t>Q7 35TDI</t>
  </si>
  <si>
    <r>
      <rPr>
        <sz val="9"/>
        <rFont val="宋体"/>
        <charset val="134"/>
      </rPr>
      <t>越野型/七座/</t>
    </r>
    <r>
      <rPr>
        <sz val="10"/>
        <color indexed="49"/>
        <rFont val="宋体"/>
        <charset val="134"/>
      </rPr>
      <t>踏板 完工</t>
    </r>
  </si>
  <si>
    <t>WAUAMD4L6ED023901</t>
  </si>
  <si>
    <t>3-9证已到</t>
  </si>
  <si>
    <t>胡劲松</t>
  </si>
  <si>
    <t>陈彬</t>
  </si>
  <si>
    <r>
      <rPr>
        <sz val="9"/>
        <rFont val="宋体"/>
        <charset val="134"/>
      </rPr>
      <t xml:space="preserve">进取型/七座/踏板 </t>
    </r>
    <r>
      <rPr>
        <sz val="9"/>
        <rFont val="宋体"/>
        <charset val="134"/>
      </rPr>
      <t xml:space="preserve"> 完工</t>
    </r>
  </si>
  <si>
    <t>WAUAGD4L5ED025968</t>
  </si>
  <si>
    <t>2T(魔力黑)/CG(浅灰色)</t>
  </si>
  <si>
    <t>深圳市宏发房地产开发有限公司</t>
  </si>
  <si>
    <t>任静雅</t>
  </si>
  <si>
    <t xml:space="preserve">越野型/五座/踏板 14款 完工 </t>
  </si>
  <si>
    <t>WAUAGD4LXED020930</t>
  </si>
  <si>
    <t>2T(摩力黑)/FQ(帕拉棕)</t>
  </si>
  <si>
    <t>3-23证已到</t>
  </si>
  <si>
    <t>陈永平</t>
  </si>
  <si>
    <r>
      <rPr>
        <sz val="9"/>
        <rFont val="宋体"/>
        <charset val="134"/>
      </rPr>
      <t>运动型/七座/踏板</t>
    </r>
    <r>
      <rPr>
        <sz val="9"/>
        <color indexed="10"/>
        <rFont val="宋体"/>
        <charset val="134"/>
      </rPr>
      <t xml:space="preserve"> </t>
    </r>
  </si>
  <si>
    <t>WAUAGD4L6ED030032</t>
  </si>
  <si>
    <t>柯练</t>
  </si>
  <si>
    <t>WAUAGD4L1ED032125</t>
  </si>
  <si>
    <t>2T(魔力黑)/FQ(帕拉棕)</t>
  </si>
  <si>
    <t>5-17证已到</t>
  </si>
  <si>
    <t>胡新其</t>
  </si>
  <si>
    <r>
      <rPr>
        <sz val="9"/>
        <rFont val="宋体"/>
        <charset val="134"/>
      </rPr>
      <t>进取型/七座</t>
    </r>
    <r>
      <rPr>
        <sz val="11"/>
        <rFont val="宋体"/>
        <charset val="134"/>
      </rPr>
      <t xml:space="preserve"> </t>
    </r>
    <r>
      <rPr>
        <sz val="9"/>
        <color indexed="10"/>
        <rFont val="宋体"/>
        <charset val="134"/>
      </rPr>
      <t xml:space="preserve"> </t>
    </r>
  </si>
  <si>
    <t>WAUAGD4L4ED029252</t>
  </si>
  <si>
    <t>2T(魔力黑)/CA(黑色)</t>
  </si>
  <si>
    <t>张朝阳</t>
  </si>
  <si>
    <r>
      <rPr>
        <sz val="9"/>
        <rFont val="宋体"/>
        <charset val="134"/>
      </rPr>
      <t>运动型/七座/</t>
    </r>
    <r>
      <rPr>
        <sz val="10"/>
        <color indexed="49"/>
        <rFont val="宋体"/>
        <charset val="134"/>
      </rPr>
      <t>踏板  完工</t>
    </r>
  </si>
  <si>
    <t>WAUAGD4L4ED023497</t>
  </si>
  <si>
    <t>巴西米+FQ帕拉棕色</t>
  </si>
  <si>
    <t>2-25证已到</t>
  </si>
  <si>
    <t>黄文利</t>
  </si>
  <si>
    <t>谢连</t>
  </si>
  <si>
    <r>
      <rPr>
        <sz val="9"/>
        <rFont val="宋体"/>
        <charset val="134"/>
      </rPr>
      <t xml:space="preserve">进取型/七座/踏板 完工 </t>
    </r>
    <r>
      <rPr>
        <b/>
        <sz val="9"/>
        <rFont val="宋体"/>
        <charset val="134"/>
      </rPr>
      <t>14款</t>
    </r>
  </si>
  <si>
    <t>WAUAGD4L6ED032556</t>
  </si>
  <si>
    <t>深圳市华腾物流有限公司</t>
  </si>
  <si>
    <t>WAUAGD4L8ED032090</t>
  </si>
  <si>
    <t>陈友娟</t>
  </si>
  <si>
    <r>
      <rPr>
        <sz val="9"/>
        <rFont val="宋体"/>
        <charset val="134"/>
      </rPr>
      <t xml:space="preserve">进取型/七座/踏板 </t>
    </r>
    <r>
      <rPr>
        <b/>
        <sz val="9"/>
        <rFont val="宋体"/>
        <charset val="134"/>
      </rPr>
      <t>14款</t>
    </r>
  </si>
  <si>
    <t>WAUAGD4L7ED033652</t>
  </si>
  <si>
    <t>邓晓民</t>
  </si>
  <si>
    <r>
      <rPr>
        <sz val="9"/>
        <rFont val="宋体"/>
        <charset val="134"/>
      </rPr>
      <t xml:space="preserve">越野型/七座//踏板 </t>
    </r>
    <r>
      <rPr>
        <b/>
        <sz val="9"/>
        <rFont val="宋体"/>
        <charset val="134"/>
      </rPr>
      <t>14款</t>
    </r>
  </si>
  <si>
    <t>WAUAGD4L1ED032531</t>
  </si>
  <si>
    <t>已开票6.11</t>
  </si>
  <si>
    <t>蔡贤容</t>
  </si>
  <si>
    <r>
      <rPr>
        <sz val="9"/>
        <rFont val="宋体"/>
        <charset val="134"/>
      </rPr>
      <t>运动型/七座/踏板已下单</t>
    </r>
    <r>
      <rPr>
        <b/>
        <sz val="9"/>
        <rFont val="宋体"/>
        <charset val="134"/>
      </rPr>
      <t xml:space="preserve"> 14款</t>
    </r>
  </si>
  <si>
    <t>WAUAGD4L6ED032105</t>
  </si>
  <si>
    <r>
      <rPr>
        <b/>
        <sz val="10"/>
        <rFont val="宋体"/>
        <charset val="134"/>
      </rPr>
      <t>5</t>
    </r>
    <r>
      <rPr>
        <b/>
        <sz val="10"/>
        <rFont val="宋体"/>
        <charset val="134"/>
      </rPr>
      <t>-19证已到</t>
    </r>
  </si>
  <si>
    <t>黄平</t>
  </si>
  <si>
    <t>WAUAGD4L7ED032842</t>
  </si>
  <si>
    <t>2Y(冰川白）/CA（黑色）</t>
  </si>
  <si>
    <t>已开票6.12</t>
  </si>
  <si>
    <t>5-19证已到</t>
  </si>
  <si>
    <t>刘旭</t>
  </si>
  <si>
    <r>
      <rPr>
        <sz val="9"/>
        <rFont val="宋体"/>
        <charset val="134"/>
      </rPr>
      <t xml:space="preserve">进取型/七座/踏板已下单 </t>
    </r>
    <r>
      <rPr>
        <b/>
        <sz val="9"/>
        <rFont val="宋体"/>
        <charset val="134"/>
      </rPr>
      <t>14款</t>
    </r>
  </si>
  <si>
    <t>WAUAGD4L6ED033657</t>
  </si>
  <si>
    <t>2T（魔力黑）/FU（豆蔻米）</t>
  </si>
  <si>
    <t>张献华</t>
  </si>
  <si>
    <r>
      <rPr>
        <sz val="9"/>
        <rFont val="宋体"/>
        <charset val="134"/>
      </rPr>
      <t xml:space="preserve">运动型/七座   </t>
    </r>
    <r>
      <rPr>
        <b/>
        <sz val="9"/>
        <rFont val="宋体"/>
        <charset val="134"/>
      </rPr>
      <t>14款</t>
    </r>
  </si>
  <si>
    <t>WAUAGD4L5ED032693</t>
  </si>
  <si>
    <t>已开票6.20</t>
  </si>
  <si>
    <t>深圳市长盈五金塑胶制品有限公司</t>
  </si>
  <si>
    <r>
      <rPr>
        <sz val="10"/>
        <rFont val="宋体"/>
        <charset val="134"/>
      </rPr>
      <t>进取型/七座/踏板</t>
    </r>
    <r>
      <rPr>
        <sz val="10"/>
        <color indexed="10"/>
        <rFont val="宋体"/>
        <charset val="134"/>
      </rPr>
      <t xml:space="preserve"> </t>
    </r>
  </si>
  <si>
    <t>WAUAGD4L6ED023744</t>
  </si>
  <si>
    <t>黄嘉锐</t>
  </si>
  <si>
    <t>WAUAGD4L0ED034092</t>
  </si>
  <si>
    <t>2T（魔力黑）/FQ（帕拉棕）</t>
  </si>
  <si>
    <t>6-6证已到</t>
  </si>
  <si>
    <t>庄孙笑</t>
  </si>
  <si>
    <t>WAUAGD4L4ED033429</t>
  </si>
  <si>
    <t>已开票7-13</t>
  </si>
  <si>
    <t>夏德兴</t>
  </si>
  <si>
    <t>WAUAGD4L1ED033629</t>
  </si>
  <si>
    <t>黄海莉</t>
  </si>
  <si>
    <t>运动型/七座/踏板 已装 14款</t>
  </si>
  <si>
    <t>WAUAGD4L3ED035429</t>
  </si>
  <si>
    <t>李海青</t>
  </si>
  <si>
    <r>
      <rPr>
        <sz val="9"/>
        <rFont val="宋体"/>
        <charset val="134"/>
      </rPr>
      <t>越野型/七座//踏板</t>
    </r>
    <r>
      <rPr>
        <b/>
        <sz val="9"/>
        <rFont val="宋体"/>
        <charset val="134"/>
      </rPr>
      <t xml:space="preserve">14款 </t>
    </r>
    <r>
      <rPr>
        <sz val="9"/>
        <rFont val="宋体"/>
        <charset val="134"/>
      </rPr>
      <t xml:space="preserve">   </t>
    </r>
  </si>
  <si>
    <t>WAUAGD4L1ED023862</t>
  </si>
  <si>
    <t>方勉波</t>
  </si>
  <si>
    <t>WAUAGD4L7ED032873</t>
  </si>
  <si>
    <r>
      <rPr>
        <sz val="9"/>
        <color rgb="FFFF0000"/>
        <rFont val="宋体"/>
        <charset val="134"/>
      </rPr>
      <t xml:space="preserve">已开票 </t>
    </r>
    <r>
      <rPr>
        <sz val="9"/>
        <rFont val="宋体"/>
        <charset val="134"/>
      </rPr>
      <t>第三季度清库存</t>
    </r>
  </si>
  <si>
    <t>方炎填</t>
  </si>
  <si>
    <t>进取型/七座/踏板 14款</t>
  </si>
  <si>
    <t>WAUAGD4L3ED038346</t>
  </si>
  <si>
    <t>有咖啡色白腊木装饰</t>
  </si>
  <si>
    <t>8-3证已到</t>
  </si>
  <si>
    <t>陈庆祥</t>
  </si>
  <si>
    <r>
      <rPr>
        <sz val="9"/>
        <rFont val="宋体"/>
        <charset val="134"/>
      </rPr>
      <t xml:space="preserve">越野型/七座 </t>
    </r>
    <r>
      <rPr>
        <b/>
        <sz val="9"/>
        <rFont val="宋体"/>
        <charset val="134"/>
      </rPr>
      <t>14款</t>
    </r>
  </si>
  <si>
    <t>WAUAGD4L0ED032522</t>
  </si>
  <si>
    <t>陈笔聪</t>
  </si>
  <si>
    <t>不贴息</t>
  </si>
  <si>
    <t>WAUAGD4L9FD004347</t>
  </si>
  <si>
    <t>8-17证已到</t>
  </si>
  <si>
    <t>凌益华</t>
  </si>
  <si>
    <t xml:space="preserve">越野型/七座/踏板 14款   </t>
  </si>
  <si>
    <t>WAUAGD4L7ED024613</t>
  </si>
  <si>
    <t>2Y(冰川白)/FP(黑色）</t>
  </si>
  <si>
    <t>3-17证已到</t>
  </si>
  <si>
    <t>冉瑞龙</t>
  </si>
  <si>
    <t>WAUAGD4L6FD002152</t>
  </si>
  <si>
    <t>戴美兰</t>
  </si>
  <si>
    <t>吴红姣</t>
  </si>
  <si>
    <t>按揭中9.22</t>
  </si>
  <si>
    <t>运动型/七座/踏板 14款 已下单</t>
  </si>
  <si>
    <t>WAUAGD4L7FD002290</t>
  </si>
  <si>
    <t>4U柚木棕/FQ帕拉棕</t>
  </si>
  <si>
    <t>李先章</t>
  </si>
  <si>
    <t>按揭普通</t>
  </si>
  <si>
    <t>下个月5号才有钱9.24</t>
  </si>
  <si>
    <t>WAUAGD4L5ED039207</t>
  </si>
  <si>
    <t>2T魔力黑/FQ帕拉棕</t>
  </si>
  <si>
    <t>王应武</t>
  </si>
  <si>
    <r>
      <rPr>
        <sz val="9"/>
        <rFont val="宋体"/>
        <charset val="134"/>
      </rPr>
      <t xml:space="preserve">越野型/七座/踏板 </t>
    </r>
    <r>
      <rPr>
        <b/>
        <sz val="9"/>
        <rFont val="宋体"/>
        <charset val="134"/>
      </rPr>
      <t>14款</t>
    </r>
  </si>
  <si>
    <t>WAUAGD4L9ED032521</t>
  </si>
  <si>
    <t>2T魔力黑/CG灰色</t>
  </si>
  <si>
    <t>WAUAGD4L8FD003254</t>
  </si>
  <si>
    <t>6L巴西米/FQ帕拉棕</t>
  </si>
  <si>
    <t>苏贱军</t>
  </si>
  <si>
    <t>王勤波</t>
  </si>
  <si>
    <r>
      <rPr>
        <sz val="9"/>
        <rFont val="宋体"/>
        <charset val="134"/>
      </rPr>
      <t xml:space="preserve">Q7 35 </t>
    </r>
    <r>
      <rPr>
        <b/>
        <sz val="10"/>
        <rFont val="宋体"/>
        <charset val="134"/>
      </rPr>
      <t>TDI</t>
    </r>
  </si>
  <si>
    <t>运动型/七座/踏板 14款</t>
  </si>
  <si>
    <t>WAUAMD4L1FD002150</t>
  </si>
  <si>
    <t>2T魔力黑)/FQ(帕拉棕</t>
  </si>
  <si>
    <t>辛中</t>
  </si>
  <si>
    <t>WAUAGD4L6ED039135</t>
  </si>
  <si>
    <t>陈海珍</t>
  </si>
  <si>
    <t>刚换成现车10.12</t>
  </si>
  <si>
    <t>WAUAGD4L4ED038369</t>
  </si>
  <si>
    <t>陶敏</t>
  </si>
  <si>
    <t>李亚一</t>
  </si>
  <si>
    <t>已交钱在开票10.23</t>
  </si>
  <si>
    <t>WAUAGD4L6FD006654</t>
  </si>
  <si>
    <t>10-21证已到</t>
  </si>
  <si>
    <t>凌超（未结算，未配车）</t>
  </si>
  <si>
    <t>WAUAGD4L2FD002083</t>
  </si>
  <si>
    <t>8-6证已到</t>
  </si>
  <si>
    <t>姚志强</t>
  </si>
  <si>
    <t>进取型/七座/踏板 14款 已下单</t>
  </si>
  <si>
    <t>WAUAGD4L4ED037674</t>
  </si>
  <si>
    <t>张可仙</t>
  </si>
  <si>
    <t>进取型/七座/踏板 15款</t>
  </si>
  <si>
    <t>WAUAGD4L1FD008523</t>
  </si>
  <si>
    <t>11-8证已到</t>
  </si>
  <si>
    <t>游志惠</t>
  </si>
  <si>
    <t>郑斯云</t>
  </si>
  <si>
    <t>WAUAGD4L2FD007008</t>
  </si>
  <si>
    <t>4U柚木棕/CA黑</t>
  </si>
  <si>
    <t>11-14证已到</t>
  </si>
  <si>
    <t>冯小敏</t>
  </si>
  <si>
    <t>袁小林</t>
  </si>
  <si>
    <t>调剂的锦龙车</t>
  </si>
  <si>
    <t>WAUAGD4L6FD006735</t>
  </si>
  <si>
    <t>11-25证已到</t>
  </si>
  <si>
    <t>李惠亮</t>
  </si>
  <si>
    <t>吴仕潮</t>
  </si>
  <si>
    <t>奥德销售，按揭已通过11.28</t>
  </si>
  <si>
    <t>Q7 40TFSI</t>
  </si>
  <si>
    <t>越野型/五座</t>
  </si>
  <si>
    <t>WAUAGD4L2DD037235</t>
  </si>
  <si>
    <t>魔力黑+帕拉棕色</t>
  </si>
  <si>
    <t>11-12证已到</t>
  </si>
  <si>
    <t>许凤梅</t>
  </si>
  <si>
    <t>WAUAGD4LXFD012926</t>
  </si>
  <si>
    <t>李大军</t>
  </si>
  <si>
    <t>WAUAGD4L7FD010583</t>
  </si>
  <si>
    <t>深圳市乐泰物流发展有限公司</t>
  </si>
  <si>
    <t>已交了70万 12.1</t>
  </si>
  <si>
    <t>WAUAGD4L8FD015260</t>
  </si>
  <si>
    <t>12-16证已到</t>
  </si>
  <si>
    <t>付磊</t>
  </si>
  <si>
    <t>客户转8万定金12.8</t>
  </si>
  <si>
    <t>运动型/七座/踏板 15款</t>
  </si>
  <si>
    <t>WAUAGD4L2FD010961</t>
  </si>
  <si>
    <t>普琼仙</t>
  </si>
  <si>
    <t>钱已交完12.17</t>
  </si>
  <si>
    <t>WAUAGD4L5FD011425</t>
  </si>
  <si>
    <t>胡三根</t>
  </si>
  <si>
    <t>WAUAGD4L9FD010424</t>
  </si>
  <si>
    <t>12-23证已到</t>
  </si>
  <si>
    <t>黄镇坤</t>
  </si>
  <si>
    <t>WAUAGD4L3FD007051</t>
  </si>
  <si>
    <t>2T（魔力黑）/CA(黑）</t>
  </si>
  <si>
    <t>12-18证已到</t>
  </si>
  <si>
    <t>梁盛欢</t>
  </si>
  <si>
    <t>Q7 TDI</t>
  </si>
  <si>
    <r>
      <rPr>
        <sz val="9"/>
        <rFont val="宋体"/>
        <charset val="134"/>
      </rPr>
      <t>卓越型/七座/踏板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15款</t>
    </r>
  </si>
  <si>
    <t>WAUAMD4L7FD011810</t>
  </si>
  <si>
    <t>12-30证已到</t>
  </si>
  <si>
    <t>唐小波</t>
  </si>
  <si>
    <t>傅津毓</t>
  </si>
  <si>
    <t>已开票2.9</t>
  </si>
  <si>
    <t>调剂奥德车</t>
  </si>
  <si>
    <t>WAUAGD4L6FD012891</t>
  </si>
  <si>
    <t>张秋</t>
  </si>
  <si>
    <t>已交首期2.7</t>
  </si>
  <si>
    <t>WAUAGD4L5FD014616</t>
  </si>
  <si>
    <t>王林卿</t>
  </si>
  <si>
    <t>已开票1.29</t>
  </si>
  <si>
    <t>WAUAGD4L3FD008975</t>
  </si>
  <si>
    <t>12-23证已到 合格证在财务</t>
  </si>
  <si>
    <t>余坤杰</t>
  </si>
  <si>
    <t>WAUAGD4L6FD016844</t>
  </si>
  <si>
    <t>陈亮</t>
  </si>
  <si>
    <t>向菲</t>
  </si>
  <si>
    <t>已开票2-26</t>
  </si>
  <si>
    <t>WAUAGD4L8FD013279</t>
  </si>
  <si>
    <t>丁小青</t>
  </si>
  <si>
    <t>已交钱2.27</t>
  </si>
  <si>
    <t>进取型/七座15款</t>
  </si>
  <si>
    <t>WAUAGD4L4FD015224</t>
  </si>
  <si>
    <t>已开票3.20</t>
  </si>
  <si>
    <t>肇庆市华福塑胶电子玩具有限公司</t>
  </si>
  <si>
    <t>李环芳</t>
  </si>
  <si>
    <t>WAUAGD4L5FD015197</t>
  </si>
  <si>
    <t>已开票3.22</t>
  </si>
  <si>
    <t>凌金克</t>
  </si>
  <si>
    <t>已交钱3.19</t>
  </si>
  <si>
    <t>WAUAGD4LXFD008732</t>
  </si>
  <si>
    <t>已开票2.27</t>
  </si>
  <si>
    <t>王少云</t>
  </si>
  <si>
    <t>WAUAGD4L9FD012416</t>
  </si>
  <si>
    <t>已开票4.9</t>
  </si>
  <si>
    <t>罗泽斌</t>
  </si>
  <si>
    <t>WAUAGD4L2FD011978</t>
  </si>
  <si>
    <t>黄新美</t>
  </si>
  <si>
    <t>预计5-2出AAK</t>
  </si>
  <si>
    <r>
      <rPr>
        <sz val="9"/>
        <rFont val="宋体"/>
        <charset val="134"/>
      </rPr>
      <t xml:space="preserve">Q7 </t>
    </r>
    <r>
      <rPr>
        <b/>
        <sz val="9"/>
        <color rgb="FFFF0000"/>
        <rFont val="宋体"/>
        <charset val="134"/>
      </rPr>
      <t>TDI</t>
    </r>
  </si>
  <si>
    <r>
      <rPr>
        <sz val="9"/>
        <color theme="1"/>
        <rFont val="宋体"/>
        <charset val="134"/>
      </rPr>
      <t>卓越型/七座/踏板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15款</t>
    </r>
  </si>
  <si>
    <t>WAUAMD4L3FD011755</t>
  </si>
  <si>
    <t>12-29证已到</t>
  </si>
  <si>
    <t>郑雁辉</t>
  </si>
  <si>
    <t>WAUAGD4L4FD021718</t>
  </si>
  <si>
    <t>陈章路</t>
  </si>
  <si>
    <t>WAUAGD4L6FD023017</t>
  </si>
  <si>
    <t>已开票4-26</t>
  </si>
  <si>
    <t>陶中成</t>
  </si>
  <si>
    <t>已交钱4-24</t>
  </si>
  <si>
    <t>WAUAMD4LXFD026866</t>
  </si>
  <si>
    <t>5-10证已到</t>
  </si>
  <si>
    <t>张先群</t>
  </si>
  <si>
    <t>已交首期5.5</t>
  </si>
  <si>
    <t>WAUAGD4L4FD021234</t>
  </si>
  <si>
    <t>王一民</t>
  </si>
  <si>
    <t>已交钱5.12</t>
  </si>
  <si>
    <t>WAUAMD4L9FD025515</t>
  </si>
  <si>
    <t>向丽</t>
  </si>
  <si>
    <t>WAUAGD4L0FD023370</t>
  </si>
  <si>
    <t>张玲利</t>
  </si>
  <si>
    <t>WAUAGD4LXFD020511</t>
  </si>
  <si>
    <t>深圳市易兴电容器有限公司</t>
  </si>
  <si>
    <t>WAUAGD4L0FD017889</t>
  </si>
  <si>
    <t>李红霞</t>
  </si>
  <si>
    <t>5-29已交齐钱，这两天开票</t>
  </si>
  <si>
    <t>WAUAMD4L0FD011504</t>
  </si>
  <si>
    <t>深圳市生良房地产开发有限公司</t>
  </si>
  <si>
    <t>WAUAGD4L3FD023122</t>
  </si>
  <si>
    <t>5-28证已到</t>
  </si>
  <si>
    <t>郎相欣</t>
  </si>
  <si>
    <t>已开票6.23</t>
  </si>
  <si>
    <t>尊藏版/七座/踏板 15款</t>
  </si>
  <si>
    <t>WAUAGD4L6FD019615</t>
  </si>
  <si>
    <t>2T魔力黑/CA（棕栗色+米）</t>
  </si>
  <si>
    <t>龙颖妍</t>
  </si>
  <si>
    <t>典藏版/七座/踏板 15款</t>
  </si>
  <si>
    <t>WAUAGD4L5FD017418</t>
  </si>
  <si>
    <t>4U9柚木棕)/FQ(帕拉棕)</t>
  </si>
  <si>
    <t>6-13证已到</t>
  </si>
  <si>
    <t>侯蔚</t>
  </si>
  <si>
    <t>已开票6.29</t>
  </si>
  <si>
    <t>WAUAMD4L0FD015875</t>
  </si>
  <si>
    <t>李爱军</t>
  </si>
  <si>
    <t>R34129</t>
  </si>
  <si>
    <t>WAUAGD4L2FD018042</t>
  </si>
  <si>
    <t>李贤荣</t>
  </si>
  <si>
    <t>已经交首期5.7</t>
  </si>
  <si>
    <t xml:space="preserve">R34145 </t>
  </si>
  <si>
    <t>WAUAGD4L4FD016809</t>
  </si>
  <si>
    <t>李敏</t>
  </si>
  <si>
    <t>已开票5.21</t>
  </si>
  <si>
    <t>R33964</t>
  </si>
  <si>
    <t>WAUAGD4L5FD018438</t>
  </si>
  <si>
    <t>刘柳</t>
  </si>
  <si>
    <t>R33922</t>
  </si>
  <si>
    <t>WAUAGD4L4FD019144</t>
  </si>
  <si>
    <t>黄燕珊</t>
  </si>
  <si>
    <t>R74734</t>
  </si>
  <si>
    <t>WAUAGD4L0FD025765</t>
  </si>
  <si>
    <t>陈洁</t>
  </si>
  <si>
    <t>已开票6.18</t>
  </si>
  <si>
    <t>WAUAGD4LXFD029564</t>
  </si>
  <si>
    <t>岑永泮</t>
  </si>
  <si>
    <t>R05029</t>
  </si>
  <si>
    <t>WAUAGD4L2FD013908</t>
  </si>
  <si>
    <t>6L巴西米/FS草原米</t>
  </si>
  <si>
    <t>林海生</t>
  </si>
  <si>
    <t>R51885</t>
  </si>
  <si>
    <t>WAUAGD4L2FD021863</t>
  </si>
  <si>
    <t>刘丽</t>
  </si>
  <si>
    <t>WAUAGD4L4FD026126</t>
  </si>
  <si>
    <t>韩强</t>
  </si>
  <si>
    <t>已开票7.2</t>
  </si>
  <si>
    <t>R59816</t>
  </si>
  <si>
    <t>WAUAGD4L0FD017326</t>
  </si>
  <si>
    <t>庄立仕</t>
  </si>
  <si>
    <t>吴学基</t>
  </si>
  <si>
    <t>已开票7.6</t>
  </si>
  <si>
    <t>R62885</t>
  </si>
  <si>
    <t>WAUAGD4L2FD023497</t>
  </si>
  <si>
    <t>前海开源基金管理有限公司</t>
  </si>
  <si>
    <t>已开票6.16</t>
  </si>
  <si>
    <t>R33992</t>
  </si>
  <si>
    <t>WAUAGD4L5FD017791</t>
  </si>
  <si>
    <t>钟赞锋</t>
  </si>
  <si>
    <t>已开票7.9</t>
  </si>
  <si>
    <t>Q18035</t>
  </si>
  <si>
    <t>WAUAGD4L1FD029419</t>
  </si>
  <si>
    <t>朗艳羽</t>
  </si>
  <si>
    <t>已开票7.14</t>
  </si>
  <si>
    <t>R52394</t>
  </si>
  <si>
    <t>WAUAGD4L5FD020447</t>
  </si>
  <si>
    <t>4U(柚木棕)/CA(黑色)</t>
  </si>
  <si>
    <t>严正宇</t>
  </si>
  <si>
    <t>已开票7.17</t>
  </si>
  <si>
    <r>
      <rPr>
        <sz val="9"/>
        <rFont val="宋体"/>
        <charset val="134"/>
      </rPr>
      <t>Q7</t>
    </r>
    <r>
      <rPr>
        <sz val="9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TDI</t>
    </r>
  </si>
  <si>
    <t>卓越型/七座/踏板 15款</t>
  </si>
  <si>
    <t>WAUAMD4L5FD026015</t>
  </si>
  <si>
    <t>6-1证已到</t>
  </si>
  <si>
    <t>付烈祥</t>
  </si>
  <si>
    <t>已开票7.30</t>
  </si>
  <si>
    <t>R34009</t>
  </si>
  <si>
    <t>WAUAGD4L8FD016893</t>
  </si>
  <si>
    <t>洪育新</t>
  </si>
  <si>
    <t>已开票8.30</t>
  </si>
  <si>
    <t>Q10703</t>
  </si>
  <si>
    <t>WAUAGD4L3FD028983</t>
  </si>
  <si>
    <t>2T（魔力黑）/CG（灰色）</t>
  </si>
  <si>
    <t>杨桃清</t>
  </si>
  <si>
    <t>已开票8.31</t>
  </si>
  <si>
    <t xml:space="preserve">Q41205 </t>
  </si>
  <si>
    <t>WAUAGD4L4FD033741</t>
  </si>
  <si>
    <t>胡伟鹏</t>
  </si>
  <si>
    <t>明天交钱8.29</t>
  </si>
  <si>
    <t>R34014</t>
  </si>
  <si>
    <t>WAUAGD4LXFD018001</t>
  </si>
  <si>
    <t>张先弟</t>
  </si>
  <si>
    <t>9月1日交钱8.29</t>
  </si>
  <si>
    <t>Q7 3.0T（16款）</t>
  </si>
  <si>
    <t>G50917</t>
  </si>
  <si>
    <t>运动型</t>
  </si>
  <si>
    <t>WAUAGD4M3GD022885</t>
  </si>
  <si>
    <r>
      <rPr>
        <sz val="8"/>
        <rFont val="宋体"/>
        <charset val="134"/>
      </rPr>
      <t>0Q</t>
    </r>
    <r>
      <rPr>
        <sz val="10"/>
        <rFont val="宋体"/>
        <charset val="134"/>
      </rPr>
      <t>极地白</t>
    </r>
    <r>
      <rPr>
        <sz val="10"/>
        <rFont val="Arial"/>
        <charset val="134"/>
      </rPr>
      <t>+FZ</t>
    </r>
    <r>
      <rPr>
        <sz val="10"/>
        <rFont val="宋体"/>
        <charset val="134"/>
      </rPr>
      <t>黑色</t>
    </r>
  </si>
  <si>
    <t>Q7 2.0T（16款）五座</t>
  </si>
  <si>
    <t>G63923</t>
  </si>
  <si>
    <t>WAUAFC4M6GD027107</t>
  </si>
  <si>
    <t>石墨灰+牛轧糖棕</t>
  </si>
  <si>
    <t>试驾车购置税59600</t>
  </si>
  <si>
    <t>试驾车，不售</t>
  </si>
  <si>
    <t>Q7 3.0T（16款）七座</t>
  </si>
  <si>
    <t>Q69960</t>
  </si>
  <si>
    <t>尊贵型</t>
  </si>
  <si>
    <t>WAUAGC4M4GD026941</t>
  </si>
  <si>
    <t>暂定为投资人，3月出AAK</t>
  </si>
  <si>
    <t>黎鉴洪</t>
  </si>
  <si>
    <t>精品待确认才配车12.5</t>
  </si>
  <si>
    <t>Q69949</t>
  </si>
  <si>
    <t>WAUAGC4M4GD029340</t>
  </si>
  <si>
    <t>A1墨黑+VB牛轧糖棕</t>
  </si>
  <si>
    <t>加装个性顶棚+脚踏板，指派展车</t>
  </si>
  <si>
    <t>林彦鸿</t>
  </si>
  <si>
    <t>林威</t>
  </si>
  <si>
    <t>广锦</t>
  </si>
  <si>
    <t>Q7 2.0T（16款）七座</t>
  </si>
  <si>
    <t>Q69920</t>
  </si>
  <si>
    <t>WAUAFC4M0GD029841</t>
  </si>
  <si>
    <t>2Y冰川白+VB牛轧糖棕</t>
  </si>
  <si>
    <t>加装脚踏板</t>
  </si>
  <si>
    <t>深圳市国信融资担保有限公司</t>
  </si>
  <si>
    <t>Q7 3.0T（16款）五座</t>
  </si>
  <si>
    <t>Q77861</t>
  </si>
  <si>
    <t>尊贵版</t>
  </si>
  <si>
    <t>WAUAGC4M7GD041398</t>
  </si>
  <si>
    <t>棕/黑</t>
  </si>
  <si>
    <t>邵黎江</t>
  </si>
  <si>
    <t>Q7 2.0T/40TFSI舒适型</t>
  </si>
  <si>
    <t>Q69869</t>
  </si>
  <si>
    <t>WAUAFC4M6GD029942</t>
  </si>
  <si>
    <t>加装星光顶棚+脚踏板35000 完工</t>
  </si>
  <si>
    <t>张统善</t>
  </si>
  <si>
    <t>Q77835</t>
  </si>
  <si>
    <t>WAUAFC4M8GD036018</t>
  </si>
  <si>
    <t>魔力黑+VB牛轧糖棕</t>
  </si>
  <si>
    <t>加装脚踏板13200</t>
  </si>
  <si>
    <t>张育灵</t>
  </si>
  <si>
    <t>已交钱4.13</t>
  </si>
  <si>
    <t>Q7 3.0T/45TFSI技术型</t>
  </si>
  <si>
    <t>Q77860</t>
  </si>
  <si>
    <t>WAUAGC4M7GD036427</t>
  </si>
  <si>
    <t>陈达明</t>
  </si>
  <si>
    <t>黄文海</t>
  </si>
  <si>
    <t>Q89607</t>
  </si>
  <si>
    <t>WAUAGC4M3GD051586</t>
  </si>
  <si>
    <t>2T魔力黑+VB牛轧糖棕</t>
  </si>
  <si>
    <t>置换</t>
  </si>
  <si>
    <t>郑锦明</t>
  </si>
  <si>
    <t>重新做按揭5.7</t>
  </si>
  <si>
    <t>Q7 3.0T/45TFSI尊贵型</t>
  </si>
  <si>
    <t>Q89632</t>
  </si>
  <si>
    <t>WAUAGC4M9GD054931</t>
  </si>
  <si>
    <t>W3棕/FZ黑</t>
  </si>
  <si>
    <t>杨华</t>
  </si>
  <si>
    <t>Q7 2.0T/40TFSI运动型</t>
  </si>
  <si>
    <t>Q89617</t>
  </si>
  <si>
    <t>WAUAFC4M2GD040386</t>
  </si>
  <si>
    <t>张彭贺</t>
  </si>
  <si>
    <t>Q77844</t>
  </si>
  <si>
    <t>WAUAFC4M7GD031067</t>
  </si>
  <si>
    <t>李红梅</t>
  </si>
  <si>
    <t>已开票5.29</t>
  </si>
  <si>
    <t>Q82689</t>
  </si>
  <si>
    <t>WAUAGC4M6GD043336</t>
  </si>
  <si>
    <t>肖国麟</t>
  </si>
  <si>
    <t>Q82676</t>
  </si>
  <si>
    <t>WAUAFC4M3GD036752</t>
  </si>
  <si>
    <t>王丽君</t>
  </si>
  <si>
    <t>厂家指派</t>
  </si>
  <si>
    <t>WAUAFC4M9GD020670</t>
  </si>
  <si>
    <t>9Q石墨灰+VB牛轧糖棕</t>
  </si>
  <si>
    <t>加装电动踏板16800,完工</t>
  </si>
  <si>
    <t>刘德明</t>
  </si>
  <si>
    <t>Q14785</t>
  </si>
  <si>
    <t>WAUAFC4M4GD058694</t>
  </si>
  <si>
    <t>深圳市奕隆纺织品有限公司</t>
  </si>
  <si>
    <t>Q70311</t>
  </si>
  <si>
    <t>WAUAGC4M9GD035182</t>
  </si>
  <si>
    <t>C7墨蓝+FZ黑</t>
  </si>
  <si>
    <t>戴小娟</t>
  </si>
  <si>
    <t>Q7 3.0T/45TFSI运动型</t>
  </si>
  <si>
    <t>Q04524</t>
  </si>
  <si>
    <t>WAUAGC4M4GD062192</t>
  </si>
  <si>
    <t>阿格斯棕+棕</t>
  </si>
  <si>
    <t>陈黎明</t>
  </si>
  <si>
    <t>Q04511</t>
  </si>
  <si>
    <t>WAUAFC4M4GD052331</t>
  </si>
  <si>
    <t>深圳市直道餐赢文化传播有限公司</t>
  </si>
  <si>
    <t>Q14736</t>
  </si>
  <si>
    <t>WAUAGC4M0GD062951</t>
  </si>
  <si>
    <t>6Y天云灰+FZ黑</t>
  </si>
  <si>
    <t>李琦</t>
  </si>
  <si>
    <t>Q04573</t>
  </si>
  <si>
    <t>WAUAGC4M0GD068572</t>
  </si>
  <si>
    <t>黄伟荣</t>
  </si>
  <si>
    <t>Q14780</t>
  </si>
  <si>
    <t>WAUAFC4M7GD058981</t>
  </si>
  <si>
    <t>杨勇</t>
  </si>
  <si>
    <t>Q82661</t>
  </si>
  <si>
    <t>WAUAFC4M4GD037327</t>
  </si>
  <si>
    <t>2T魔力黑+FZ黑</t>
  </si>
  <si>
    <t>赖伟楠</t>
  </si>
  <si>
    <t>Q97934</t>
  </si>
  <si>
    <t>WAUAFC4M9GD049828</t>
  </si>
  <si>
    <t>W3阿格斯棕+VB牛轧糖棕</t>
  </si>
  <si>
    <t>李季陶</t>
  </si>
  <si>
    <t>Q04558</t>
  </si>
  <si>
    <t>WAUAFC4M4GD054144</t>
  </si>
  <si>
    <t>魔力黑+牛扎轧糖棕</t>
  </si>
  <si>
    <t>袁文迪</t>
  </si>
  <si>
    <t>月底前8.27</t>
  </si>
  <si>
    <t>Q22095</t>
  </si>
  <si>
    <t>七座
2017年型</t>
  </si>
  <si>
    <t>WAUAGC4M7HD004899</t>
  </si>
  <si>
    <t>徐忠花</t>
  </si>
  <si>
    <t>Q22101</t>
  </si>
  <si>
    <t>WAUAFC4M4GD062535</t>
  </si>
  <si>
    <t>（阿格斯棕）VB（棕）</t>
  </si>
  <si>
    <t>石龙</t>
  </si>
  <si>
    <t>已开票9-21</t>
  </si>
  <si>
    <t>Q77852</t>
  </si>
  <si>
    <t>WAUAFC4M0GD031069</t>
  </si>
  <si>
    <t>汤丁华</t>
  </si>
  <si>
    <t>Q04536</t>
  </si>
  <si>
    <t>WAUAGC4M6GD066549</t>
  </si>
  <si>
    <t>雪邦蓝+黑色</t>
  </si>
  <si>
    <t>高洪斌</t>
  </si>
  <si>
    <t>Q89700</t>
  </si>
  <si>
    <t>WAUAGC4M1HD006941</t>
  </si>
  <si>
    <t>2T魔力黑+UU雪松棕</t>
  </si>
  <si>
    <t>邱淑平</t>
  </si>
  <si>
    <t>古新煌</t>
  </si>
  <si>
    <t>Q97303</t>
  </si>
  <si>
    <t>WAUAGC4M6HD007051</t>
  </si>
  <si>
    <t>W3W3阿格斯棕+FZ黑</t>
  </si>
  <si>
    <t>深圳市合正汽车电子有限公司</t>
  </si>
  <si>
    <t>9月30日已开10.8</t>
  </si>
  <si>
    <t>Q22085</t>
  </si>
  <si>
    <t>WAUAFC4M5GD065184</t>
  </si>
  <si>
    <t>（魔力黑）VB（棕）</t>
  </si>
  <si>
    <t>黄兴局</t>
  </si>
  <si>
    <t>原宋婷-龚云</t>
  </si>
  <si>
    <t>WAUAFC4M5GD056971</t>
  </si>
  <si>
    <t>王举飞</t>
  </si>
  <si>
    <t>田鹏</t>
  </si>
  <si>
    <t>助理</t>
  </si>
  <si>
    <r>
      <rPr>
        <sz val="8"/>
        <rFont val="宋体"/>
        <charset val="134"/>
      </rPr>
      <t>Q7 2.0T/40TFSI</t>
    </r>
    <r>
      <rPr>
        <sz val="10"/>
        <rFont val="宋体"/>
        <charset val="134"/>
      </rPr>
      <t>运动型</t>
    </r>
  </si>
  <si>
    <t>WAUAFC4M1GD051699</t>
  </si>
  <si>
    <r>
      <rPr>
        <sz val="10"/>
        <rFont val="宋体"/>
        <charset val="134"/>
      </rPr>
      <t>阿格斯棕</t>
    </r>
    <r>
      <rPr>
        <sz val="10"/>
        <rFont val="Arial"/>
        <charset val="134"/>
      </rPr>
      <t>+</t>
    </r>
    <r>
      <rPr>
        <sz val="10"/>
        <rFont val="宋体"/>
        <charset val="134"/>
      </rPr>
      <t>棕</t>
    </r>
  </si>
  <si>
    <t>林伟良</t>
  </si>
  <si>
    <r>
      <rPr>
        <sz val="8"/>
        <rFont val="宋体"/>
        <charset val="134"/>
      </rPr>
      <t>Q7 2.0T/40TFSI</t>
    </r>
    <r>
      <rPr>
        <sz val="10"/>
        <rFont val="宋体"/>
        <charset val="134"/>
      </rPr>
      <t>舒适型</t>
    </r>
  </si>
  <si>
    <t>WAUAFC4MXGD056593</t>
  </si>
  <si>
    <t>张水刚</t>
  </si>
  <si>
    <t>下周二开票11.19</t>
  </si>
  <si>
    <t>Q29338</t>
  </si>
  <si>
    <t>WAUAGC4M2HD003322</t>
  </si>
  <si>
    <t>W3（阿格斯棕）VB（棕）</t>
  </si>
  <si>
    <t>李军武</t>
  </si>
  <si>
    <t>已交钱11.25</t>
  </si>
  <si>
    <r>
      <rPr>
        <sz val="8"/>
        <rFont val="宋体"/>
        <charset val="134"/>
      </rPr>
      <t>Q7 3.0T/45TFSI</t>
    </r>
    <r>
      <rPr>
        <sz val="10"/>
        <rFont val="宋体"/>
        <charset val="134"/>
      </rPr>
      <t>技术型</t>
    </r>
  </si>
  <si>
    <t>WAUAGC4M2GD052941</t>
  </si>
  <si>
    <t>喻爱国</t>
  </si>
  <si>
    <t>已交钱11.30</t>
  </si>
  <si>
    <t>WAUAFC4M8GD055958</t>
  </si>
  <si>
    <r>
      <rPr>
        <sz val="9"/>
        <color rgb="FF000000"/>
        <rFont val="宋体"/>
        <charset val="134"/>
      </rPr>
      <t>阿格斯棕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牛轧糖棕</t>
    </r>
  </si>
  <si>
    <t>侯挺</t>
  </si>
  <si>
    <t>WAUAFC4M9GD052390</t>
  </si>
  <si>
    <r>
      <rPr>
        <sz val="10"/>
        <rFont val="宋体"/>
        <charset val="134"/>
      </rPr>
      <t>魔力黑</t>
    </r>
    <r>
      <rPr>
        <sz val="10"/>
        <rFont val="Arial"/>
        <charset val="134"/>
      </rPr>
      <t>+</t>
    </r>
    <r>
      <rPr>
        <sz val="10"/>
        <rFont val="宋体"/>
        <charset val="134"/>
      </rPr>
      <t>棕</t>
    </r>
  </si>
  <si>
    <t>杨小蓉</t>
  </si>
  <si>
    <t>已交钱12.8</t>
  </si>
  <si>
    <t>WAUAGC4M4GD052648</t>
  </si>
  <si>
    <t>刘国祥</t>
  </si>
  <si>
    <t>大用户组</t>
  </si>
  <si>
    <t>WAUAGC4M5GD059818</t>
  </si>
  <si>
    <t>雪邦蓝+牛轧糖棕</t>
  </si>
  <si>
    <t>庄国庆</t>
  </si>
  <si>
    <t>Q44310</t>
  </si>
  <si>
    <t>WAUAGC4MXHD021258</t>
  </si>
  <si>
    <t>钟明珠</t>
  </si>
  <si>
    <t>Q7 3.0T/45TFSI技术型（南方型尊享型）</t>
  </si>
  <si>
    <t>Q33124</t>
  </si>
  <si>
    <t>WAUAGC4M4HD013589</t>
  </si>
  <si>
    <t>2T（魔力黑）VB（棕）</t>
  </si>
  <si>
    <t>孙兴贵</t>
  </si>
  <si>
    <t>已开票1.21</t>
  </si>
  <si>
    <t>Q33120</t>
  </si>
  <si>
    <t>WAUAGC4M4HD013561</t>
  </si>
  <si>
    <t>2T(摩力黑)/FZ（黑）</t>
  </si>
  <si>
    <t>赵培田</t>
  </si>
  <si>
    <t>Q29326</t>
  </si>
  <si>
    <t>WAUAGC4M2HD030312</t>
  </si>
  <si>
    <t>2T（魔力黑）UU（雪松棕）</t>
  </si>
  <si>
    <t>李跃虎</t>
  </si>
  <si>
    <t>刘诗华</t>
  </si>
  <si>
    <t>广州锦龙</t>
  </si>
  <si>
    <t>Q7 2.0T/40TFSI舒适型（南方型专享型）</t>
  </si>
  <si>
    <t>Q44299</t>
  </si>
  <si>
    <t>WAUAFC4M3HD013926</t>
  </si>
  <si>
    <t>2T魔力黑+VB棕</t>
  </si>
  <si>
    <t>谢马联</t>
  </si>
  <si>
    <t>Q53711</t>
  </si>
  <si>
    <t>WAUAFC4M0HD024009</t>
  </si>
  <si>
    <t>杨建新</t>
  </si>
  <si>
    <t>WAUAGD4M4GD025018</t>
  </si>
  <si>
    <t>加装个性顶棚+脚踏板33000完工</t>
  </si>
  <si>
    <t>深圳中视通通信网络工程有限公司</t>
  </si>
  <si>
    <t>PAUR65</t>
  </si>
  <si>
    <t>WAUAFC4M2HD035545</t>
  </si>
  <si>
    <t>Q14756</t>
  </si>
  <si>
    <t>WAUAGC4M6HD001444</t>
  </si>
  <si>
    <t>9Q石墨灰+FZ黑</t>
  </si>
  <si>
    <t>加装脚踏板13200，原厂桃木饰条5000，共18200，已完工</t>
  </si>
  <si>
    <t>张宏</t>
  </si>
  <si>
    <t>苏炯泉</t>
  </si>
  <si>
    <t>原李青华-杨建平（杨靓）换颜色10.26</t>
  </si>
  <si>
    <t>Q29317</t>
  </si>
  <si>
    <t>WAUAGC4M7HD030306</t>
  </si>
  <si>
    <t>W3(阿格斯棕)/UU(雪松棕)</t>
  </si>
  <si>
    <t>赖达祥</t>
  </si>
  <si>
    <r>
      <rPr>
        <b/>
        <sz val="8"/>
        <rFont val="宋体"/>
        <charset val="134"/>
      </rPr>
      <t>车型（</t>
    </r>
    <r>
      <rPr>
        <b/>
        <sz val="8"/>
        <color rgb="FFFF0000"/>
        <rFont val="宋体"/>
        <charset val="134"/>
      </rPr>
      <t>斯洛伐克</t>
    </r>
    <r>
      <rPr>
        <b/>
        <sz val="8"/>
        <rFont val="宋体"/>
        <charset val="134"/>
      </rPr>
      <t>）</t>
    </r>
  </si>
  <si>
    <t>合格证
位置</t>
  </si>
  <si>
    <t>PAUR47</t>
  </si>
  <si>
    <t>WAUAGC4M8HD042237</t>
  </si>
  <si>
    <t>2T摩力黑+VB牛轧糖棕</t>
  </si>
  <si>
    <t>薛宗干</t>
  </si>
  <si>
    <t>吉永慧</t>
  </si>
  <si>
    <t>B</t>
  </si>
  <si>
    <t>PBCK22</t>
  </si>
  <si>
    <t>WAUAFC4M6HD045558</t>
  </si>
  <si>
    <t>许冬伦</t>
  </si>
  <si>
    <t>周三去银行签字6.25</t>
  </si>
  <si>
    <t>PAYE70</t>
  </si>
  <si>
    <t>WAUAGC4M9HD050024</t>
  </si>
  <si>
    <t>郭建延</t>
  </si>
  <si>
    <t>PAYE76</t>
  </si>
  <si>
    <t>WAUAFC4M0HD040811</t>
  </si>
  <si>
    <t>加装：车展特供套餐Q7-TC009 18800元提成1000元（前排2座通风座椅+包围脚垫+尊享套餐+手机支架+商务登机拉杆箱+一年动力总成）</t>
  </si>
  <si>
    <t>陈晓波</t>
  </si>
  <si>
    <t>MMOKMC</t>
  </si>
  <si>
    <t>WAUAGC4M0HD033287</t>
  </si>
  <si>
    <t>W3阿格斯棕+VB棕</t>
  </si>
  <si>
    <t>杨少卿</t>
  </si>
  <si>
    <t>PAYE78</t>
  </si>
  <si>
    <t>WAUAFC4M4HD040830</t>
  </si>
  <si>
    <r>
      <rPr>
        <sz val="8"/>
        <rFont val="宋体"/>
        <charset val="134"/>
      </rPr>
      <t xml:space="preserve">加装：前排通风座椅9800 </t>
    </r>
    <r>
      <rPr>
        <sz val="8"/>
        <color rgb="FFFF0000"/>
        <rFont val="宋体"/>
        <charset val="134"/>
      </rPr>
      <t>不能置换</t>
    </r>
  </si>
  <si>
    <t>王飞</t>
  </si>
  <si>
    <t>Q44304</t>
  </si>
  <si>
    <t>WAUAGC4M9HD025723</t>
  </si>
  <si>
    <t>W3阿格斯棕+VB牛扎轧糖棕</t>
  </si>
  <si>
    <t>刘重</t>
  </si>
  <si>
    <t>MMOKJK</t>
  </si>
  <si>
    <t>WAUAFC4M1HD029235</t>
  </si>
  <si>
    <r>
      <rPr>
        <sz val="8"/>
        <rFont val="宋体"/>
        <charset val="134"/>
      </rPr>
      <t xml:space="preserve">加装脚踏板13200 </t>
    </r>
    <r>
      <rPr>
        <sz val="8"/>
        <color rgb="FFFF0000"/>
        <rFont val="宋体"/>
        <charset val="134"/>
      </rPr>
      <t>不能置换</t>
    </r>
  </si>
  <si>
    <t>李国洪</t>
  </si>
  <si>
    <t>原龙思佳-房小兰6.17</t>
  </si>
  <si>
    <t>Q44318</t>
  </si>
  <si>
    <t>WAUAGC4M7HD036865</t>
  </si>
  <si>
    <t>2T摩力黑+UU雪松棕</t>
  </si>
  <si>
    <t>吴古政</t>
  </si>
  <si>
    <t>Q53675</t>
  </si>
  <si>
    <t>WAUAGC4M1HD028759</t>
  </si>
  <si>
    <t>赵长龙</t>
  </si>
  <si>
    <t>已交首付10.14</t>
  </si>
  <si>
    <t>Q44314</t>
  </si>
  <si>
    <t>WAUAGC4M8HD023154</t>
  </si>
  <si>
    <t>E9雪邦蓝+FZ黑</t>
  </si>
  <si>
    <t>深圳市丽斯高电子有限公司</t>
  </si>
  <si>
    <t>17号开票10.14</t>
  </si>
  <si>
    <t>Q7 quat. 2.0T 185kw运动型</t>
  </si>
  <si>
    <t>WYPJ32</t>
  </si>
  <si>
    <t>七座
2018年型</t>
  </si>
  <si>
    <t>WAUAFC4M3JD003919</t>
  </si>
  <si>
    <t>李涛杰</t>
  </si>
  <si>
    <t>今明两天交款10.17</t>
  </si>
  <si>
    <t>GPE752</t>
  </si>
  <si>
    <t>WAUAFC4M1HD053597</t>
  </si>
  <si>
    <t>吴慧辉</t>
  </si>
  <si>
    <t>10.16一定开，10.14</t>
  </si>
  <si>
    <t>WYRN71</t>
  </si>
  <si>
    <t>WAUAFC4M6JD009102</t>
  </si>
  <si>
    <t>W3阿格斯棕+FZ黑色</t>
  </si>
  <si>
    <t>李丽娜</t>
  </si>
  <si>
    <t>PAUR54</t>
  </si>
  <si>
    <t>WAUAGC4M6HD042057</t>
  </si>
  <si>
    <t>黄涛</t>
  </si>
  <si>
    <t>Q22079</t>
  </si>
  <si>
    <t>WAUAGC4M1HD027515</t>
  </si>
  <si>
    <t>丁吴军</t>
  </si>
  <si>
    <t>按揭中10.17</t>
  </si>
  <si>
    <t>Q7 quat. 3.0T 245kw技术型</t>
  </si>
  <si>
    <t>WYRO43</t>
  </si>
  <si>
    <t>WAUAGC4M7JD007288</t>
  </si>
  <si>
    <t>2T魔力黑+FZ黑色</t>
  </si>
  <si>
    <t>赖敏文（大用户）</t>
  </si>
  <si>
    <t>按揭中10.17，22号交钱10.22</t>
  </si>
  <si>
    <t>PBCK14</t>
  </si>
  <si>
    <t>WAUAGC4M7HD051303</t>
  </si>
  <si>
    <t>罗飞华</t>
  </si>
  <si>
    <t>原陈晓聪-王亮10.1，退车10.16</t>
  </si>
  <si>
    <t>Q7 quat. 3.0T 245kw尊贵型</t>
  </si>
  <si>
    <t>WYPJ63</t>
  </si>
  <si>
    <t>WAUAGC4MXJD003302</t>
  </si>
  <si>
    <t>深圳市安嘉科技有限公司</t>
  </si>
  <si>
    <t xml:space="preserve">专案 </t>
  </si>
  <si>
    <t>MMOKKQ</t>
  </si>
  <si>
    <t>WAUAGC4M7HD031195</t>
  </si>
  <si>
    <t>张余茂</t>
  </si>
  <si>
    <t>WYRN59</t>
  </si>
  <si>
    <t>WAUAFC4MXJD009068</t>
  </si>
  <si>
    <t>张义</t>
  </si>
  <si>
    <t>WYUA15</t>
  </si>
  <si>
    <t>WAUAFC4M7JD010761</t>
  </si>
  <si>
    <t>张在富</t>
  </si>
  <si>
    <t>WYYA04</t>
  </si>
  <si>
    <t>WAUAFC4M8JD015239</t>
  </si>
  <si>
    <t>2T2T魔力黑+VB牛轧糖棕</t>
  </si>
  <si>
    <t>深圳市泽美泰信息咨询有限公司</t>
  </si>
  <si>
    <t>Q7 quat. 3.0T 245kw运动型</t>
  </si>
  <si>
    <t>WYRO04</t>
  </si>
  <si>
    <t>WAUAGC4M0JD006791</t>
  </si>
  <si>
    <t>温玉朋</t>
  </si>
  <si>
    <t>WYUA26</t>
  </si>
  <si>
    <t>WAUAGC4M8JD012922</t>
  </si>
  <si>
    <t>梁泽全</t>
  </si>
  <si>
    <t>WZBK90</t>
  </si>
  <si>
    <t>WAUAFC4M0JD026493</t>
  </si>
  <si>
    <t>付芳芳</t>
  </si>
  <si>
    <t>WYUA00</t>
  </si>
  <si>
    <t>WAUAFC4MXJD013458</t>
  </si>
  <si>
    <t>李锦平</t>
  </si>
  <si>
    <t>明天交27万,剩下的下周交完12.10，宋婷-龚云，10.13，10.17分车，12.12退，周一按揭出结果，交钱1.21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</si>
  <si>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舒适型</t>
    </r>
  </si>
  <si>
    <t>WZGC42</t>
  </si>
  <si>
    <t>WAUAFC4M3JD028061</t>
  </si>
  <si>
    <t>石珺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</si>
  <si>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技术型</t>
    </r>
  </si>
  <si>
    <t>WZGC18</t>
  </si>
  <si>
    <t>WAUAGC4MXJD023131</t>
  </si>
  <si>
    <t>W3阿格斯棕+VB棕色</t>
  </si>
  <si>
    <t>刘义峰</t>
  </si>
  <si>
    <t>WZKV00</t>
  </si>
  <si>
    <t>WAUAFC4M0JD029362</t>
  </si>
  <si>
    <t>姜晓华</t>
  </si>
  <si>
    <t>WZOA07</t>
  </si>
  <si>
    <t>WAUAFC4M7JD032727</t>
  </si>
  <si>
    <t>王小芳</t>
  </si>
  <si>
    <t>WYRP94</t>
  </si>
  <si>
    <t>WAUAGC4M0JD009125</t>
  </si>
  <si>
    <t>4T瓦吉特金+VB牛轧糖棕</t>
  </si>
  <si>
    <t>曾俊明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</si>
  <si>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尊贵型</t>
    </r>
  </si>
  <si>
    <t>WZSW96</t>
  </si>
  <si>
    <t>WAUAGC4M4JD037493</t>
  </si>
  <si>
    <t>杨曦（腾讯员工）</t>
  </si>
  <si>
    <t>孟文娟</t>
  </si>
  <si>
    <t>WYPI85</t>
  </si>
  <si>
    <t>WAUAFC4M0JD000931</t>
  </si>
  <si>
    <t>加装脚踏板13200，没有置换补贴</t>
  </si>
  <si>
    <t>曾日祥</t>
  </si>
  <si>
    <t>原陈植友-贺志勇10.6,原邱晓明-罗娇丽11.4,12.10放车</t>
  </si>
  <si>
    <t>WYRN86</t>
  </si>
  <si>
    <t>WAUAFC4M8JD008873</t>
  </si>
  <si>
    <t>黄宗生</t>
  </si>
  <si>
    <t>WYPJ23</t>
  </si>
  <si>
    <t>WAUAGC4M4JD002873</t>
  </si>
  <si>
    <t>龚龙祥</t>
  </si>
  <si>
    <t>原赵杰-龚龙祥6.10，客户嫌弃时间太长，6.21</t>
  </si>
  <si>
    <t>WZKV33</t>
  </si>
  <si>
    <t>WAUAGC4M4JD028812</t>
  </si>
  <si>
    <t>周哲</t>
  </si>
  <si>
    <t>原刘俊斌-深圳雅宝房地产开发有限公司（大用户），客户看了车不要这个内饰，换了锦龙车，棕内饰3.14，原陈小龙-曾俊明3.31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</si>
  <si>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运动型（南方专享型）</t>
    </r>
  </si>
  <si>
    <t>WZGC60</t>
  </si>
  <si>
    <t>WAUAFC4M6JD028281</t>
  </si>
  <si>
    <t>张占锋</t>
  </si>
  <si>
    <t>Q7 quat. 3.0T 245kw运动型个性化（南方尊享型）</t>
  </si>
  <si>
    <t>WZKV27</t>
  </si>
  <si>
    <t>WAUAGC4M5JD027815</t>
  </si>
  <si>
    <t>预计940500</t>
  </si>
  <si>
    <t>曾敏琼</t>
  </si>
  <si>
    <t>董军超</t>
  </si>
  <si>
    <t>原邱晓明-何波6.1，按揭通过就可以7.21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</si>
  <si>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运动型</t>
    </r>
  </si>
  <si>
    <t>WZGC31</t>
  </si>
  <si>
    <t>WAUAGC4M0JD026345</t>
  </si>
  <si>
    <t>预计924500</t>
  </si>
  <si>
    <t>张怀强（大用户）</t>
  </si>
  <si>
    <t>本月可开7.21</t>
  </si>
  <si>
    <t>WZKV37</t>
  </si>
  <si>
    <t>WAUAFC4M5JD028689</t>
  </si>
  <si>
    <t>陈付营</t>
  </si>
  <si>
    <t>原陈植友-申伟6.1</t>
  </si>
  <si>
    <t>WZSX02</t>
  </si>
  <si>
    <t>WAUAFC4M2JD037012</t>
  </si>
  <si>
    <t>赵雨</t>
  </si>
  <si>
    <t>WYPI99</t>
  </si>
  <si>
    <t>WAUAGC4M5JD002915</t>
  </si>
  <si>
    <t>聂忠建</t>
  </si>
  <si>
    <t>WZOA04</t>
  </si>
  <si>
    <t>WAUAGC4M1JD032462</t>
  </si>
  <si>
    <t>预计866900</t>
  </si>
  <si>
    <t>左后灯-左后杠刮伤,已更换</t>
  </si>
  <si>
    <t>邹秋贤（大用户）</t>
  </si>
  <si>
    <r>
      <rPr>
        <sz val="8"/>
        <rFont val="宋体"/>
        <charset val="134"/>
      </rPr>
      <t>Q7 quat. 2.0T 185kw40</t>
    </r>
    <r>
      <rPr>
        <sz val="9"/>
        <color rgb="FF000000"/>
        <rFont val="宋体"/>
        <charset val="134"/>
      </rPr>
      <t>舒适型</t>
    </r>
  </si>
  <si>
    <t>TVWM06</t>
  </si>
  <si>
    <t>WAUAFC4M4JD059254</t>
  </si>
  <si>
    <t>预计768900</t>
  </si>
  <si>
    <t>曹建芳</t>
  </si>
  <si>
    <t>TVWM00</t>
  </si>
  <si>
    <t>WAUAFC4M0JD059090</t>
  </si>
  <si>
    <t>蓝英伟</t>
  </si>
  <si>
    <r>
      <rPr>
        <sz val="8"/>
        <rFont val="宋体"/>
        <charset val="134"/>
      </rPr>
      <t>Q7 quat. 3.0T 245kw45</t>
    </r>
    <r>
      <rPr>
        <sz val="9"/>
        <color rgb="FF000000"/>
        <rFont val="宋体"/>
        <charset val="134"/>
      </rPr>
      <t>技术型</t>
    </r>
  </si>
  <si>
    <t>TVWM14</t>
  </si>
  <si>
    <t>WAUAGC4M0JD060267</t>
  </si>
  <si>
    <t>朱孔富</t>
  </si>
  <si>
    <t>TVQO15</t>
  </si>
  <si>
    <t>WAUAGC4M2JD053918</t>
  </si>
  <si>
    <t>预计861900</t>
  </si>
  <si>
    <t>刘莉</t>
  </si>
  <si>
    <t>TWBF87</t>
  </si>
  <si>
    <t>WAUAGC4M8JD062008</t>
  </si>
  <si>
    <t>阿格斯棕+VB牛轧糖棕</t>
  </si>
  <si>
    <t>胡俊</t>
  </si>
  <si>
    <t>TVWM25</t>
  </si>
  <si>
    <t>五座
2018年型</t>
  </si>
  <si>
    <t>WAUAGC4M1JD056602</t>
  </si>
  <si>
    <t>预计842800</t>
  </si>
  <si>
    <t>陈建都</t>
  </si>
  <si>
    <t>胡海平</t>
  </si>
  <si>
    <t>客户没钱，下个月才能开票8.29，留到9.15号,原陈植友-余均孔8.12订，8月19分车，9.14换国产A6  9.14</t>
  </si>
  <si>
    <r>
      <rPr>
        <sz val="8"/>
        <rFont val="宋体"/>
        <charset val="134"/>
      </rPr>
      <t>Q7 quat. 3.0T 245kw45</t>
    </r>
    <r>
      <rPr>
        <sz val="9"/>
        <color rgb="FF000000"/>
        <rFont val="宋体"/>
        <charset val="134"/>
      </rPr>
      <t>尊贵型</t>
    </r>
  </si>
  <si>
    <t>TVWM57</t>
  </si>
  <si>
    <t>WAUAGC4M4JD055623</t>
  </si>
  <si>
    <t>魔力黑+雪松棕</t>
  </si>
  <si>
    <t>预计1060900</t>
  </si>
  <si>
    <t>刘威威</t>
  </si>
  <si>
    <t>TWBA03</t>
  </si>
  <si>
    <t>WAUAGC4M9JD062809</t>
  </si>
  <si>
    <t>深圳市星河房地产开发有限公司</t>
  </si>
  <si>
    <t>陈志韩</t>
  </si>
  <si>
    <t>TWAZ97</t>
  </si>
  <si>
    <t>WAUAFC4M3JD063974</t>
  </si>
  <si>
    <t>叶欣欣</t>
  </si>
  <si>
    <t>大用户</t>
  </si>
  <si>
    <t>TVMV63</t>
  </si>
  <si>
    <t>WAUAFC4M7JD045669</t>
  </si>
  <si>
    <t>纳瓦拉蓝2D2D+黑FZ</t>
  </si>
  <si>
    <t>方华锋</t>
  </si>
  <si>
    <t>TWGX65</t>
  </si>
  <si>
    <t>WAUAGC4M8KD000562</t>
  </si>
  <si>
    <t>陈北源</t>
  </si>
  <si>
    <t>等车10.22</t>
  </si>
  <si>
    <t>TVHA80</t>
  </si>
  <si>
    <t>WAUAGC4M4JD049143</t>
  </si>
  <si>
    <t>棕W3W3+黑FZ</t>
  </si>
  <si>
    <t>匡娟云</t>
  </si>
  <si>
    <t>原邱晓明-杨天文，换奥德车7.7，等按揭10.23</t>
  </si>
  <si>
    <t>TWGX60</t>
  </si>
  <si>
    <t>七座
2019年型</t>
  </si>
  <si>
    <t>WAUAFC4M4KD002828</t>
  </si>
  <si>
    <t>博克来奥实业（惠州）有限公司（大用户）</t>
  </si>
  <si>
    <t>下个月开票10.26</t>
  </si>
  <si>
    <t>TWGX63</t>
  </si>
  <si>
    <t>WAUAFC4M4KD001369</t>
  </si>
  <si>
    <t>罗伟慧</t>
  </si>
  <si>
    <t>TWOZ65</t>
  </si>
  <si>
    <t>WAUAFC4M6KD008260</t>
  </si>
  <si>
    <t>深圳市腾烨筛网有限公司</t>
  </si>
  <si>
    <t>TWOZ64</t>
  </si>
  <si>
    <t>WAUAFC4M4KD010458</t>
  </si>
  <si>
    <t>黑+黑</t>
  </si>
  <si>
    <t>姚建平</t>
  </si>
  <si>
    <t>Q7 quat. 2.0T 185kw45运动型个性化（客户订单）</t>
  </si>
  <si>
    <t>TWSC76</t>
  </si>
  <si>
    <t>WAUAFC4M3KD009589</t>
  </si>
  <si>
    <t>纳瓦拉蓝2D2D+雪松棕UU</t>
  </si>
  <si>
    <t>李青华-罗轶（龙思佳）不能接受提前开票，12月能到车可以要。</t>
  </si>
  <si>
    <t>TWMO89</t>
  </si>
  <si>
    <t>WAUAGC4M1KD006140</t>
  </si>
  <si>
    <t>严美忠</t>
  </si>
  <si>
    <t>Q7 quat. 3.0T 245kw55运动型</t>
  </si>
  <si>
    <t>TWOZ69</t>
  </si>
  <si>
    <t>WAUAGC4M8KD007964</t>
  </si>
  <si>
    <t>郑西晓</t>
  </si>
  <si>
    <t>TWOZ70</t>
  </si>
  <si>
    <t>WAUAGC4M8KD009651</t>
  </si>
  <si>
    <t>高晓峰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</si>
  <si>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南方专享型</t>
    </r>
    <r>
      <rPr>
        <sz val="9"/>
        <color rgb="FF000000"/>
        <rFont val="Arial"/>
        <charset val="134"/>
      </rPr>
      <t>(</t>
    </r>
    <r>
      <rPr>
        <sz val="9"/>
        <color rgb="FF000000"/>
        <rFont val="宋体"/>
        <charset val="134"/>
      </rPr>
      <t>即</t>
    </r>
    <r>
      <rPr>
        <sz val="9"/>
        <color rgb="FF000000"/>
        <rFont val="Arial"/>
        <charset val="134"/>
      </rPr>
      <t>2.0</t>
    </r>
    <r>
      <rPr>
        <sz val="9"/>
        <color rgb="FF000000"/>
        <rFont val="宋体"/>
        <charset val="134"/>
      </rPr>
      <t>运动个性化</t>
    </r>
    <r>
      <rPr>
        <sz val="9"/>
        <color rgb="FF000000"/>
        <rFont val="Arial"/>
        <charset val="134"/>
      </rPr>
      <t>)</t>
    </r>
  </si>
  <si>
    <t>TWMP03</t>
  </si>
  <si>
    <t>WAUAFC4M8KD004999</t>
  </si>
  <si>
    <t>陈香萍</t>
  </si>
  <si>
    <t>原李青华-邱毓清6.23</t>
  </si>
  <si>
    <t>Q7 quat. 3.0T 245kw55运动型（调剂车）</t>
  </si>
  <si>
    <t>TWHH30</t>
  </si>
  <si>
    <t>WAUAGC4M4KD010411</t>
  </si>
  <si>
    <t>万远航</t>
  </si>
  <si>
    <t>Q7 quat. 2.0T 185kw运动型（调剂车）</t>
  </si>
  <si>
    <t>TWPY84</t>
  </si>
  <si>
    <t>WAUAFC4M9KD007975</t>
  </si>
  <si>
    <t>邓大中</t>
  </si>
  <si>
    <t>马伟锋</t>
  </si>
  <si>
    <t>WZSX12</t>
  </si>
  <si>
    <t>WAUAGC4MXJD042990</t>
  </si>
  <si>
    <t>秦瑞芳</t>
  </si>
  <si>
    <t>原管森森-曾学松换锦龙车3.13，原官降前订车，后来不太想要了8.29,原袁梦萍-余钟文5.12订，5.13分车，8月到店，9.10放车。原赵杰-深圳市华力特起重机械设备有限公司，12.22</t>
  </si>
  <si>
    <t>TWMO87</t>
  </si>
  <si>
    <t>WAUAFC4M5KD005740</t>
  </si>
  <si>
    <t>商斌</t>
  </si>
  <si>
    <t>重新批12.22原赵杰东莞市欧德朗机电设备工程有限公司12.24，转银行1.18，今明两天1.19</t>
  </si>
  <si>
    <t>TWPO75</t>
  </si>
  <si>
    <t>WAUAFC4M5KD009173</t>
  </si>
  <si>
    <t>方春梅</t>
  </si>
  <si>
    <t>今明两天1.18</t>
  </si>
  <si>
    <t>Q7 55TFSI 技术型（调剂车）</t>
  </si>
  <si>
    <t>TWWF63</t>
  </si>
  <si>
    <t>WAUAGC4MXKD015791</t>
  </si>
  <si>
    <t>魔力黑+棕</t>
  </si>
  <si>
    <t>深圳市华力特起重机械设备有限公司</t>
  </si>
  <si>
    <t>下周六交钱1.11，已交钱1.18</t>
  </si>
  <si>
    <t>Q7 3.0技术型（调剂车）</t>
  </si>
  <si>
    <t>TWWO84</t>
  </si>
  <si>
    <t>WAUAGC4M0KD015413</t>
  </si>
  <si>
    <t>东莞市亚龙玻璃机械有限公司</t>
  </si>
  <si>
    <t>等按揭1.19</t>
  </si>
  <si>
    <t>TWWC90</t>
  </si>
  <si>
    <t>WAUAGC4M6KD016145</t>
  </si>
  <si>
    <t>深圳市颐安科技有限公司</t>
  </si>
  <si>
    <t>WAUAFC4M0KD012112</t>
  </si>
  <si>
    <t>深圳市领创自动化技术有限公司</t>
  </si>
  <si>
    <t>WAUAFC4M5KD007617</t>
  </si>
  <si>
    <t>不能A 6-30自动A</t>
  </si>
  <si>
    <t>有</t>
  </si>
  <si>
    <t>姚清</t>
  </si>
  <si>
    <t>TWZA37</t>
  </si>
  <si>
    <t>WAUAFC4M3KD020298</t>
  </si>
  <si>
    <t>文瑞平</t>
  </si>
  <si>
    <t>林煌凯</t>
  </si>
  <si>
    <t>TWYT88</t>
  </si>
  <si>
    <t>WAUAGC4MXKD020070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</si>
  <si>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棕</t>
    </r>
  </si>
  <si>
    <t>黄立军</t>
  </si>
  <si>
    <t>Q7 3.0运动型（调剂车）</t>
  </si>
  <si>
    <t>TWWP72</t>
  </si>
  <si>
    <t>WAUAGC4M8KD015112</t>
  </si>
  <si>
    <t>魔力黑+黑</t>
  </si>
  <si>
    <t>黄金利</t>
  </si>
  <si>
    <t>TWWS67</t>
  </si>
  <si>
    <t>WAUAGC4M5KD017125</t>
  </si>
  <si>
    <t>梁吕记</t>
  </si>
  <si>
    <t>陈仁偕</t>
  </si>
  <si>
    <t>周二3.10</t>
  </si>
  <si>
    <t>WAUAFC4M6KD016438</t>
  </si>
  <si>
    <t>罗小柏（大用户）</t>
  </si>
  <si>
    <t>11号3.10</t>
  </si>
  <si>
    <t>TWZO71</t>
  </si>
  <si>
    <t>WAUAGC4M4KD022834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</si>
  <si>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</t>
    </r>
  </si>
  <si>
    <t>唐远波</t>
  </si>
  <si>
    <t>没交资料3.10，原沈亚星-张良友，按揭被拒3.16</t>
  </si>
  <si>
    <t>TXDH88</t>
  </si>
  <si>
    <t>WAUAGC4M8KD023923</t>
  </si>
  <si>
    <t>朱勇</t>
  </si>
  <si>
    <t>28号3.26</t>
  </si>
  <si>
    <t>Q7 3.0T尊贵型（厂家指派车）</t>
  </si>
  <si>
    <t>MNQSDN</t>
  </si>
  <si>
    <t>WAUAGC4M4KD021151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</si>
  <si>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雪松棕</t>
    </r>
  </si>
  <si>
    <t>朱继道</t>
  </si>
  <si>
    <t>TXDN14</t>
  </si>
  <si>
    <t>WAUAGC4M0KD022636</t>
  </si>
  <si>
    <t>凌瑞侨</t>
  </si>
  <si>
    <t>Q7 quat. 3.0T 245kw55尊贵型</t>
  </si>
  <si>
    <t>WAUAGC4M2KD008530</t>
  </si>
  <si>
    <t>精品部胡磊开车导致前杠右侧刮伤掉漆</t>
  </si>
  <si>
    <t>樊文斌</t>
  </si>
  <si>
    <t>TWYU02</t>
  </si>
  <si>
    <t>WAUAFC4M2KD020289</t>
  </si>
  <si>
    <r>
      <rPr>
        <sz val="9"/>
        <color rgb="FF000000"/>
        <rFont val="宋体"/>
        <charset val="134"/>
      </rPr>
      <t>阿格斯棕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</t>
    </r>
  </si>
  <si>
    <t>李小晴</t>
  </si>
  <si>
    <t>审批中3.26</t>
  </si>
  <si>
    <t>Q7 3.0技术型</t>
  </si>
  <si>
    <t>TXJW28</t>
  </si>
  <si>
    <t>WAUAGC4M7KD028613</t>
  </si>
  <si>
    <t>魔力黑+棕色</t>
  </si>
  <si>
    <t>王皓</t>
  </si>
  <si>
    <t>TWYT02</t>
  </si>
  <si>
    <t>WAUAGC4M0KD018831</t>
  </si>
  <si>
    <t>谷永刚</t>
  </si>
  <si>
    <t>Q7 2.0T舒适型（调剂车）</t>
  </si>
  <si>
    <t>TXCX34</t>
  </si>
  <si>
    <t>WAUAFC4M4KD022660</t>
  </si>
  <si>
    <t>3D360全景影像，销售价7500元</t>
  </si>
  <si>
    <t>李超勇</t>
  </si>
  <si>
    <t>TWZH07</t>
  </si>
  <si>
    <t>WAUAGC4M8KD022822</t>
  </si>
  <si>
    <t>吁银强</t>
  </si>
  <si>
    <t>韩建</t>
  </si>
  <si>
    <t>Q7 3.0技术型（厂家指派车）</t>
  </si>
  <si>
    <t>MNRHFD</t>
  </si>
  <si>
    <t>WAUAGC4M4KD026771</t>
  </si>
  <si>
    <t>许勇</t>
  </si>
  <si>
    <t>Q7 3.0运动型</t>
  </si>
  <si>
    <t>TXKE28</t>
  </si>
  <si>
    <t>WAUAGC4M4KD028410</t>
  </si>
  <si>
    <t>孔伟诚</t>
  </si>
  <si>
    <t>Q7 2.0T运动型（调剂车）</t>
  </si>
  <si>
    <t>WAUAFC4M9KD028888</t>
  </si>
  <si>
    <t>谢旗玮</t>
  </si>
  <si>
    <t>TXIT20</t>
  </si>
  <si>
    <t>WAUAFC4M1KD029212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</si>
  <si>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charset val="134"/>
      </rPr>
      <t>+</t>
    </r>
    <r>
      <rPr>
        <sz val="9"/>
        <color rgb="FF000000"/>
        <rFont val="宋体"/>
        <charset val="134"/>
      </rPr>
      <t>黑色</t>
    </r>
  </si>
  <si>
    <t>李欢</t>
  </si>
  <si>
    <t>等按揭6.13</t>
  </si>
  <si>
    <t>TXIH22</t>
  </si>
  <si>
    <t>WAUAFC4M5KD029147</t>
  </si>
  <si>
    <t>孙红博</t>
  </si>
  <si>
    <t>周末6.13</t>
  </si>
  <si>
    <t>XKC411</t>
  </si>
  <si>
    <t>WAUAGC4M1KD031300</t>
  </si>
  <si>
    <t>王雪</t>
  </si>
  <si>
    <t>原魏文韬-陈晓贫，换回锦龙车5.24，等按揭6.12，这两天6.13</t>
  </si>
  <si>
    <t>TXDC83</t>
  </si>
  <si>
    <t>WAUAGC4M6KD023872</t>
  </si>
  <si>
    <t>吴昭东</t>
  </si>
  <si>
    <t>这两天6.13</t>
  </si>
  <si>
    <t>TXHF21</t>
  </si>
  <si>
    <t>WAUAGC4M4KD030433</t>
  </si>
  <si>
    <t>盛雄辉</t>
  </si>
  <si>
    <t>Q7 3.0T尊贵型（调剂车）</t>
  </si>
  <si>
    <t>MNQSDJ</t>
  </si>
  <si>
    <t>WAUAGC4M2KD021147</t>
  </si>
  <si>
    <t>张莉</t>
  </si>
  <si>
    <t>Q7 2.0舒适型</t>
  </si>
  <si>
    <t>TXJW27</t>
  </si>
  <si>
    <t>WAUAFC4M7KD029831</t>
  </si>
  <si>
    <t>张锋波</t>
  </si>
  <si>
    <t>原陈娇娟-郭焕，锦龙自己调车6.9，周六6.20，22号6.21，今天开6.23</t>
  </si>
  <si>
    <r>
      <rPr>
        <sz val="8"/>
        <rFont val="宋体"/>
        <charset val="134"/>
      </rPr>
      <t>Q7 2.0舒适型</t>
    </r>
    <r>
      <rPr>
        <sz val="8"/>
        <rFont val="宋体"/>
        <charset val="134"/>
      </rPr>
      <t>(调剂车）</t>
    </r>
  </si>
  <si>
    <t>TXHX65</t>
  </si>
  <si>
    <t>WAUAFC4M9KD031306</t>
  </si>
  <si>
    <t>周小燕</t>
  </si>
  <si>
    <t>等车6.20，6.21，已交钱6.23</t>
  </si>
  <si>
    <t>TXEB63</t>
  </si>
  <si>
    <t>WAUAGC4M1KD025030</t>
  </si>
  <si>
    <t>萧昉浩</t>
  </si>
  <si>
    <t>原刘忠巧-林彩花，按揭被拒6.3，25号6.20，25号后，竞拍到再开6.21今天开6.23</t>
  </si>
  <si>
    <t>MNLEOD</t>
  </si>
  <si>
    <t>WAUAFC4M4KD016390</t>
  </si>
  <si>
    <t>踏板，销售价5800元</t>
  </si>
  <si>
    <t>陈伟珍</t>
  </si>
  <si>
    <t>Q7 2.0T舒适型（厂家指派车）</t>
  </si>
  <si>
    <t>WAUAFC4M0KD016659</t>
  </si>
  <si>
    <t>陈华丽</t>
  </si>
  <si>
    <t>XKB617</t>
  </si>
  <si>
    <t>WAUAFC4M1KD035897</t>
  </si>
  <si>
    <t>魔力黑+牛扎糖棕</t>
  </si>
  <si>
    <t>周勇</t>
  </si>
  <si>
    <t>等车6.23，6.25，明天开6.26</t>
  </si>
  <si>
    <r>
      <rPr>
        <sz val="8"/>
        <rFont val="宋体"/>
        <charset val="134"/>
      </rPr>
      <t>Q7 2.0T舒适型（调剂车）</t>
    </r>
    <r>
      <rPr>
        <b/>
        <sz val="8"/>
        <color rgb="FFFF0000"/>
        <rFont val="宋体"/>
        <charset val="134"/>
      </rPr>
      <t>五座</t>
    </r>
  </si>
  <si>
    <t>XKB311</t>
  </si>
  <si>
    <t>WAUAFC4M3KD035223</t>
  </si>
  <si>
    <t>王敏（大用户）</t>
  </si>
  <si>
    <t>等车6.23，6.25，6.26</t>
  </si>
  <si>
    <t>TWZJ74</t>
  </si>
  <si>
    <t>WAUAGC4M8KD019807</t>
  </si>
  <si>
    <t>沙静</t>
  </si>
  <si>
    <t>周六6.20,今天收款6.21，已开6.23</t>
  </si>
  <si>
    <t>TWZD81</t>
  </si>
  <si>
    <t>WAUAGC4M7KD030359</t>
  </si>
  <si>
    <t>匡汉谋</t>
  </si>
  <si>
    <t>等车6.25，6.26</t>
  </si>
  <si>
    <t>XKD595</t>
  </si>
  <si>
    <t>WAUAFC4M0KD035759</t>
  </si>
  <si>
    <t>刘彦洪</t>
  </si>
  <si>
    <t>XKB341</t>
  </si>
  <si>
    <t>WAUAGC4M2KD035243</t>
  </si>
  <si>
    <t>到店加装：3D360全景影像
踏板
前排通风座椅
共25000</t>
  </si>
  <si>
    <t>寇文杰</t>
  </si>
  <si>
    <t>XKD161</t>
  </si>
  <si>
    <t>WAUAGC4M8KD036168</t>
  </si>
  <si>
    <t>到店加装3D360全景影像
踏板
前排通风座椅
共25000</t>
  </si>
  <si>
    <t>陈习良</t>
  </si>
  <si>
    <t>XQT024</t>
  </si>
  <si>
    <t>WAUAFC4M3KD037831</t>
  </si>
  <si>
    <t xml:space="preserve">到店加装：3D360全景影像
踏板
前排通风座椅
25000
</t>
  </si>
  <si>
    <t>朴莉玲</t>
  </si>
  <si>
    <t>XKA330</t>
  </si>
  <si>
    <t>WAUAFC4M8KD035816</t>
  </si>
  <si>
    <t xml:space="preserve">到店加装：3D360全景影像
踏板
桃木内饰
共20000
</t>
  </si>
  <si>
    <t>张楚盛</t>
  </si>
  <si>
    <t>XKA384</t>
  </si>
  <si>
    <t>WAUAFC4M3KD036579</t>
  </si>
  <si>
    <t xml:space="preserve">到店加装：3D360全景影像
踏板
前排通风座椅
共25000
</t>
  </si>
  <si>
    <t>姬雯雯</t>
  </si>
  <si>
    <t>马南科</t>
  </si>
  <si>
    <t>质损车</t>
  </si>
  <si>
    <t xml:space="preserve">A1 30TFSI  Hatchback 1.4T </t>
  </si>
  <si>
    <t>舒适型 (Ego) (14款）</t>
  </si>
  <si>
    <t>WAUAYA8X1EB018892</t>
  </si>
  <si>
    <t>西拉红白色顶条-红色</t>
  </si>
  <si>
    <t>已提车</t>
  </si>
  <si>
    <t>杨锐鑫</t>
  </si>
  <si>
    <t>12.21售</t>
  </si>
  <si>
    <t>A1 30TFSI Sportback 1.4T</t>
  </si>
  <si>
    <t>优先销售</t>
  </si>
  <si>
    <t>WAURYA8X7EB047266</t>
  </si>
  <si>
    <t>冰川白银色顶条-黑色</t>
  </si>
  <si>
    <t>惠州市南宝轻质建材有限公司</t>
  </si>
  <si>
    <t xml:space="preserve"> 时尚型  (14款）</t>
  </si>
  <si>
    <t xml:space="preserve">WAURYA8X5EB067743 </t>
  </si>
  <si>
    <t>柚木棕+黑色</t>
  </si>
  <si>
    <t>李超</t>
  </si>
  <si>
    <t>A1 30TFSI  Hatchback 1.4T</t>
  </si>
  <si>
    <t>R49713</t>
  </si>
  <si>
    <t>WAUAYA8X1EB087324</t>
  </si>
  <si>
    <t>2Y(冰川白)/YS（黑）</t>
  </si>
  <si>
    <r>
      <rPr>
        <sz val="10"/>
        <rFont val="宋体"/>
        <charset val="134"/>
      </rPr>
      <t>4</t>
    </r>
    <r>
      <rPr>
        <sz val="9"/>
        <rFont val="宋体"/>
        <charset val="134"/>
      </rPr>
      <t>-17证已到</t>
    </r>
  </si>
  <si>
    <t>吴刚</t>
  </si>
  <si>
    <t>R50022</t>
  </si>
  <si>
    <t>WAURYA8XXEB088068</t>
  </si>
  <si>
    <t>N9(米萨诺红）/YS（黑）</t>
  </si>
  <si>
    <r>
      <rPr>
        <sz val="9"/>
        <rFont val="宋体"/>
        <charset val="134"/>
      </rPr>
      <t>4</t>
    </r>
    <r>
      <rPr>
        <sz val="9"/>
        <rFont val="宋体"/>
        <charset val="134"/>
      </rPr>
      <t>-17证已到</t>
    </r>
  </si>
  <si>
    <t>甘冠彬</t>
  </si>
  <si>
    <t>A1 1.4TFSI Hatchback</t>
  </si>
  <si>
    <t>Q27033</t>
  </si>
  <si>
    <t>时尚型</t>
  </si>
  <si>
    <t>WAUAYA8X6EB116882</t>
  </si>
  <si>
    <t>7.18证已到</t>
  </si>
  <si>
    <t>龚海洪</t>
  </si>
  <si>
    <t>A1 1.4TFSI Sportback</t>
  </si>
  <si>
    <t>WAURYA8X5EB119520</t>
  </si>
  <si>
    <t>3A西拉红+YM黑色</t>
  </si>
  <si>
    <t>林媚</t>
  </si>
  <si>
    <t>肇庆销售</t>
  </si>
  <si>
    <t>R52179</t>
  </si>
  <si>
    <t>WAUAYA8X3EB108917</t>
  </si>
  <si>
    <t>4UL5柚木棕/花剑银+YS黑色</t>
  </si>
  <si>
    <t>7-18证已到</t>
  </si>
  <si>
    <t>潘丽丹</t>
  </si>
  <si>
    <t>Q29506</t>
  </si>
  <si>
    <t>WAURYA8X8EB119219</t>
  </si>
  <si>
    <t>Y5阿玛菲白+YM黑色</t>
  </si>
  <si>
    <t>郑玉芳</t>
  </si>
  <si>
    <t xml:space="preserve">Q55615 </t>
  </si>
  <si>
    <t>WAUAYA8X0EB134519</t>
  </si>
  <si>
    <t>S9斯科巴蓝/YM黑</t>
  </si>
  <si>
    <t>9-12证已到</t>
  </si>
  <si>
    <t>卓少玲</t>
  </si>
  <si>
    <t>刚交资料，等两天看看10.12</t>
  </si>
  <si>
    <t>WAURYA8X9EB128639</t>
  </si>
  <si>
    <t>2YA2冰川白黑色顶条+YS黑色</t>
  </si>
  <si>
    <t>薛瑞</t>
  </si>
  <si>
    <t>R27960</t>
  </si>
  <si>
    <t>WAURYA8X0EB166664</t>
  </si>
  <si>
    <t>段先国</t>
  </si>
  <si>
    <t>A1 1.4TTFSI sportback</t>
  </si>
  <si>
    <t>WAURYA8X4EB169230</t>
  </si>
  <si>
    <t>2Y(冰川白）/YM(黑）</t>
  </si>
  <si>
    <t>2-16证已到</t>
  </si>
  <si>
    <t>卢余</t>
  </si>
  <si>
    <t>已交首期2.25</t>
  </si>
  <si>
    <t>WAUAYA8X1EB158151</t>
  </si>
  <si>
    <t>米萨诺红+黑色</t>
  </si>
  <si>
    <t>已开票2-27</t>
  </si>
  <si>
    <t>林伟芝</t>
  </si>
  <si>
    <t xml:space="preserve">Q55686 </t>
  </si>
  <si>
    <t>WAURYA8X8EB130463</t>
  </si>
  <si>
    <t>已开票4.17</t>
  </si>
  <si>
    <t>9-24证已到</t>
  </si>
  <si>
    <t>李涓</t>
  </si>
  <si>
    <t>锦龙销售</t>
  </si>
  <si>
    <t>R63026</t>
  </si>
  <si>
    <t>WAUAYA8X9EB180771</t>
  </si>
  <si>
    <t>肖雪敏</t>
  </si>
  <si>
    <t>WAURYA8X0EB121224</t>
  </si>
  <si>
    <t>2YA2冰川白黑色顶条+YM黑色</t>
  </si>
  <si>
    <t>2014-8-14.</t>
  </si>
  <si>
    <t>WAUAYA8X1EB168968</t>
  </si>
  <si>
    <t>S9(斯库巴蓝）/YM（黑）</t>
  </si>
  <si>
    <t>邓竹君</t>
  </si>
  <si>
    <t>26号交钱9.22</t>
  </si>
  <si>
    <t>R62960</t>
  </si>
  <si>
    <t>WAURYA8X9EB179509</t>
  </si>
  <si>
    <t>标检展车</t>
  </si>
  <si>
    <t>宁小玲</t>
  </si>
  <si>
    <t>已交钱10.13</t>
  </si>
  <si>
    <t>A1 S LINE 运动版</t>
  </si>
  <si>
    <t>G10916</t>
  </si>
  <si>
    <t>运动版</t>
  </si>
  <si>
    <t>WAURYA8X8GB016255</t>
  </si>
  <si>
    <t>2Y(冰川白)+QF（黑色）</t>
  </si>
  <si>
    <t>A1 1.4TFSI sportback</t>
  </si>
  <si>
    <t>WAURYA8X3EB171700</t>
  </si>
  <si>
    <t>N9(米萨诺红）/YM（黑）</t>
  </si>
  <si>
    <t>国四，完工:双色皮黑+棕</t>
  </si>
  <si>
    <t>谭德富</t>
  </si>
  <si>
    <t>R63023</t>
  </si>
  <si>
    <t>WAURYA8X2EB178864</t>
  </si>
  <si>
    <t>N9(米萨诺红)/YS(黑)</t>
  </si>
  <si>
    <t>国四</t>
  </si>
  <si>
    <t>林雪容</t>
  </si>
  <si>
    <t>WAUAYA8XXEB167415</t>
  </si>
  <si>
    <t>3AA2（西拉红/黑)/YS（黑）</t>
  </si>
  <si>
    <t>林海龙</t>
  </si>
  <si>
    <t>R62952</t>
  </si>
  <si>
    <t>WAURYA8X4EB179689</t>
  </si>
  <si>
    <t>深圳市斯特纽科技有限公司</t>
  </si>
  <si>
    <t>R50287</t>
  </si>
  <si>
    <t>WAUAYA8X3EB177459</t>
  </si>
  <si>
    <t>2Y(冰川白)+YS(黑色)</t>
  </si>
  <si>
    <t>国四，标检车</t>
  </si>
  <si>
    <t>已售</t>
  </si>
  <si>
    <t>A1 1.4T/30TFSI运动版</t>
  </si>
  <si>
    <t>Q96626</t>
  </si>
  <si>
    <t>WAURYA8X4GB090109</t>
  </si>
  <si>
    <t>2Y冰川白/QF黑色</t>
  </si>
  <si>
    <t>杨劲松</t>
  </si>
  <si>
    <t>聂子文</t>
  </si>
  <si>
    <t>A1 1.4T/30TFSI风尚版</t>
  </si>
  <si>
    <t>风尚版</t>
  </si>
  <si>
    <t>WAURYA8X9HB008991</t>
  </si>
  <si>
    <r>
      <rPr>
        <sz val="10"/>
        <rFont val="宋体"/>
        <charset val="134"/>
      </rPr>
      <t>冰川白</t>
    </r>
    <r>
      <rPr>
        <sz val="10"/>
        <rFont val="Arial"/>
        <charset val="134"/>
      </rPr>
      <t>+</t>
    </r>
    <r>
      <rPr>
        <sz val="10"/>
        <rFont val="宋体"/>
        <charset val="134"/>
      </rPr>
      <t>黑色</t>
    </r>
  </si>
  <si>
    <t>王小丽</t>
  </si>
  <si>
    <t>Q04486</t>
  </si>
  <si>
    <t>WAURYA8XXGB096416</t>
  </si>
  <si>
    <t>不能置换，不能贴息</t>
  </si>
  <si>
    <t>换了j743电子控制单元</t>
  </si>
  <si>
    <t>顾汉玉</t>
  </si>
  <si>
    <t>已开票12.20</t>
  </si>
  <si>
    <t>WAURYA8X1HB009858</t>
  </si>
  <si>
    <r>
      <rPr>
        <sz val="9"/>
        <rFont val="宋体"/>
        <charset val="134"/>
      </rPr>
      <t>斯科巴蓝</t>
    </r>
    <r>
      <rPr>
        <sz val="9"/>
        <rFont val="Arial"/>
        <charset val="134"/>
      </rPr>
      <t>+</t>
    </r>
    <r>
      <rPr>
        <sz val="9"/>
        <rFont val="宋体"/>
        <charset val="134"/>
      </rPr>
      <t>黑色</t>
    </r>
  </si>
  <si>
    <t>邓泓</t>
  </si>
  <si>
    <t>原蔡广萍-张星华7.31，9.24放出来</t>
  </si>
  <si>
    <t>WAURYA8X4HB005609</t>
  </si>
  <si>
    <r>
      <rPr>
        <sz val="9"/>
        <rFont val="宋体"/>
        <charset val="134"/>
      </rPr>
      <t>冰川白黑色顶条</t>
    </r>
    <r>
      <rPr>
        <sz val="9"/>
        <rFont val="Arial"/>
        <charset val="134"/>
      </rPr>
      <t>+</t>
    </r>
    <r>
      <rPr>
        <sz val="9"/>
        <rFont val="宋体"/>
        <charset val="134"/>
      </rPr>
      <t>黑色</t>
    </r>
  </si>
  <si>
    <t>黄汗青</t>
  </si>
  <si>
    <t>Q14644</t>
  </si>
  <si>
    <t>WAURYA8X6GB106486</t>
  </si>
  <si>
    <t>乌托邦蓝黑色顶条+黑</t>
  </si>
  <si>
    <t>作二手车卖</t>
  </si>
  <si>
    <t>MMOKNX</t>
  </si>
  <si>
    <t>WAURYA8X3HB058091</t>
  </si>
  <si>
    <t>斯库巴蓝+黑</t>
  </si>
  <si>
    <t>刘舒婷</t>
  </si>
  <si>
    <t>再等一天客户回复1.21，原刘小艳-黄伟豪，一直不交钱，先放出来2.4，原秦多琳-刘舒婷4.7</t>
  </si>
  <si>
    <t>A3 1.8T  Limousine New （三厢）</t>
  </si>
  <si>
    <t>G55952</t>
  </si>
  <si>
    <r>
      <rPr>
        <sz val="9"/>
        <rFont val="宋体"/>
        <charset val="134"/>
      </rPr>
      <t>1.8T</t>
    </r>
    <r>
      <rPr>
        <sz val="9"/>
        <rFont val="宋体"/>
        <charset val="134"/>
      </rPr>
      <t xml:space="preserve">舒适型 </t>
    </r>
    <r>
      <rPr>
        <sz val="9"/>
        <rFont val="宋体"/>
        <charset val="134"/>
      </rPr>
      <t xml:space="preserve"> </t>
    </r>
    <r>
      <rPr>
        <sz val="9"/>
        <color indexed="10"/>
        <rFont val="宋体"/>
        <charset val="134"/>
      </rPr>
      <t>未指定用途</t>
    </r>
  </si>
  <si>
    <t>WAUACJ8VXE1020322</t>
  </si>
  <si>
    <t>米萨诺红N9/黑色FZ</t>
  </si>
  <si>
    <t>3.19证已到</t>
  </si>
  <si>
    <t>梁小霞</t>
  </si>
  <si>
    <t>A3  1.8T Sportback New（两厢）</t>
  </si>
  <si>
    <t>G57010</t>
  </si>
  <si>
    <r>
      <rPr>
        <sz val="9"/>
        <rFont val="宋体"/>
        <charset val="134"/>
      </rPr>
      <t xml:space="preserve">1.8T舒适型 </t>
    </r>
    <r>
      <rPr>
        <sz val="9"/>
        <color indexed="10"/>
        <rFont val="宋体"/>
        <charset val="134"/>
      </rPr>
      <t xml:space="preserve"> </t>
    </r>
    <r>
      <rPr>
        <sz val="9"/>
        <color indexed="10"/>
        <rFont val="宋体"/>
        <charset val="134"/>
      </rPr>
      <t>展车</t>
    </r>
  </si>
  <si>
    <t>WAUUCC8V4EA116259</t>
  </si>
  <si>
    <t>冰川白2Y/栗棕色VN</t>
  </si>
  <si>
    <t>蒋序学</t>
  </si>
  <si>
    <t>杨阳</t>
  </si>
  <si>
    <t>R52735</t>
  </si>
  <si>
    <r>
      <rPr>
        <sz val="9"/>
        <rFont val="宋体"/>
        <charset val="134"/>
      </rPr>
      <t xml:space="preserve">舒适型 </t>
    </r>
    <r>
      <rPr>
        <sz val="10"/>
        <color indexed="10"/>
        <rFont val="宋体"/>
        <charset val="134"/>
      </rPr>
      <t xml:space="preserve"> </t>
    </r>
  </si>
  <si>
    <t>WAUUCC8V3EA149754</t>
  </si>
  <si>
    <t xml:space="preserve">N9N9米萨诺红+FZ黑色 </t>
  </si>
  <si>
    <t>贾岩</t>
  </si>
  <si>
    <t>王俊龙</t>
  </si>
  <si>
    <t xml:space="preserve">R52766 </t>
  </si>
  <si>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 xml:space="preserve"> </t>
    </r>
  </si>
  <si>
    <t>WAUACJ8V8E1030301</t>
  </si>
  <si>
    <t>N9N9米萨诺红+FZ黑色</t>
  </si>
  <si>
    <t>5-9证已到</t>
  </si>
  <si>
    <t>温竹山</t>
  </si>
  <si>
    <t xml:space="preserve">R52734 </t>
  </si>
  <si>
    <t xml:space="preserve">舒适型  </t>
  </si>
  <si>
    <t>WAUUCC8V5EA149710</t>
  </si>
  <si>
    <t>2Y2Y冰川白/VN粟棕色</t>
  </si>
  <si>
    <t>周红红</t>
  </si>
  <si>
    <t>A3 1.8T Limousine New （三厢）</t>
  </si>
  <si>
    <t>R69580</t>
  </si>
  <si>
    <t>WAUACJ8V7E1034713</t>
  </si>
  <si>
    <t>吴静</t>
  </si>
  <si>
    <t>陈源森（桂浩）</t>
  </si>
  <si>
    <t xml:space="preserve">Q12957 </t>
  </si>
  <si>
    <t>WAUACJ8V7E1037546</t>
  </si>
  <si>
    <t>谢春娣</t>
  </si>
  <si>
    <t>A3 1.8TLimousine New （三厢）</t>
  </si>
  <si>
    <t xml:space="preserve">R52765 </t>
  </si>
  <si>
    <t>WAUACJ8V5E1033463</t>
  </si>
  <si>
    <t>2Y2Y冰川白+VN栗棕色</t>
  </si>
  <si>
    <t>温建丽</t>
  </si>
  <si>
    <t>R69566</t>
  </si>
  <si>
    <t>WAUUCC8V7EA176035</t>
  </si>
  <si>
    <t>M5白鲸棕/VL灰</t>
  </si>
  <si>
    <t>王舒</t>
  </si>
  <si>
    <t>A3 1.8T  Limousine  （三厢）</t>
  </si>
  <si>
    <t>Q26091</t>
  </si>
  <si>
    <t>WAUACJ8V1E1041379</t>
  </si>
  <si>
    <t>M5白鲸棕/VN栗棕色</t>
  </si>
  <si>
    <t xml:space="preserve"> 7-11证已到</t>
  </si>
  <si>
    <t>荀丹</t>
  </si>
  <si>
    <t>A3 1.8T  Limousine （三厢）</t>
  </si>
  <si>
    <t>Q17052</t>
  </si>
  <si>
    <t>WAUACJ8V4E1037455</t>
  </si>
  <si>
    <t>2Y冰川白/FZ黑色</t>
  </si>
  <si>
    <t>曾瑢</t>
  </si>
  <si>
    <t>Q15869</t>
  </si>
  <si>
    <t>WAUACJ8V2E1039351</t>
  </si>
  <si>
    <t>Y5阿玛菲白/FZ黑色</t>
  </si>
  <si>
    <t>刘兴</t>
  </si>
  <si>
    <t>聂亚雄</t>
  </si>
  <si>
    <t>Q29472</t>
  </si>
  <si>
    <t>WAUACJ8V4F1022777</t>
  </si>
  <si>
    <t>Y5阿玛菲白-FZ黑色</t>
  </si>
  <si>
    <t>刘红玉</t>
  </si>
  <si>
    <t>A3 1.8T  Limousine（三厢）</t>
  </si>
  <si>
    <t>Q29578</t>
  </si>
  <si>
    <t>WAUACJ8V5F1024053</t>
  </si>
  <si>
    <t>S9斯科巴蓝-FZ黑色</t>
  </si>
  <si>
    <t>邹觉志</t>
  </si>
  <si>
    <t xml:space="preserve"> Q26111 </t>
  </si>
  <si>
    <t>WAUUCC8V1FA023863</t>
  </si>
  <si>
    <t>3A希纳兹红/FZ黑</t>
  </si>
  <si>
    <t>李冬云</t>
  </si>
  <si>
    <t>Q29589</t>
  </si>
  <si>
    <t>WAUACJ8V0E1041261</t>
  </si>
  <si>
    <t>C8炫目红/FZ黑色</t>
  </si>
  <si>
    <t>张秀娣</t>
  </si>
  <si>
    <t>Q34172</t>
  </si>
  <si>
    <t>WAUACJ8V7F1022742</t>
  </si>
  <si>
    <t>M5白鲸棕-FZ黑色</t>
  </si>
  <si>
    <t>廖厚荣</t>
  </si>
  <si>
    <t>Q49892</t>
  </si>
  <si>
    <t>WAUUCC8V9FA038563</t>
  </si>
  <si>
    <t>张丽玲</t>
  </si>
  <si>
    <t>已交完钱11-3</t>
  </si>
  <si>
    <t>Q97423</t>
  </si>
  <si>
    <t>WAUUCC8V7FA077880</t>
  </si>
  <si>
    <t>斯科巴蓝/黑</t>
  </si>
  <si>
    <t>高振特</t>
  </si>
  <si>
    <t>孟柳燕</t>
  </si>
  <si>
    <t>S3 2.0T Limousine</t>
  </si>
  <si>
    <t>F32584</t>
  </si>
  <si>
    <t>WAUBFJ8V4F1039882</t>
  </si>
  <si>
    <t>E9雪邦蓝/XG黑色</t>
  </si>
  <si>
    <t>已开票2014-12-25</t>
  </si>
  <si>
    <t>12-10证已到</t>
  </si>
  <si>
    <t>张家明</t>
  </si>
  <si>
    <t>3.74个点</t>
  </si>
  <si>
    <t xml:space="preserve">Q97420 </t>
  </si>
  <si>
    <t>WAUUCC8V6FA078485</t>
  </si>
  <si>
    <t>冰川白/黑</t>
  </si>
  <si>
    <t>已开票12.29</t>
  </si>
  <si>
    <t>杨树雄</t>
  </si>
  <si>
    <t>A3  1.8T Sportback （两厢）</t>
  </si>
  <si>
    <t>WAUUCC8V7FA077782</t>
  </si>
  <si>
    <t>3A（西拉红）/FZ(黑）</t>
  </si>
  <si>
    <t>已开票3-31</t>
  </si>
  <si>
    <t>周文</t>
  </si>
  <si>
    <t>Q97415</t>
  </si>
  <si>
    <t>WAUUCC8V9FA077525</t>
  </si>
  <si>
    <t xml:space="preserve">米萨诺红/黑色 </t>
  </si>
  <si>
    <t>已开票4.16</t>
  </si>
  <si>
    <t>赵松兹</t>
  </si>
  <si>
    <t>A3 1.8T  Limousine</t>
  </si>
  <si>
    <t>WAUACJ8V4F1074295</t>
  </si>
  <si>
    <t>Y7(达科他灰）/FZ(黑）</t>
  </si>
  <si>
    <t>杨春燕</t>
  </si>
  <si>
    <t>A3 2.0T Lim  豪华型</t>
  </si>
  <si>
    <t xml:space="preserve"> R43945 </t>
  </si>
  <si>
    <t>8VS08X</t>
  </si>
  <si>
    <t>WAUAFJ8V7F1090367</t>
  </si>
  <si>
    <t>钟志增</t>
  </si>
  <si>
    <t>A3 Cab 1.8T</t>
  </si>
  <si>
    <t>8V706X</t>
  </si>
  <si>
    <t>WAU6CM8V9F1069116</t>
  </si>
  <si>
    <t>2YSW（冰川白/灰顶）/JN（黑）</t>
  </si>
  <si>
    <t>刘宇</t>
  </si>
  <si>
    <t>已开票7.5</t>
  </si>
  <si>
    <t>A3 Spb 2.0T</t>
  </si>
  <si>
    <t>WAUUFC8V7FA087509</t>
  </si>
  <si>
    <t>N9(米萨诺红）/FZ（黑）</t>
  </si>
  <si>
    <t>覃瑞成</t>
  </si>
  <si>
    <t>已开票9-17</t>
  </si>
  <si>
    <t>P53714</t>
  </si>
  <si>
    <t>WAUUFC8V4FA088911</t>
  </si>
  <si>
    <t>宋金萍</t>
  </si>
  <si>
    <t>Q72199</t>
  </si>
  <si>
    <t>敞篷车</t>
  </si>
  <si>
    <t>WAU6CM8V2G1056421</t>
  </si>
  <si>
    <t>S9PW斯科巴蓝+棕顶/JN（黑）</t>
  </si>
  <si>
    <t>张泽来</t>
  </si>
  <si>
    <t>按揭已通过，交了1万定金</t>
  </si>
  <si>
    <t>A3进口 2.0T/S3</t>
  </si>
  <si>
    <t>Q89804</t>
  </si>
  <si>
    <t>WAUBFJ8V2G1077077</t>
  </si>
  <si>
    <t>黄东豪</t>
  </si>
  <si>
    <t>A3进口 2.0T/45TFSI Sportback运动型</t>
  </si>
  <si>
    <t>Q96843</t>
  </si>
  <si>
    <t>WAUUFC8V7GA132501</t>
  </si>
  <si>
    <t>陈建昌</t>
  </si>
  <si>
    <t>Q85464</t>
  </si>
  <si>
    <t>WAUUFC8V4GA092426</t>
  </si>
  <si>
    <t>池影茹</t>
  </si>
  <si>
    <t>Q04469</t>
  </si>
  <si>
    <t>WAUUFC8V0GA145199</t>
  </si>
  <si>
    <t>斯科巴蓝+黑色</t>
  </si>
  <si>
    <t>苏颖君</t>
  </si>
  <si>
    <t>Q34658</t>
  </si>
  <si>
    <t>WAUBFJ8VXG1117454</t>
  </si>
  <si>
    <t>2Y（冰川白）XG（黑）</t>
  </si>
  <si>
    <t>2017年型（带有红色刹车）</t>
  </si>
  <si>
    <t>周羽寒</t>
  </si>
  <si>
    <t>Q34657</t>
  </si>
  <si>
    <t>WAUUFC8V4GA177637</t>
  </si>
  <si>
    <t>T9（朱鹭白）/FZ（黑）</t>
  </si>
  <si>
    <t>陈汉齐</t>
  </si>
  <si>
    <t>宋婷（秦多琳）</t>
  </si>
  <si>
    <t>S3 Sal. Qu 2.0T 213kW</t>
  </si>
  <si>
    <t>PBCM36</t>
  </si>
  <si>
    <t>WAUBFJ8V5H1064342</t>
  </si>
  <si>
    <t>佛山市荣升至尚装饰材料有限公司</t>
  </si>
  <si>
    <t>罗杰</t>
  </si>
  <si>
    <t>A3进口 1.8T/Cabriolet</t>
  </si>
  <si>
    <t>Q14691</t>
  </si>
  <si>
    <t>WAU6CM8V1G1106029</t>
  </si>
  <si>
    <t>冰川白黑顶/黑</t>
  </si>
  <si>
    <t>不享受置换支持，不能贴息</t>
  </si>
  <si>
    <t>朱梅</t>
  </si>
  <si>
    <t>Q34656</t>
  </si>
  <si>
    <t>WAU6CM8V4G1113251</t>
  </si>
  <si>
    <t>冰川白/黑+黑</t>
  </si>
  <si>
    <t>不能贴息，不能置换</t>
  </si>
  <si>
    <t>原宋婷-深圳市深天粤电梯有限公司4.29</t>
  </si>
  <si>
    <t>WYRQ01</t>
  </si>
  <si>
    <t>WAUBFJ8V7J1008649</t>
  </si>
  <si>
    <t>纳瓦拉蓝+黑</t>
  </si>
  <si>
    <t>刘立洪</t>
  </si>
  <si>
    <t>WYSG48</t>
  </si>
  <si>
    <t>WAUBFJ8V4J1009161</t>
  </si>
  <si>
    <t>2Y2Y冰川白+EI黑</t>
  </si>
  <si>
    <t>陈孝民</t>
  </si>
  <si>
    <t>WYXD84</t>
  </si>
  <si>
    <t>WAUBFJ8V8J1025962</t>
  </si>
  <si>
    <t>0E米索斯黑+EI黑色</t>
  </si>
  <si>
    <t>张寿昌</t>
  </si>
  <si>
    <t>WYUA37</t>
  </si>
  <si>
    <t>WAUBFJ8V0J1023087</t>
  </si>
  <si>
    <t>刘乐华</t>
  </si>
  <si>
    <t>原锦龙李润明-王灏铭，换奥德二手车11.11，11.15放车，原赵杰-吴婷婷，居住证问题，退车3.17</t>
  </si>
  <si>
    <t>WZKV41</t>
  </si>
  <si>
    <t>WAUBFJ8V6J1050648</t>
  </si>
  <si>
    <t>K6鹦鹉蓝+EI黑</t>
  </si>
  <si>
    <t>缪宝锋</t>
  </si>
  <si>
    <t>WZBL13</t>
  </si>
  <si>
    <t>WAUBFJ8V8J1036069</t>
  </si>
  <si>
    <t>彭晋帮</t>
  </si>
  <si>
    <t>Q5 3.0T</t>
  </si>
  <si>
    <t xml:space="preserve">Q03792 </t>
  </si>
  <si>
    <t>WAUCGD8R7EA103322</t>
  </si>
  <si>
    <t>T9T9(朱鹭白)/FZ黑色</t>
  </si>
  <si>
    <t>王春生</t>
  </si>
  <si>
    <t>Q12880</t>
  </si>
  <si>
    <t>WAUCGD8R3EA108775</t>
  </si>
  <si>
    <t>郭瑞琼</t>
  </si>
  <si>
    <t xml:space="preserve">Q03796 </t>
  </si>
  <si>
    <t>WAUCGD8R3EA102989</t>
  </si>
  <si>
    <t>杨剑</t>
  </si>
  <si>
    <t>R51721</t>
  </si>
  <si>
    <t>WAUCGD8R1EA083083</t>
  </si>
  <si>
    <t>深圳市景晟昊实业有限公司</t>
  </si>
  <si>
    <t>Q40174</t>
  </si>
  <si>
    <t>WAUCGD8R2EA131562</t>
  </si>
  <si>
    <t>4U4U(柚木棕）/FZ黑色</t>
  </si>
  <si>
    <t>7-24证已到</t>
  </si>
  <si>
    <t>蔡碧娟</t>
  </si>
  <si>
    <t>Q23292</t>
  </si>
  <si>
    <t>WAUCGD8R3EA121736</t>
  </si>
  <si>
    <t>2Y2Y(冰川白)/FZ黑色</t>
  </si>
  <si>
    <t>邵鹏龙</t>
  </si>
  <si>
    <t xml:space="preserve">Q51905 </t>
  </si>
  <si>
    <t>WAUCGD8R7FA011631</t>
  </si>
  <si>
    <t>ODOD(白金色)/FZ黑色</t>
  </si>
  <si>
    <t>廖宝雁</t>
  </si>
  <si>
    <t>Q51908</t>
  </si>
  <si>
    <t>WAUCGD8R6FA009336</t>
  </si>
  <si>
    <t>郭维武</t>
  </si>
  <si>
    <t>Q5 2.0 Hy</t>
  </si>
  <si>
    <t xml:space="preserve">R05941 </t>
  </si>
  <si>
    <t>混合动力</t>
  </si>
  <si>
    <t>WAUC8D8RXFA053739</t>
  </si>
  <si>
    <t>柚木棕/黑色</t>
  </si>
  <si>
    <t>已开票3.30</t>
  </si>
  <si>
    <t>钟伟珍</t>
  </si>
  <si>
    <t>Q76518</t>
  </si>
  <si>
    <t>WAUCGD8R0FA033437</t>
  </si>
  <si>
    <t>T9（朱鹭白）FZ（黑色）</t>
  </si>
  <si>
    <t>卢锡珠</t>
  </si>
  <si>
    <t>已交钱3.29</t>
  </si>
  <si>
    <t>1.2W仓储费</t>
  </si>
  <si>
    <t>Q76515</t>
  </si>
  <si>
    <t>WAUCGD8R6FA031921</t>
  </si>
  <si>
    <t>已开票3.23</t>
  </si>
  <si>
    <t>谢惠惠</t>
  </si>
  <si>
    <t>3W仓储费</t>
  </si>
  <si>
    <t>已交款3.20</t>
  </si>
  <si>
    <t>WAUCGD8R3FA035165</t>
  </si>
  <si>
    <t>A2(眩目黑）/FZ（黑色）</t>
  </si>
  <si>
    <t>4-14证已到</t>
  </si>
  <si>
    <t>4-10已发车</t>
  </si>
  <si>
    <t>潘保明</t>
  </si>
  <si>
    <t>首期已交，已交资料换银行。4.13</t>
  </si>
  <si>
    <t xml:space="preserve"> R22933 </t>
  </si>
  <si>
    <t>WAUCGD8R0FA068964</t>
  </si>
  <si>
    <t>4U(柚木棕）/FZ（黑）</t>
  </si>
  <si>
    <r>
      <rPr>
        <sz val="11"/>
        <rFont val="宋体"/>
        <charset val="134"/>
      </rPr>
      <t>4</t>
    </r>
    <r>
      <rPr>
        <sz val="10"/>
        <rFont val="宋体"/>
        <charset val="134"/>
      </rPr>
      <t>-22证已到</t>
    </r>
  </si>
  <si>
    <t>行李架索赔5.7 谭小维</t>
  </si>
  <si>
    <t xml:space="preserve"> R47828</t>
  </si>
  <si>
    <t>WAUCGD8R2FA081893</t>
  </si>
  <si>
    <t>张清</t>
  </si>
  <si>
    <t>陈俊基</t>
  </si>
  <si>
    <t>Q44128</t>
  </si>
  <si>
    <t>WAUCGD8RXGA009065</t>
  </si>
  <si>
    <t>9-15证已到</t>
  </si>
  <si>
    <t>R22153</t>
  </si>
  <si>
    <t>WAUCGD8R8FA064709</t>
  </si>
  <si>
    <t>刘凤英</t>
  </si>
  <si>
    <t>Q60085</t>
  </si>
  <si>
    <t>WAUCGD8R0GA038221</t>
  </si>
  <si>
    <t>李汉奎</t>
  </si>
  <si>
    <t>Q57944</t>
  </si>
  <si>
    <t>WAUCGD8R4GA032003</t>
  </si>
  <si>
    <t>东莞市鑫曙泰五金制品有限公司</t>
  </si>
  <si>
    <t xml:space="preserve">R62934 </t>
  </si>
  <si>
    <t>WAUCGD8R9FA096648</t>
  </si>
  <si>
    <t>黄丽环</t>
  </si>
  <si>
    <t>Q57791</t>
  </si>
  <si>
    <t>WAUCGD8R5GA033550</t>
  </si>
  <si>
    <t>S9(斯库巴蓝）/FZ（黑）</t>
  </si>
  <si>
    <t>谭星星</t>
  </si>
  <si>
    <t>Q85458</t>
  </si>
  <si>
    <t>WAUCGD8RXGA093145</t>
  </si>
  <si>
    <t>方小燕</t>
  </si>
  <si>
    <t>Q5进口 3.0T/45TFSI运动型</t>
  </si>
  <si>
    <t>Q64060</t>
  </si>
  <si>
    <t>WAUCGD8R6GA053029</t>
  </si>
  <si>
    <t>邹新环</t>
  </si>
  <si>
    <t>收车或收资料</t>
  </si>
  <si>
    <t>Q96680</t>
  </si>
  <si>
    <t>WAUCGD8R6GA108787</t>
  </si>
  <si>
    <t>严文雄</t>
  </si>
  <si>
    <t>Q04348</t>
  </si>
  <si>
    <t>WAUCGD8R8GA130287</t>
  </si>
  <si>
    <t>伍国安</t>
  </si>
  <si>
    <t>已交钱10.17</t>
  </si>
  <si>
    <r>
      <rPr>
        <sz val="10"/>
        <rFont val="Arial"/>
        <charset val="134"/>
      </rPr>
      <t>Q5</t>
    </r>
    <r>
      <rPr>
        <sz val="10"/>
        <rFont val="宋体"/>
        <charset val="134"/>
      </rPr>
      <t>进口</t>
    </r>
    <r>
      <rPr>
        <sz val="10"/>
        <rFont val="Arial"/>
        <charset val="134"/>
      </rPr>
      <t xml:space="preserve"> 3.0T/45TFSI</t>
    </r>
    <r>
      <rPr>
        <sz val="10"/>
        <rFont val="宋体"/>
        <charset val="134"/>
      </rPr>
      <t>运动型</t>
    </r>
  </si>
  <si>
    <t>Q46947</t>
  </si>
  <si>
    <t>WAUCGD8R5HA069451</t>
  </si>
  <si>
    <t>罗建宏</t>
  </si>
  <si>
    <t>WAUCGD8R5HA027040</t>
  </si>
  <si>
    <t>乌托邦蓝+黑色</t>
  </si>
  <si>
    <t>麦波</t>
  </si>
  <si>
    <t>MMOKNI</t>
  </si>
  <si>
    <t>WAUCGD8R2HA096395</t>
  </si>
  <si>
    <t>S9斯库巴蓝+FZ黑色</t>
  </si>
  <si>
    <t>易建英</t>
  </si>
  <si>
    <t>TT 45TFSI Roadster</t>
  </si>
  <si>
    <t>TRURFB8J4E1004252</t>
  </si>
  <si>
    <r>
      <rPr>
        <sz val="9"/>
        <rFont val="Arial"/>
        <charset val="134"/>
      </rPr>
      <t>T9PA</t>
    </r>
    <r>
      <rPr>
        <sz val="9"/>
        <rFont val="宋体"/>
        <charset val="134"/>
      </rPr>
      <t>朱鹭白</t>
    </r>
    <r>
      <rPr>
        <sz val="9"/>
        <rFont val="Arial"/>
        <charset val="134"/>
      </rPr>
      <t>/</t>
    </r>
    <r>
      <rPr>
        <sz val="9"/>
        <rFont val="宋体"/>
        <charset val="134"/>
      </rPr>
      <t>黑色顶棚</t>
    </r>
    <r>
      <rPr>
        <sz val="9"/>
        <rFont val="Arial"/>
        <charset val="134"/>
      </rPr>
      <t>+</t>
    </r>
    <r>
      <rPr>
        <sz val="9"/>
        <rFont val="宋体"/>
        <charset val="134"/>
      </rPr>
      <t>黑色</t>
    </r>
  </si>
  <si>
    <t>11-13证已到</t>
  </si>
  <si>
    <t>TTC  2.0T qu</t>
  </si>
  <si>
    <t>R51841</t>
  </si>
  <si>
    <t>标配/NAPPA真皮（2800）</t>
  </si>
  <si>
    <t>TRUBFB8J5E1012474</t>
  </si>
  <si>
    <r>
      <rPr>
        <sz val="9"/>
        <rFont val="Arial"/>
        <charset val="134"/>
      </rPr>
      <t>T9(</t>
    </r>
    <r>
      <rPr>
        <sz val="9"/>
        <rFont val="宋体"/>
        <charset val="134"/>
      </rPr>
      <t>朱鹭白</t>
    </r>
    <r>
      <rPr>
        <sz val="12"/>
        <rFont val="宋体"/>
        <charset val="134"/>
      </rPr>
      <t>)/</t>
    </r>
    <r>
      <rPr>
        <sz val="9"/>
        <rFont val="宋体"/>
        <charset val="134"/>
      </rPr>
      <t>VE</t>
    </r>
    <r>
      <rPr>
        <sz val="12"/>
        <rFont val="宋体"/>
        <charset val="134"/>
      </rPr>
      <t>(</t>
    </r>
    <r>
      <rPr>
        <sz val="10"/>
        <rFont val="宋体"/>
        <charset val="134"/>
      </rPr>
      <t>杏仁棕</t>
    </r>
    <r>
      <rPr>
        <sz val="12"/>
        <rFont val="宋体"/>
        <charset val="134"/>
      </rPr>
      <t>)</t>
    </r>
  </si>
  <si>
    <t>已开票9-23</t>
  </si>
  <si>
    <t>广东正方圆工程咨询有限公司</t>
  </si>
  <si>
    <t>TTC  2.0T coupe</t>
  </si>
  <si>
    <t>R69461</t>
  </si>
  <si>
    <t>TRUAFB8J0E1013561</t>
  </si>
  <si>
    <r>
      <rPr>
        <sz val="9"/>
        <rFont val="Arial"/>
        <charset val="134"/>
      </rPr>
      <t>1G(</t>
    </r>
    <r>
      <rPr>
        <sz val="10"/>
        <rFont val="宋体"/>
        <charset val="134"/>
      </rPr>
      <t>火山红）</t>
    </r>
    <r>
      <rPr>
        <sz val="10"/>
        <rFont val="Arial"/>
        <charset val="134"/>
      </rPr>
      <t>/</t>
    </r>
    <r>
      <rPr>
        <sz val="9"/>
        <rFont val="Arial"/>
        <charset val="134"/>
      </rPr>
      <t>JN</t>
    </r>
    <r>
      <rPr>
        <sz val="10"/>
        <rFont val="宋体"/>
        <charset val="134"/>
      </rPr>
      <t>（黑色）</t>
    </r>
  </si>
  <si>
    <t>4-21证已到</t>
  </si>
  <si>
    <t>周小玲</t>
  </si>
  <si>
    <t>已交钱3.18</t>
  </si>
  <si>
    <r>
      <rPr>
        <sz val="9"/>
        <rFont val="Arial"/>
        <charset val="134"/>
      </rPr>
      <t>TT Coupe 2.0T</t>
    </r>
    <r>
      <rPr>
        <sz val="9"/>
        <rFont val="宋体"/>
        <charset val="134"/>
      </rPr>
      <t>限量版</t>
    </r>
  </si>
  <si>
    <t xml:space="preserve"> Q24844</t>
  </si>
  <si>
    <t>PDA PEI PRU WDX</t>
  </si>
  <si>
    <t>TRUAFB8J8E1017616</t>
  </si>
  <si>
    <r>
      <rPr>
        <sz val="10"/>
        <rFont val="Arial"/>
        <charset val="134"/>
      </rPr>
      <t>J0J0</t>
    </r>
    <r>
      <rPr>
        <sz val="10"/>
        <rFont val="宋体"/>
        <charset val="134"/>
      </rPr>
      <t>橙</t>
    </r>
    <r>
      <rPr>
        <sz val="10"/>
        <rFont val="Arial"/>
        <charset val="134"/>
      </rPr>
      <t>/QL</t>
    </r>
    <r>
      <rPr>
        <sz val="10"/>
        <rFont val="宋体"/>
        <charset val="134"/>
      </rPr>
      <t>银黑</t>
    </r>
  </si>
  <si>
    <t>此里区初</t>
  </si>
  <si>
    <t>已交全款</t>
  </si>
  <si>
    <t>TTC NF 2.0Tquattro</t>
  </si>
  <si>
    <t>指定试驾车</t>
  </si>
  <si>
    <t>TRUBFBFV5F1014748</t>
  </si>
  <si>
    <t>S9斯库巴蓝+JN黑色</t>
  </si>
  <si>
    <t>TTC NF 2.0T coupe s</t>
  </si>
  <si>
    <t>Q23821</t>
  </si>
  <si>
    <t>TRUAFBFV5G1004878</t>
  </si>
  <si>
    <t>T9朱鹭白+JN黑色</t>
  </si>
  <si>
    <t>陈金</t>
  </si>
  <si>
    <t>TRUAFBFV3F1016896</t>
  </si>
  <si>
    <t xml:space="preserve">朱鹭白+黑色座椅 黑色顶棚  </t>
  </si>
  <si>
    <r>
      <rPr>
        <sz val="10"/>
        <color rgb="FF000000"/>
        <rFont val="宋体"/>
        <charset val="134"/>
      </rPr>
      <t>展车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批量配备</t>
    </r>
    <r>
      <rPr>
        <sz val="10"/>
        <color rgb="FF000000"/>
        <rFont val="Arial"/>
        <charset val="134"/>
      </rPr>
      <t>)</t>
    </r>
  </si>
  <si>
    <t>方鹭</t>
  </si>
  <si>
    <t>TRUAFBFV3F1016946</t>
  </si>
  <si>
    <t xml:space="preserve">深圳市美新泰实业有限公司
</t>
  </si>
  <si>
    <t>TRUAFBFVXF1016586</t>
  </si>
  <si>
    <t>Y1探戈红+JN黑色</t>
  </si>
  <si>
    <t>杨熙</t>
  </si>
  <si>
    <t>C01</t>
  </si>
  <si>
    <t>TRUAFBFV4G1005746</t>
  </si>
  <si>
    <t>邓星</t>
  </si>
  <si>
    <t>TT 2.0T/45TFSI Coupe</t>
  </si>
  <si>
    <t xml:space="preserve">TRUAFBFVXG1008277 </t>
  </si>
  <si>
    <t>刘青青</t>
  </si>
  <si>
    <t>TTC NF 2.0T front</t>
  </si>
  <si>
    <t>Q22149</t>
  </si>
  <si>
    <t>TRUAFBFV8H1007324</t>
  </si>
  <si>
    <t>斯库巴蓝/JN黑色</t>
  </si>
  <si>
    <t>何晓莲</t>
  </si>
  <si>
    <t>陈艳</t>
  </si>
  <si>
    <t>她说等按揭通过了就可以交钱了，下周之内应该没有问题的11.19</t>
  </si>
  <si>
    <t>PAUS39</t>
  </si>
  <si>
    <t>TRUAFBFV3H1014665</t>
  </si>
  <si>
    <t>佟晓辉</t>
  </si>
  <si>
    <t>TTC NF 2.0T quattro(两门四驱)</t>
  </si>
  <si>
    <t>WYPK29</t>
  </si>
  <si>
    <t>2017年型升级版</t>
  </si>
  <si>
    <t>TRUBFBFV1H1024373</t>
  </si>
  <si>
    <t>于林敏</t>
  </si>
  <si>
    <r>
      <rPr>
        <sz val="10"/>
        <rFont val="Arial"/>
        <charset val="134"/>
      </rPr>
      <t>A6</t>
    </r>
    <r>
      <rPr>
        <sz val="10"/>
        <rFont val="宋体"/>
        <charset val="134"/>
      </rPr>
      <t>进口</t>
    </r>
    <r>
      <rPr>
        <sz val="10"/>
        <rFont val="Arial"/>
        <charset val="134"/>
      </rPr>
      <t xml:space="preserve"> 4.0T/S6</t>
    </r>
  </si>
  <si>
    <t>Q70430</t>
  </si>
  <si>
    <t>WAUB2D4G8GN085388</t>
  </si>
  <si>
    <r>
      <rPr>
        <sz val="10"/>
        <rFont val="宋体"/>
        <charset val="134"/>
      </rPr>
      <t>4J4J 哈瓦那黑</t>
    </r>
    <r>
      <rPr>
        <sz val="10"/>
        <rFont val="Arial"/>
        <charset val="134"/>
      </rPr>
      <t>+SX</t>
    </r>
    <r>
      <rPr>
        <sz val="10"/>
        <rFont val="宋体"/>
        <charset val="134"/>
      </rPr>
      <t>黑</t>
    </r>
  </si>
  <si>
    <t>王梦媛</t>
  </si>
  <si>
    <t>MMOKBI</t>
  </si>
  <si>
    <r>
      <rPr>
        <sz val="10"/>
        <color rgb="FF000000"/>
        <rFont val="Arial"/>
        <charset val="134"/>
      </rPr>
      <t>17</t>
    </r>
    <r>
      <rPr>
        <sz val="10"/>
        <color rgb="FF000000"/>
        <rFont val="宋体"/>
        <charset val="134"/>
      </rPr>
      <t>年型</t>
    </r>
  </si>
  <si>
    <t>WAUB2D4G5HN070297</t>
  </si>
  <si>
    <t>哈瓦那黑+黑</t>
  </si>
  <si>
    <t>庄燕</t>
  </si>
  <si>
    <t>Q3 2.0T</t>
  </si>
  <si>
    <t>Q71046</t>
  </si>
  <si>
    <t>越野型</t>
  </si>
  <si>
    <t>WAUDFA8U3ER117729</t>
  </si>
  <si>
    <t>L7铂金米/FZ黑色</t>
  </si>
  <si>
    <t>已开票3.17</t>
  </si>
  <si>
    <t>李源芳</t>
  </si>
  <si>
    <t>谢晓</t>
  </si>
  <si>
    <t>试乘试驾车</t>
  </si>
  <si>
    <t>包牌价（不含保险）</t>
  </si>
  <si>
    <r>
      <rPr>
        <sz val="10"/>
        <rFont val="宋体"/>
        <charset val="134"/>
      </rPr>
      <t>舒适型 (13款)</t>
    </r>
    <r>
      <rPr>
        <sz val="9"/>
        <color indexed="10"/>
        <rFont val="宋体"/>
        <charset val="134"/>
      </rPr>
      <t xml:space="preserve"> 试驾车</t>
    </r>
  </si>
  <si>
    <t>WAURGB4H7DN040807</t>
  </si>
  <si>
    <t>粤B-705VT</t>
  </si>
  <si>
    <r>
      <rPr>
        <sz val="10"/>
        <rFont val="宋体"/>
        <charset val="134"/>
      </rPr>
      <t xml:space="preserve">专享型 </t>
    </r>
    <r>
      <rPr>
        <sz val="9"/>
        <color indexed="10"/>
        <rFont val="宋体"/>
        <charset val="134"/>
      </rPr>
      <t>试驾车</t>
    </r>
  </si>
  <si>
    <t>WAUAGD4LXED009085</t>
  </si>
  <si>
    <t xml:space="preserve">巴西米+CA黑色 </t>
  </si>
  <si>
    <t>粤B-276VS</t>
  </si>
  <si>
    <t>TTS 2.0Tquattro</t>
  </si>
  <si>
    <r>
      <rPr>
        <sz val="10"/>
        <rFont val="宋体"/>
        <charset val="134"/>
      </rPr>
      <t>扩展真皮包（5800）</t>
    </r>
    <r>
      <rPr>
        <sz val="9"/>
        <color indexed="10"/>
        <rFont val="宋体"/>
        <charset val="134"/>
      </rPr>
      <t>试驾车</t>
    </r>
  </si>
  <si>
    <t>TRUSFB8J0E1003598</t>
  </si>
  <si>
    <t>T9朱鹭白/JN黑色顶棚+黑/黑内饰</t>
  </si>
  <si>
    <t>粤B-070ZN</t>
  </si>
  <si>
    <t>A5 Coupe 2.0T 四驱</t>
  </si>
  <si>
    <r>
      <rPr>
        <sz val="10"/>
        <rFont val="宋体"/>
        <charset val="134"/>
      </rPr>
      <t>S line 个性风格版外部装备（22400）</t>
    </r>
    <r>
      <rPr>
        <sz val="10"/>
        <color indexed="10"/>
        <rFont val="宋体"/>
        <charset val="134"/>
      </rPr>
      <t>试驾车</t>
    </r>
  </si>
  <si>
    <t>WAUCFB8T0EA016686</t>
  </si>
  <si>
    <t>T9(朱鹭白）</t>
  </si>
  <si>
    <t>粤B-262ZM</t>
  </si>
  <si>
    <r>
      <rPr>
        <sz val="9"/>
        <rFont val="宋体"/>
        <charset val="134"/>
      </rPr>
      <t xml:space="preserve">A5 Sportback 2.0T </t>
    </r>
    <r>
      <rPr>
        <sz val="9"/>
        <color indexed="8"/>
        <rFont val="宋体"/>
        <charset val="134"/>
      </rPr>
      <t>前驱</t>
    </r>
  </si>
  <si>
    <r>
      <rPr>
        <sz val="10"/>
        <rFont val="宋体"/>
        <charset val="134"/>
      </rPr>
      <t>标配（14款）</t>
    </r>
    <r>
      <rPr>
        <sz val="10"/>
        <color indexed="10"/>
        <rFont val="宋体"/>
        <charset val="134"/>
      </rPr>
      <t>试驾车</t>
    </r>
  </si>
  <si>
    <t>WAU8FD8T1EA017444</t>
  </si>
  <si>
    <t>T9(朱鹭白）/FZ（黑）</t>
  </si>
  <si>
    <t>粤B-618ZM</t>
  </si>
  <si>
    <r>
      <rPr>
        <sz val="10"/>
        <rFont val="宋体"/>
        <charset val="134"/>
      </rPr>
      <t>舒适型 (Ego) (14款）</t>
    </r>
    <r>
      <rPr>
        <sz val="10"/>
        <color indexed="10"/>
        <rFont val="宋体"/>
        <charset val="134"/>
      </rPr>
      <t>试驾车</t>
    </r>
  </si>
  <si>
    <t>WAURYA8X9EB023664</t>
  </si>
  <si>
    <t>冰川白黑色顶条-黑色</t>
  </si>
  <si>
    <t>粤B-486ZM</t>
  </si>
  <si>
    <r>
      <rPr>
        <sz val="9"/>
        <rFont val="宋体"/>
        <charset val="134"/>
      </rPr>
      <t xml:space="preserve">A7 3.0T </t>
    </r>
    <r>
      <rPr>
        <sz val="9"/>
        <color indexed="8"/>
        <rFont val="宋体"/>
        <charset val="134"/>
      </rPr>
      <t>四驱</t>
    </r>
  </si>
  <si>
    <r>
      <rPr>
        <sz val="10"/>
        <rFont val="宋体"/>
        <charset val="134"/>
      </rPr>
      <t xml:space="preserve">舒适型14款 </t>
    </r>
    <r>
      <rPr>
        <sz val="10"/>
        <color indexed="10"/>
        <rFont val="宋体"/>
        <charset val="134"/>
      </rPr>
      <t>试驾车</t>
    </r>
  </si>
  <si>
    <t>WAUSGC4G5EN043124</t>
  </si>
  <si>
    <t>T9(朱鹭白)/VB（棕)</t>
  </si>
  <si>
    <t>粤B-059ZM</t>
  </si>
  <si>
    <r>
      <rPr>
        <sz val="9"/>
        <rFont val="宋体"/>
        <charset val="134"/>
      </rPr>
      <t xml:space="preserve">A4 Allroad 2.0T </t>
    </r>
    <r>
      <rPr>
        <sz val="9"/>
        <color indexed="8"/>
        <rFont val="宋体"/>
        <charset val="134"/>
      </rPr>
      <t>四驱</t>
    </r>
  </si>
  <si>
    <r>
      <rPr>
        <sz val="10"/>
        <rFont val="宋体"/>
        <charset val="134"/>
      </rPr>
      <t>舒适型 14款</t>
    </r>
    <r>
      <rPr>
        <sz val="12"/>
        <color indexed="10"/>
        <rFont val="宋体"/>
        <charset val="134"/>
      </rPr>
      <t xml:space="preserve"> </t>
    </r>
    <r>
      <rPr>
        <sz val="9"/>
        <color indexed="10"/>
        <rFont val="宋体"/>
        <charset val="134"/>
      </rPr>
      <t>试驾车</t>
    </r>
  </si>
  <si>
    <t>WAU9FC8K7EA035209</t>
  </si>
  <si>
    <t>粤B-350ZM</t>
  </si>
  <si>
    <t>Q5 2.0T Hybird</t>
  </si>
  <si>
    <t>WAUC8D8R8EA033665</t>
  </si>
  <si>
    <t>幻影黑+黑色</t>
  </si>
  <si>
    <t>粤B-062ZM</t>
  </si>
  <si>
    <r>
      <rPr>
        <sz val="10"/>
        <color rgb="FFFF0000"/>
        <rFont val="宋体"/>
        <charset val="134"/>
      </rPr>
      <t>1.8T舒适型</t>
    </r>
    <r>
      <rPr>
        <sz val="9"/>
        <rFont val="宋体"/>
        <charset val="134"/>
      </rPr>
      <t xml:space="preserve">  </t>
    </r>
    <r>
      <rPr>
        <sz val="9"/>
        <color indexed="10"/>
        <rFont val="宋体"/>
        <charset val="134"/>
      </rPr>
      <t>试驾车</t>
    </r>
  </si>
  <si>
    <t>WAUACJ8V9E1019792</t>
  </si>
  <si>
    <t>白鲸棕+开士米色</t>
  </si>
  <si>
    <t>粤B-A344M</t>
  </si>
  <si>
    <t>G58697</t>
  </si>
  <si>
    <r>
      <rPr>
        <sz val="10"/>
        <color rgb="FFFF0000"/>
        <rFont val="宋体"/>
        <charset val="134"/>
      </rPr>
      <t>1.8T</t>
    </r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 xml:space="preserve"> 试驾车</t>
    </r>
  </si>
  <si>
    <t>WAUUCC8V4EA117461</t>
  </si>
  <si>
    <t>思科巴蓝S9/开士米色VM</t>
  </si>
  <si>
    <t>粤B-A349X</t>
  </si>
  <si>
    <t xml:space="preserve">R21465 </t>
  </si>
  <si>
    <r>
      <rPr>
        <sz val="10"/>
        <color rgb="FFFF0000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>(13款)试驾车</t>
    </r>
  </si>
  <si>
    <t>WAURGB4H7DN049569</t>
  </si>
  <si>
    <t>粤B-DT2M8</t>
  </si>
  <si>
    <t>A8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</si>
</sst>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yyyy/m/d;@"/>
    <numFmt numFmtId="178" formatCode="m&quot;月&quot;d&quot;日&quot;;@"/>
    <numFmt numFmtId="179" formatCode="\¥#,##0;\¥\-#,##0"/>
    <numFmt numFmtId="180" formatCode="\¥#,##0.00;[Red]\-\¥#,##0.00"/>
    <numFmt numFmtId="181" formatCode="yyyy\/m\/d;@"/>
    <numFmt numFmtId="182" formatCode="#,##0;[Red]#,##0"/>
    <numFmt numFmtId="183" formatCode="[$-F800]dddd\,\ mmmm\ dd\,\ yyyy"/>
    <numFmt numFmtId="184" formatCode="0;[Red]0"/>
    <numFmt numFmtId="185" formatCode="0_);[Red]\(0\)"/>
    <numFmt numFmtId="186" formatCode="\¥#,##0_);[Red]\(\¥#,##0\)"/>
    <numFmt numFmtId="187" formatCode="&quot;￥&quot;#,##0;[Red]&quot;￥&quot;#,##0"/>
  </numFmts>
  <fonts count="89">
    <font>
      <sz val="10"/>
      <name val="Arial"/>
      <charset val="134"/>
    </font>
    <font>
      <sz val="10"/>
      <name val="宋体"/>
      <charset val="134"/>
    </font>
    <font>
      <b/>
      <sz val="14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b/>
      <sz val="14"/>
      <name val="Arial"/>
      <charset val="134"/>
    </font>
    <font>
      <sz val="11"/>
      <name val="宋体"/>
      <charset val="134"/>
    </font>
    <font>
      <b/>
      <sz val="10"/>
      <name val="宋体"/>
      <charset val="134"/>
    </font>
    <font>
      <sz val="9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9"/>
      <name val="Arial"/>
      <charset val="134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sz val="11"/>
      <name val="Arial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b/>
      <sz val="9"/>
      <color rgb="FFFF0000"/>
      <name val="宋体"/>
      <charset val="134"/>
    </font>
    <font>
      <sz val="11"/>
      <color rgb="FFFF0000"/>
      <name val="宋体"/>
      <charset val="134"/>
    </font>
    <font>
      <sz val="9"/>
      <color theme="1"/>
      <name val="宋体"/>
      <charset val="134"/>
      <scheme val="minor"/>
    </font>
    <font>
      <sz val="8"/>
      <color rgb="FFFF0000"/>
      <name val="宋体"/>
      <charset val="134"/>
    </font>
    <font>
      <b/>
      <sz val="8"/>
      <name val="宋体"/>
      <charset val="134"/>
    </font>
    <font>
      <b/>
      <sz val="10"/>
      <color indexed="10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b/>
      <sz val="8"/>
      <color rgb="FFFF0000"/>
      <name val="宋体"/>
      <charset val="134"/>
    </font>
    <font>
      <sz val="8"/>
      <name val="Arial"/>
      <charset val="134"/>
    </font>
    <font>
      <sz val="9"/>
      <color rgb="FF000000"/>
      <name val="宋体"/>
      <charset val="134"/>
    </font>
    <font>
      <b/>
      <sz val="8"/>
      <color rgb="FF0000FF"/>
      <name val="宋体"/>
      <charset val="134"/>
    </font>
    <font>
      <sz val="8"/>
      <color theme="1"/>
      <name val="宋体"/>
      <charset val="134"/>
    </font>
    <font>
      <sz val="9"/>
      <name val="宋体"/>
      <charset val="134"/>
      <scheme val="minor"/>
    </font>
    <font>
      <sz val="8"/>
      <color indexed="8"/>
      <name val="宋体"/>
      <charset val="134"/>
    </font>
    <font>
      <b/>
      <sz val="10"/>
      <color rgb="FFFF0000"/>
      <name val="Arial"/>
      <charset val="134"/>
    </font>
    <font>
      <sz val="9"/>
      <color rgb="FF000000"/>
      <name val="Arial"/>
      <charset val="134"/>
    </font>
    <font>
      <sz val="10"/>
      <color rgb="FFFF0000"/>
      <name val="Arial"/>
      <charset val="134"/>
    </font>
    <font>
      <sz val="9"/>
      <color rgb="FFFF0000"/>
      <name val="Arial"/>
      <charset val="134"/>
    </font>
    <font>
      <b/>
      <sz val="9"/>
      <color rgb="FFFF0000"/>
      <name val="Arial"/>
      <charset val="134"/>
    </font>
    <font>
      <b/>
      <sz val="14"/>
      <color rgb="FFFF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FF"/>
      <name val="宋体"/>
      <charset val="134"/>
    </font>
    <font>
      <sz val="10"/>
      <color theme="1"/>
      <name val="Arial"/>
      <charset val="134"/>
    </font>
    <font>
      <b/>
      <sz val="8"/>
      <color theme="1"/>
      <name val="宋体"/>
      <charset val="134"/>
    </font>
    <font>
      <sz val="8"/>
      <color theme="1"/>
      <name val="Arial"/>
      <charset val="134"/>
    </font>
    <font>
      <b/>
      <sz val="11"/>
      <color theme="1"/>
      <name val="宋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0"/>
      <color indexed="12"/>
      <name val="Arial"/>
      <charset val="134"/>
    </font>
    <font>
      <b/>
      <sz val="9"/>
      <color theme="1"/>
      <name val="宋体"/>
      <charset val="134"/>
    </font>
    <font>
      <sz val="10"/>
      <color theme="1" tint="0.0499893185216834"/>
      <name val="宋体"/>
      <charset val="134"/>
    </font>
    <font>
      <sz val="12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indexed="10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0"/>
      <color rgb="FF000000"/>
      <name val="宋体"/>
      <charset val="134"/>
    </font>
    <font>
      <sz val="10"/>
      <color indexed="49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aj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74425489059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7">
    <xf numFmtId="0" fontId="0" fillId="0" borderId="0">
      <alignment vertical="center"/>
    </xf>
    <xf numFmtId="42" fontId="51" fillId="0" borderId="0" applyFont="0" applyFill="0" applyBorder="0" applyAlignment="0" applyProtection="0">
      <alignment vertical="center"/>
    </xf>
    <xf numFmtId="0" fontId="13" fillId="0" borderId="0"/>
    <xf numFmtId="44" fontId="51" fillId="0" borderId="0" applyFont="0" applyFill="0" applyBorder="0" applyAlignment="0" applyProtection="0">
      <alignment vertical="center"/>
    </xf>
    <xf numFmtId="180" fontId="13" fillId="0" borderId="0"/>
    <xf numFmtId="0" fontId="64" fillId="25" borderId="0" applyNumberFormat="0" applyBorder="0" applyAlignment="0" applyProtection="0">
      <alignment vertical="center"/>
    </xf>
    <xf numFmtId="0" fontId="59" fillId="16" borderId="17" applyNumberFormat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1" fillId="15" borderId="16" applyNumberFormat="0" applyFont="0" applyAlignment="0" applyProtection="0">
      <alignment vertical="center"/>
    </xf>
    <xf numFmtId="0" fontId="51" fillId="0" borderId="0"/>
    <xf numFmtId="0" fontId="67" fillId="38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1" fillId="0" borderId="0"/>
    <xf numFmtId="0" fontId="51" fillId="0" borderId="0"/>
    <xf numFmtId="0" fontId="51" fillId="0" borderId="0"/>
    <xf numFmtId="0" fontId="74" fillId="0" borderId="0" applyNumberFormat="0" applyFill="0" applyBorder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0" borderId="19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5" fillId="17" borderId="21" applyNumberFormat="0" applyAlignment="0" applyProtection="0">
      <alignment vertical="center"/>
    </xf>
    <xf numFmtId="0" fontId="60" fillId="17" borderId="17" applyNumberFormat="0" applyAlignment="0" applyProtection="0">
      <alignment vertical="center"/>
    </xf>
    <xf numFmtId="0" fontId="66" fillId="24" borderId="0" applyProtection="0">
      <alignment vertical="center"/>
    </xf>
    <xf numFmtId="0" fontId="65" fillId="20" borderId="0" applyProtection="0">
      <alignment vertical="center"/>
    </xf>
    <xf numFmtId="0" fontId="73" fillId="32" borderId="20" applyNumberFormat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13" fillId="0" borderId="0"/>
    <xf numFmtId="0" fontId="64" fillId="22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51" fillId="0" borderId="0"/>
    <xf numFmtId="0" fontId="67" fillId="34" borderId="0" applyNumberFormat="0" applyBorder="0" applyAlignment="0" applyProtection="0">
      <alignment vertical="center"/>
    </xf>
    <xf numFmtId="0" fontId="13" fillId="0" borderId="0"/>
    <xf numFmtId="0" fontId="64" fillId="43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51" fillId="0" borderId="0"/>
    <xf numFmtId="0" fontId="64" fillId="18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51" fillId="0" borderId="0"/>
    <xf numFmtId="0" fontId="51" fillId="0" borderId="0">
      <alignment vertical="center"/>
    </xf>
    <xf numFmtId="0" fontId="64" fillId="4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0" fillId="0" borderId="0" applyProtection="0">
      <alignment vertical="center"/>
    </xf>
  </cellStyleXfs>
  <cellXfs count="78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176" fontId="0" fillId="3" borderId="0" xfId="0" applyNumberFormat="1" applyFill="1">
      <alignment vertical="center"/>
    </xf>
    <xf numFmtId="0" fontId="6" fillId="0" borderId="2" xfId="0" applyFont="1" applyBorder="1" applyAlignment="1">
      <alignment vertical="center"/>
    </xf>
    <xf numFmtId="181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8" fontId="4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/>
    <xf numFmtId="178" fontId="4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8" fontId="8" fillId="6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81" fontId="10" fillId="5" borderId="1" xfId="0" applyNumberFormat="1" applyFont="1" applyFill="1" applyBorder="1" applyAlignment="1">
      <alignment horizontal="center" vertical="center" wrapText="1"/>
    </xf>
    <xf numFmtId="179" fontId="8" fillId="5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78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left" vertical="center" wrapText="1"/>
    </xf>
    <xf numFmtId="58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/>
    <xf numFmtId="0" fontId="13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0" fontId="0" fillId="6" borderId="0" xfId="0" applyFill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/>
    <xf numFmtId="0" fontId="5" fillId="7" borderId="1" xfId="0" applyFont="1" applyFill="1" applyBorder="1" applyAlignment="1"/>
    <xf numFmtId="0" fontId="1" fillId="7" borderId="1" xfId="0" applyFont="1" applyFill="1" applyBorder="1" applyAlignment="1"/>
    <xf numFmtId="0" fontId="1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13" fillId="4" borderId="1" xfId="0" applyNumberFormat="1" applyFont="1" applyFill="1" applyBorder="1" applyAlignment="1"/>
    <xf numFmtId="0" fontId="1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58" fontId="15" fillId="7" borderId="1" xfId="0" applyNumberFormat="1" applyFont="1" applyFill="1" applyBorder="1" applyAlignment="1"/>
    <xf numFmtId="0" fontId="8" fillId="7" borderId="1" xfId="0" applyFont="1" applyFill="1" applyBorder="1" applyAlignment="1">
      <alignment horizontal="center"/>
    </xf>
    <xf numFmtId="178" fontId="4" fillId="7" borderId="1" xfId="0" applyNumberFormat="1" applyFont="1" applyFill="1" applyBorder="1" applyAlignment="1">
      <alignment horizontal="center"/>
    </xf>
    <xf numFmtId="58" fontId="13" fillId="7" borderId="1" xfId="0" applyNumberFormat="1" applyFont="1" applyFill="1" applyBorder="1" applyAlignment="1"/>
    <xf numFmtId="58" fontId="20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58" fontId="21" fillId="4" borderId="1" xfId="0" applyNumberFormat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178" fontId="0" fillId="6" borderId="0" xfId="0" applyNumberFormat="1" applyFill="1">
      <alignment vertical="center"/>
    </xf>
    <xf numFmtId="178" fontId="10" fillId="4" borderId="1" xfId="0" applyNumberFormat="1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8" fontId="10" fillId="4" borderId="4" xfId="0" applyNumberFormat="1" applyFont="1" applyFill="1" applyBorder="1" applyAlignment="1">
      <alignment horizontal="center" vertical="center"/>
    </xf>
    <xf numFmtId="184" fontId="0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84" fontId="0" fillId="4" borderId="1" xfId="0" applyNumberFormat="1" applyFont="1" applyFill="1" applyBorder="1" applyAlignment="1">
      <alignment horizontal="center" vertical="center"/>
    </xf>
    <xf numFmtId="178" fontId="21" fillId="4" borderId="1" xfId="0" applyNumberFormat="1" applyFont="1" applyFill="1" applyBorder="1" applyAlignment="1">
      <alignment horizontal="center" vertical="center"/>
    </xf>
    <xf numFmtId="184" fontId="14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58" fontId="9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/>
    </xf>
    <xf numFmtId="178" fontId="1" fillId="4" borderId="1" xfId="0" applyNumberFormat="1" applyFont="1" applyFill="1" applyBorder="1" applyAlignment="1">
      <alignment vertical="center"/>
    </xf>
    <xf numFmtId="178" fontId="1" fillId="4" borderId="1" xfId="0" applyNumberFormat="1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58" fontId="21" fillId="4" borderId="1" xfId="0" applyNumberFormat="1" applyFont="1" applyFill="1" applyBorder="1" applyAlignment="1">
      <alignment horizontal="center" vertical="center" wrapText="1"/>
    </xf>
    <xf numFmtId="58" fontId="5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 wrapText="1"/>
    </xf>
    <xf numFmtId="179" fontId="1" fillId="7" borderId="1" xfId="0" applyNumberFormat="1" applyFont="1" applyFill="1" applyBorder="1" applyAlignment="1">
      <alignment horizontal="center" vertical="center" wrapText="1"/>
    </xf>
    <xf numFmtId="58" fontId="1" fillId="7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9" fontId="5" fillId="3" borderId="1" xfId="0" applyNumberFormat="1" applyFont="1" applyFill="1" applyBorder="1" applyAlignment="1">
      <alignment horizontal="center" vertical="center" wrapText="1"/>
    </xf>
    <xf numFmtId="58" fontId="1" fillId="3" borderId="1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58" fontId="1" fillId="9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58" fontId="5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 wrapText="1"/>
    </xf>
    <xf numFmtId="58" fontId="10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85" fontId="4" fillId="7" borderId="1" xfId="0" applyNumberFormat="1" applyFont="1" applyFill="1" applyBorder="1" applyAlignment="1">
      <alignment horizontal="center" vertical="center" wrapText="1"/>
    </xf>
    <xf numFmtId="178" fontId="22" fillId="7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58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185" fontId="4" fillId="4" borderId="1" xfId="0" applyNumberFormat="1" applyFont="1" applyFill="1" applyBorder="1" applyAlignment="1">
      <alignment horizontal="center" vertical="center" wrapText="1"/>
    </xf>
    <xf numFmtId="185" fontId="1" fillId="4" borderId="1" xfId="0" applyNumberFormat="1" applyFont="1" applyFill="1" applyBorder="1" applyAlignment="1">
      <alignment horizontal="center" vertical="center"/>
    </xf>
    <xf numFmtId="185" fontId="4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78" fontId="10" fillId="4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85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/>
    <xf numFmtId="178" fontId="1" fillId="7" borderId="1" xfId="0" applyNumberFormat="1" applyFont="1" applyFill="1" applyBorder="1" applyAlignment="1">
      <alignment horizontal="center"/>
    </xf>
    <xf numFmtId="181" fontId="4" fillId="7" borderId="1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/>
    </xf>
    <xf numFmtId="181" fontId="1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 wrapText="1"/>
    </xf>
    <xf numFmtId="181" fontId="1" fillId="7" borderId="1" xfId="0" applyNumberFormat="1" applyFont="1" applyFill="1" applyBorder="1" applyAlignment="1">
      <alignment horizontal="center"/>
    </xf>
    <xf numFmtId="177" fontId="4" fillId="7" borderId="1" xfId="0" applyNumberFormat="1" applyFont="1" applyFill="1" applyBorder="1" applyAlignment="1">
      <alignment horizontal="center" vertical="center" wrapText="1"/>
    </xf>
    <xf numFmtId="58" fontId="8" fillId="4" borderId="1" xfId="0" applyNumberFormat="1" applyFont="1" applyFill="1" applyBorder="1" applyAlignment="1"/>
    <xf numFmtId="14" fontId="5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/>
    <xf numFmtId="58" fontId="1" fillId="4" borderId="1" xfId="0" applyNumberFormat="1" applyFont="1" applyFill="1" applyBorder="1" applyAlignment="1"/>
    <xf numFmtId="177" fontId="4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left" vertical="center"/>
    </xf>
    <xf numFmtId="178" fontId="22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84" fontId="1" fillId="4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85" fontId="4" fillId="9" borderId="1" xfId="0" applyNumberFormat="1" applyFont="1" applyFill="1" applyBorder="1" applyAlignment="1">
      <alignment horizontal="center" vertical="center"/>
    </xf>
    <xf numFmtId="181" fontId="8" fillId="5" borderId="1" xfId="0" applyNumberFormat="1" applyFont="1" applyFill="1" applyBorder="1" applyAlignment="1">
      <alignment horizontal="center" vertical="center" wrapText="1"/>
    </xf>
    <xf numFmtId="184" fontId="4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/>
    <xf numFmtId="0" fontId="1" fillId="7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8" fontId="5" fillId="7" borderId="1" xfId="0" applyNumberFormat="1" applyFont="1" applyFill="1" applyBorder="1" applyAlignment="1"/>
    <xf numFmtId="0" fontId="4" fillId="7" borderId="1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187" fontId="1" fillId="4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/>
    <xf numFmtId="58" fontId="1" fillId="7" borderId="7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shrinkToFit="1"/>
    </xf>
    <xf numFmtId="14" fontId="5" fillId="7" borderId="1" xfId="0" applyNumberFormat="1" applyFont="1" applyFill="1" applyBorder="1" applyAlignment="1">
      <alignment horizontal="center" vertical="center" wrapText="1"/>
    </xf>
    <xf numFmtId="181" fontId="10" fillId="0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/>
    <xf numFmtId="0" fontId="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8" fontId="10" fillId="7" borderId="1" xfId="0" applyNumberFormat="1" applyFont="1" applyFill="1" applyBorder="1" applyAlignment="1"/>
    <xf numFmtId="49" fontId="13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58" fontId="26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178" fontId="2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vertical="center" wrapText="1"/>
    </xf>
    <xf numFmtId="0" fontId="24" fillId="4" borderId="1" xfId="0" applyFont="1" applyFill="1" applyBorder="1" applyAlignment="1"/>
    <xf numFmtId="0" fontId="4" fillId="4" borderId="1" xfId="0" applyFont="1" applyFill="1" applyBorder="1" applyAlignment="1">
      <alignment vertical="center"/>
    </xf>
    <xf numFmtId="178" fontId="4" fillId="4" borderId="1" xfId="0" applyNumberFormat="1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77" fontId="4" fillId="7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58" fontId="13" fillId="4" borderId="1" xfId="0" applyNumberFormat="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178" fontId="10" fillId="2" borderId="1" xfId="0" applyNumberFormat="1" applyFont="1" applyFill="1" applyBorder="1" applyAlignment="1"/>
    <xf numFmtId="178" fontId="10" fillId="2" borderId="1" xfId="0" applyNumberFormat="1" applyFont="1" applyFill="1" applyBorder="1" applyAlignment="1">
      <alignment horizontal="center"/>
    </xf>
    <xf numFmtId="58" fontId="3" fillId="4" borderId="1" xfId="0" applyNumberFormat="1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horizontal="center"/>
    </xf>
    <xf numFmtId="178" fontId="4" fillId="4" borderId="8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178" fontId="4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/>
    </xf>
    <xf numFmtId="178" fontId="3" fillId="1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58" fontId="3" fillId="4" borderId="1" xfId="0" applyNumberFormat="1" applyFont="1" applyFill="1" applyBorder="1" applyAlignment="1">
      <alignment horizontal="center" vertical="center" wrapText="1"/>
    </xf>
    <xf numFmtId="181" fontId="4" fillId="8" borderId="1" xfId="0" applyNumberFormat="1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/>
    </xf>
    <xf numFmtId="178" fontId="3" fillId="4" borderId="1" xfId="0" applyNumberFormat="1" applyFont="1" applyFill="1" applyBorder="1" applyAlignment="1">
      <alignment horizontal="center" vertical="center"/>
    </xf>
    <xf numFmtId="178" fontId="24" fillId="4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/>
    </xf>
    <xf numFmtId="58" fontId="3" fillId="4" borderId="0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78" fontId="30" fillId="3" borderId="1" xfId="0" applyNumberFormat="1" applyFont="1" applyFill="1" applyBorder="1" applyAlignment="1">
      <alignment horizontal="center" vertical="center" wrapText="1"/>
    </xf>
    <xf numFmtId="178" fontId="2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4" borderId="1" xfId="0" applyNumberFormat="1" applyFont="1" applyFill="1" applyBorder="1" applyAlignment="1">
      <alignment horizontal="left" vertical="center"/>
    </xf>
    <xf numFmtId="58" fontId="3" fillId="10" borderId="1" xfId="0" applyNumberFormat="1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178" fontId="25" fillId="0" borderId="1" xfId="0" applyNumberFormat="1" applyFont="1" applyFill="1" applyBorder="1" applyAlignment="1">
      <alignment horizontal="center" vertical="center"/>
    </xf>
    <xf numFmtId="58" fontId="3" fillId="4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78" fontId="30" fillId="4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178" fontId="30" fillId="1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178" fontId="25" fillId="5" borderId="1" xfId="0" applyNumberFormat="1" applyFont="1" applyFill="1" applyBorder="1" applyAlignment="1">
      <alignment horizontal="center" vertical="center"/>
    </xf>
    <xf numFmtId="181" fontId="30" fillId="5" borderId="1" xfId="0" applyNumberFormat="1" applyFont="1" applyFill="1" applyBorder="1" applyAlignment="1">
      <alignment horizontal="center" vertical="center" wrapText="1"/>
    </xf>
    <xf numFmtId="179" fontId="25" fillId="5" borderId="1" xfId="0" applyNumberFormat="1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58" fontId="30" fillId="4" borderId="1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center"/>
    </xf>
    <xf numFmtId="178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vertical="center"/>
    </xf>
    <xf numFmtId="58" fontId="4" fillId="4" borderId="1" xfId="0" applyNumberFormat="1" applyFont="1" applyFill="1" applyBorder="1" applyAlignment="1">
      <alignment vertical="center"/>
    </xf>
    <xf numFmtId="58" fontId="21" fillId="3" borderId="1" xfId="0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58" fontId="21" fillId="4" borderId="1" xfId="0" applyNumberFormat="1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58" fontId="4" fillId="4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178" fontId="34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/>
    </xf>
    <xf numFmtId="178" fontId="30" fillId="7" borderId="1" xfId="0" applyNumberFormat="1" applyFont="1" applyFill="1" applyBorder="1" applyAlignment="1">
      <alignment horizontal="center"/>
    </xf>
    <xf numFmtId="178" fontId="3" fillId="7" borderId="1" xfId="0" applyNumberFormat="1" applyFont="1" applyFill="1" applyBorder="1" applyAlignment="1">
      <alignment horizontal="center"/>
    </xf>
    <xf numFmtId="178" fontId="24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179" fontId="25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/>
    </xf>
    <xf numFmtId="58" fontId="5" fillId="7" borderId="1" xfId="0" applyNumberFormat="1" applyFont="1" applyFill="1" applyBorder="1" applyAlignment="1">
      <alignment horizontal="center"/>
    </xf>
    <xf numFmtId="185" fontId="3" fillId="7" borderId="1" xfId="0" applyNumberFormat="1" applyFont="1" applyFill="1" applyBorder="1" applyAlignment="1">
      <alignment horizontal="center" vertical="center" wrapText="1"/>
    </xf>
    <xf numFmtId="58" fontId="3" fillId="7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wrapText="1"/>
    </xf>
    <xf numFmtId="178" fontId="8" fillId="7" borderId="1" xfId="0" applyNumberFormat="1" applyFont="1" applyFill="1" applyBorder="1" applyAlignment="1">
      <alignment horizontal="left"/>
    </xf>
    <xf numFmtId="178" fontId="3" fillId="7" borderId="1" xfId="0" applyNumberFormat="1" applyFont="1" applyFill="1" applyBorder="1" applyAlignment="1">
      <alignment horizontal="left" vertical="center"/>
    </xf>
    <xf numFmtId="178" fontId="30" fillId="7" borderId="1" xfId="0" applyNumberFormat="1" applyFont="1" applyFill="1" applyBorder="1" applyAlignment="1">
      <alignment horizontal="center" wrapText="1"/>
    </xf>
    <xf numFmtId="178" fontId="1" fillId="7" borderId="1" xfId="0" applyNumberFormat="1" applyFont="1" applyFill="1" applyBorder="1" applyAlignment="1">
      <alignment horizontal="center" vertical="center"/>
    </xf>
    <xf numFmtId="178" fontId="30" fillId="4" borderId="1" xfId="0" applyNumberFormat="1" applyFont="1" applyFill="1" applyBorder="1" applyAlignment="1">
      <alignment horizontal="center" vertical="center"/>
    </xf>
    <xf numFmtId="178" fontId="30" fillId="1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178" fontId="30" fillId="3" borderId="1" xfId="0" applyNumberFormat="1" applyFont="1" applyFill="1" applyBorder="1" applyAlignment="1">
      <alignment horizontal="center" vertical="center"/>
    </xf>
    <xf numFmtId="181" fontId="25" fillId="0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center" vertical="center"/>
    </xf>
    <xf numFmtId="178" fontId="33" fillId="10" borderId="1" xfId="0" applyNumberFormat="1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184" fontId="3" fillId="4" borderId="1" xfId="0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178" fontId="30" fillId="0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181" fontId="3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/>
    <xf numFmtId="0" fontId="3" fillId="0" borderId="3" xfId="0" applyFont="1" applyFill="1" applyBorder="1" applyAlignment="1"/>
    <xf numFmtId="178" fontId="25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178" fontId="30" fillId="5" borderId="1" xfId="0" applyNumberFormat="1" applyFont="1" applyFill="1" applyBorder="1" applyAlignment="1">
      <alignment horizontal="center" vertical="center"/>
    </xf>
    <xf numFmtId="181" fontId="25" fillId="5" borderId="1" xfId="0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183" fontId="23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/>
    </xf>
    <xf numFmtId="181" fontId="3" fillId="0" borderId="0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83" fontId="4" fillId="0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 wrapText="1"/>
    </xf>
    <xf numFmtId="187" fontId="4" fillId="7" borderId="1" xfId="0" applyNumberFormat="1" applyFont="1" applyFill="1" applyBorder="1" applyAlignment="1">
      <alignment horizontal="center" vertical="center"/>
    </xf>
    <xf numFmtId="185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4" fillId="4" borderId="1" xfId="6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8" fontId="21" fillId="4" borderId="1" xfId="0" applyNumberFormat="1" applyFont="1" applyFill="1" applyBorder="1" applyAlignment="1">
      <alignment horizontal="center" vertical="center" wrapText="1"/>
    </xf>
    <xf numFmtId="11" fontId="4" fillId="4" borderId="1" xfId="0" applyNumberFormat="1" applyFont="1" applyFill="1" applyBorder="1" applyAlignment="1">
      <alignment vertical="center"/>
    </xf>
    <xf numFmtId="178" fontId="4" fillId="4" borderId="1" xfId="0" applyNumberFormat="1" applyFont="1" applyFill="1" applyBorder="1" applyAlignment="1">
      <alignment vertical="center"/>
    </xf>
    <xf numFmtId="58" fontId="21" fillId="10" borderId="1" xfId="0" applyNumberFormat="1" applyFont="1" applyFill="1" applyBorder="1" applyAlignment="1">
      <alignment vertical="center"/>
    </xf>
    <xf numFmtId="178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4" borderId="1" xfId="64" applyFont="1" applyFill="1" applyBorder="1" applyAlignment="1">
      <alignment horizontal="center" vertical="center" wrapText="1"/>
    </xf>
    <xf numFmtId="58" fontId="4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/>
    <xf numFmtId="0" fontId="14" fillId="4" borderId="0" xfId="0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58" fontId="37" fillId="4" borderId="1" xfId="0" applyNumberFormat="1" applyFont="1" applyFill="1" applyBorder="1" applyAlignment="1"/>
    <xf numFmtId="58" fontId="0" fillId="4" borderId="0" xfId="0" applyNumberFormat="1" applyFont="1" applyFill="1" applyBorder="1" applyAlignment="1"/>
    <xf numFmtId="178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4" fillId="4" borderId="1" xfId="0" applyFont="1" applyFill="1" applyBorder="1">
      <alignment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58" fontId="0" fillId="4" borderId="1" xfId="0" applyNumberFormat="1" applyFont="1" applyFill="1" applyBorder="1" applyAlignment="1">
      <alignment horizontal="center"/>
    </xf>
    <xf numFmtId="178" fontId="0" fillId="4" borderId="0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78" fontId="37" fillId="4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178" fontId="41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4" fillId="7" borderId="1" xfId="61" applyFont="1" applyFill="1" applyBorder="1" applyAlignment="1">
      <alignment horizontal="center" vertical="center"/>
    </xf>
    <xf numFmtId="58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1" fillId="4" borderId="1" xfId="6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shrinkToFit="1"/>
    </xf>
    <xf numFmtId="0" fontId="21" fillId="7" borderId="1" xfId="0" applyFont="1" applyFill="1" applyBorder="1" applyAlignment="1">
      <alignment horizontal="center" vertical="center" wrapText="1"/>
    </xf>
    <xf numFmtId="58" fontId="10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4" fillId="0" borderId="1" xfId="61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1" fontId="4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58" fontId="21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vertical="center"/>
    </xf>
    <xf numFmtId="58" fontId="21" fillId="10" borderId="6" xfId="0" applyNumberFormat="1" applyFont="1" applyFill="1" applyBorder="1" applyAlignment="1">
      <alignment vertical="center"/>
    </xf>
    <xf numFmtId="58" fontId="21" fillId="10" borderId="3" xfId="0" applyNumberFormat="1" applyFont="1" applyFill="1" applyBorder="1" applyAlignment="1">
      <alignment vertical="center"/>
    </xf>
    <xf numFmtId="58" fontId="21" fillId="1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0" fillId="7" borderId="0" xfId="0" applyFont="1" applyFill="1" applyBorder="1" applyAlignment="1"/>
    <xf numFmtId="0" fontId="0" fillId="7" borderId="0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7" borderId="1" xfId="0" applyFont="1" applyFill="1" applyBorder="1" applyAlignment="1">
      <alignment vertical="center"/>
    </xf>
    <xf numFmtId="58" fontId="5" fillId="7" borderId="1" xfId="0" applyNumberFormat="1" applyFont="1" applyFill="1" applyBorder="1" applyAlignment="1"/>
    <xf numFmtId="0" fontId="1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5" fillId="8" borderId="1" xfId="0" applyNumberFormat="1" applyFont="1" applyFill="1" applyBorder="1" applyAlignment="1"/>
    <xf numFmtId="0" fontId="14" fillId="4" borderId="1" xfId="0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58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4" fillId="4" borderId="1" xfId="61" applyFont="1" applyFill="1" applyBorder="1" applyAlignment="1">
      <alignment horizontal="center" vertical="center" wrapText="1"/>
    </xf>
    <xf numFmtId="58" fontId="0" fillId="7" borderId="1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58" fontId="5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 vertical="center" shrinkToFit="1"/>
    </xf>
    <xf numFmtId="14" fontId="1" fillId="8" borderId="1" xfId="0" applyNumberFormat="1" applyFont="1" applyFill="1" applyBorder="1" applyAlignment="1"/>
    <xf numFmtId="178" fontId="1" fillId="8" borderId="1" xfId="0" applyNumberFormat="1" applyFont="1" applyFill="1" applyBorder="1" applyAlignment="1">
      <alignment horizontal="center"/>
    </xf>
    <xf numFmtId="178" fontId="4" fillId="8" borderId="1" xfId="0" applyNumberFormat="1" applyFont="1" applyFill="1" applyBorder="1" applyAlignment="1">
      <alignment horizontal="center" vertical="center" wrapText="1"/>
    </xf>
    <xf numFmtId="181" fontId="4" fillId="8" borderId="0" xfId="0" applyNumberFormat="1" applyFont="1" applyFill="1" applyBorder="1" applyAlignment="1">
      <alignment horizontal="center"/>
    </xf>
    <xf numFmtId="178" fontId="4" fillId="8" borderId="0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/>
    </xf>
    <xf numFmtId="58" fontId="0" fillId="4" borderId="1" xfId="0" applyNumberFormat="1" applyFont="1" applyFill="1" applyBorder="1" applyAlignment="1">
      <alignment horizontal="center" vertical="center"/>
    </xf>
    <xf numFmtId="58" fontId="0" fillId="3" borderId="1" xfId="0" applyNumberFormat="1" applyFill="1" applyBorder="1" applyAlignment="1">
      <alignment horizontal="center" vertical="center" wrapText="1"/>
    </xf>
    <xf numFmtId="58" fontId="41" fillId="4" borderId="1" xfId="0" applyNumberFormat="1" applyFont="1" applyFill="1" applyBorder="1" applyAlignment="1">
      <alignment horizontal="center" vertical="center"/>
    </xf>
    <xf numFmtId="185" fontId="14" fillId="4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10" fillId="0" borderId="1" xfId="0" applyNumberFormat="1" applyFont="1" applyFill="1" applyBorder="1" applyAlignment="1"/>
    <xf numFmtId="178" fontId="3" fillId="0" borderId="1" xfId="0" applyNumberFormat="1" applyFont="1" applyFill="1" applyBorder="1" applyAlignment="1"/>
    <xf numFmtId="184" fontId="24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/>
    <xf numFmtId="0" fontId="1" fillId="0" borderId="3" xfId="0" applyFont="1" applyFill="1" applyBorder="1" applyAlignment="1"/>
    <xf numFmtId="0" fontId="42" fillId="9" borderId="6" xfId="0" applyFont="1" applyFill="1" applyBorder="1" applyAlignment="1">
      <alignment horizontal="left" vertical="center"/>
    </xf>
    <xf numFmtId="0" fontId="42" fillId="9" borderId="8" xfId="0" applyFont="1" applyFill="1" applyBorder="1" applyAlignment="1">
      <alignment horizontal="left" vertical="center"/>
    </xf>
    <xf numFmtId="0" fontId="42" fillId="9" borderId="3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178" fontId="42" fillId="0" borderId="0" xfId="0" applyNumberFormat="1" applyFont="1" applyFill="1" applyBorder="1" applyAlignment="1"/>
    <xf numFmtId="178" fontId="1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184" fontId="25" fillId="0" borderId="1" xfId="0" applyNumberFormat="1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center" vertical="center"/>
    </xf>
    <xf numFmtId="183" fontId="23" fillId="2" borderId="1" xfId="0" applyNumberFormat="1" applyFont="1" applyFill="1" applyBorder="1" applyAlignment="1">
      <alignment horizontal="center" vertical="center" wrapText="1"/>
    </xf>
    <xf numFmtId="183" fontId="28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/>
    <xf numFmtId="184" fontId="24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83" fontId="28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/>
    <xf numFmtId="178" fontId="1" fillId="0" borderId="7" xfId="0" applyNumberFormat="1" applyFont="1" applyFill="1" applyBorder="1" applyAlignment="1"/>
    <xf numFmtId="0" fontId="1" fillId="0" borderId="7" xfId="0" applyFont="1" applyFill="1" applyBorder="1" applyAlignment="1">
      <alignment horizontal="left"/>
    </xf>
    <xf numFmtId="178" fontId="10" fillId="0" borderId="7" xfId="0" applyNumberFormat="1" applyFont="1" applyFill="1" applyBorder="1" applyAlignment="1"/>
    <xf numFmtId="178" fontId="3" fillId="0" borderId="7" xfId="0" applyNumberFormat="1" applyFont="1" applyFill="1" applyBorder="1" applyAlignment="1"/>
    <xf numFmtId="184" fontId="24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/>
    <xf numFmtId="0" fontId="43" fillId="0" borderId="0" xfId="0" applyFont="1" applyFill="1" applyBorder="1" applyAlignment="1">
      <alignment vertical="center"/>
    </xf>
    <xf numFmtId="0" fontId="43" fillId="0" borderId="7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5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178" fontId="34" fillId="1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178" fontId="46" fillId="0" borderId="1" xfId="0" applyNumberFormat="1" applyFont="1" applyFill="1" applyBorder="1" applyAlignment="1">
      <alignment horizontal="center" vertical="center" wrapText="1"/>
    </xf>
    <xf numFmtId="58" fontId="34" fillId="0" borderId="1" xfId="0" applyNumberFormat="1" applyFont="1" applyFill="1" applyBorder="1" applyAlignment="1">
      <alignment horizontal="center" vertical="center" wrapText="1"/>
    </xf>
    <xf numFmtId="178" fontId="34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 vertical="center"/>
    </xf>
    <xf numFmtId="0" fontId="1" fillId="2" borderId="1" xfId="64" applyFont="1" applyFill="1" applyBorder="1" applyAlignment="1" applyProtection="1">
      <alignment horizontal="center" vertical="center" wrapText="1"/>
    </xf>
    <xf numFmtId="0" fontId="1" fillId="2" borderId="1" xfId="64" applyFont="1" applyFill="1" applyBorder="1" applyAlignment="1" applyProtection="1">
      <alignment horizontal="center" vertical="center"/>
    </xf>
    <xf numFmtId="38" fontId="3" fillId="2" borderId="1" xfId="0" applyNumberFormat="1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84" fontId="1" fillId="2" borderId="1" xfId="0" applyNumberFormat="1" applyFont="1" applyFill="1" applyBorder="1" applyAlignment="1">
      <alignment horizontal="center" vertical="center"/>
    </xf>
    <xf numFmtId="38" fontId="3" fillId="2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/>
    </xf>
    <xf numFmtId="0" fontId="43" fillId="0" borderId="12" xfId="0" applyFont="1" applyFill="1" applyBorder="1" applyAlignment="1">
      <alignment vertical="center"/>
    </xf>
    <xf numFmtId="0" fontId="44" fillId="0" borderId="13" xfId="0" applyFont="1" applyFill="1" applyBorder="1" applyAlignment="1">
      <alignment vertical="center"/>
    </xf>
    <xf numFmtId="178" fontId="30" fillId="2" borderId="1" xfId="0" applyNumberFormat="1" applyFont="1" applyFill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184" fontId="8" fillId="2" borderId="1" xfId="0" applyNumberFormat="1" applyFont="1" applyFill="1" applyBorder="1" applyAlignment="1">
      <alignment horizontal="center" vertical="center"/>
    </xf>
    <xf numFmtId="181" fontId="25" fillId="2" borderId="1" xfId="0" applyNumberFormat="1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center"/>
    </xf>
    <xf numFmtId="178" fontId="30" fillId="2" borderId="1" xfId="0" applyNumberFormat="1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3" fillId="2" borderId="0" xfId="0" applyNumberFormat="1" applyFont="1" applyFill="1" applyBorder="1" applyAlignment="1">
      <alignment vertical="center"/>
    </xf>
    <xf numFmtId="0" fontId="43" fillId="2" borderId="0" xfId="0" applyFont="1" applyFill="1" applyBorder="1" applyAlignment="1">
      <alignment vertical="center" wrapText="1"/>
    </xf>
    <xf numFmtId="178" fontId="30" fillId="2" borderId="0" xfId="0" applyNumberFormat="1" applyFont="1" applyFill="1" applyBorder="1" applyAlignment="1">
      <alignment horizontal="center" vertical="center" wrapText="1"/>
    </xf>
    <xf numFmtId="58" fontId="3" fillId="2" borderId="0" xfId="0" applyNumberFormat="1" applyFont="1" applyFill="1" applyBorder="1" applyAlignment="1">
      <alignment horizontal="center" vertical="center" wrapText="1"/>
    </xf>
    <xf numFmtId="178" fontId="3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/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 vertical="center"/>
    </xf>
    <xf numFmtId="181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184" fontId="1" fillId="2" borderId="0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83" fontId="23" fillId="2" borderId="1" xfId="0" applyNumberFormat="1" applyFont="1" applyFill="1" applyBorder="1" applyAlignment="1">
      <alignment horizontal="left" vertical="center"/>
    </xf>
    <xf numFmtId="183" fontId="23" fillId="2" borderId="1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 wrapText="1"/>
    </xf>
    <xf numFmtId="0" fontId="48" fillId="2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183" fontId="49" fillId="2" borderId="1" xfId="0" applyNumberFormat="1" applyFont="1" applyFill="1" applyBorder="1" applyAlignment="1">
      <alignment horizontal="center" vertical="center" wrapText="1"/>
    </xf>
    <xf numFmtId="183" fontId="3" fillId="2" borderId="1" xfId="0" applyNumberFormat="1" applyFont="1" applyFill="1" applyBorder="1" applyAlignment="1">
      <alignment horizontal="center" vertical="center" wrapText="1"/>
    </xf>
    <xf numFmtId="183" fontId="3" fillId="2" borderId="1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50" fillId="0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/>
    <xf numFmtId="0" fontId="39" fillId="0" borderId="0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52" fillId="0" borderId="0" xfId="0" applyFont="1" applyFill="1" applyBorder="1" applyAlignment="1"/>
    <xf numFmtId="0" fontId="20" fillId="0" borderId="8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/>
    <xf numFmtId="178" fontId="4" fillId="2" borderId="0" xfId="0" applyNumberFormat="1" applyFont="1" applyFill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Border="1" applyAlignment="1">
      <alignment horizontal="left" vertical="center" wrapText="1"/>
    </xf>
    <xf numFmtId="184" fontId="4" fillId="0" borderId="0" xfId="0" applyNumberFormat="1" applyFont="1" applyFill="1" applyBorder="1" applyAlignment="1">
      <alignment horizontal="center" vertical="center"/>
    </xf>
    <xf numFmtId="58" fontId="4" fillId="2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2" borderId="0" xfId="0" applyFont="1" applyFill="1" applyBorder="1" applyAlignment="1"/>
    <xf numFmtId="0" fontId="4" fillId="0" borderId="1" xfId="6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28" fillId="0" borderId="1" xfId="6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1" fontId="28" fillId="0" borderId="1" xfId="0" applyNumberFormat="1" applyFont="1" applyFill="1" applyBorder="1" applyAlignment="1">
      <alignment vertical="center"/>
    </xf>
    <xf numFmtId="178" fontId="50" fillId="0" borderId="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178" fontId="28" fillId="0" borderId="1" xfId="0" applyNumberFormat="1" applyFont="1" applyFill="1" applyBorder="1" applyAlignment="1">
      <alignment vertical="center"/>
    </xf>
    <xf numFmtId="178" fontId="28" fillId="0" borderId="1" xfId="0" applyNumberFormat="1" applyFont="1" applyFill="1" applyBorder="1" applyAlignment="1">
      <alignment horizontal="center" vertical="center"/>
    </xf>
    <xf numFmtId="184" fontId="2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83" fontId="28" fillId="0" borderId="1" xfId="0" applyNumberFormat="1" applyFont="1" applyFill="1" applyBorder="1" applyAlignment="1">
      <alignment horizontal="center" vertical="center" wrapText="1"/>
    </xf>
    <xf numFmtId="183" fontId="28" fillId="0" borderId="1" xfId="0" applyNumberFormat="1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center" vertical="center"/>
    </xf>
    <xf numFmtId="177" fontId="19" fillId="0" borderId="0" xfId="0" applyNumberFormat="1" applyFont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 vertical="center"/>
    </xf>
    <xf numFmtId="58" fontId="0" fillId="13" borderId="0" xfId="0" applyNumberFormat="1" applyFont="1" applyFill="1">
      <alignment vertical="center"/>
    </xf>
    <xf numFmtId="0" fontId="54" fillId="0" borderId="1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82" fontId="13" fillId="0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82" fontId="13" fillId="2" borderId="1" xfId="0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10" borderId="1" xfId="0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 wrapText="1"/>
    </xf>
    <xf numFmtId="181" fontId="13" fillId="0" borderId="1" xfId="0" applyNumberFormat="1" applyFont="1" applyFill="1" applyBorder="1" applyAlignment="1">
      <alignment horizontal="center" vertical="center" wrapText="1"/>
    </xf>
  </cellXfs>
  <cellStyles count="77">
    <cellStyle name="常规" xfId="0" builtinId="0"/>
    <cellStyle name="货币[0]" xfId="1" builtinId="7"/>
    <cellStyle name="常规 2 2 2 2" xfId="2"/>
    <cellStyle name="货币" xfId="3" builtinId="4"/>
    <cellStyle name="一般 13" xfId="4"/>
    <cellStyle name="20% - 强调文字颜色 3" xfId="5" builtinId="38"/>
    <cellStyle name="输入" xfId="6" builtinId="20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常规 5 2" xfId="22"/>
    <cellStyle name="常规 3 2 2" xfId="23"/>
    <cellStyle name="常规 2 5" xfId="24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好_Q7" xfId="33"/>
    <cellStyle name="差_Q7" xfId="34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强调文字颜色 1" xfId="43" builtinId="29"/>
    <cellStyle name="常规 2 2 2" xfId="44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强调文字颜色 3" xfId="49" builtinId="37"/>
    <cellStyle name="常规 3 2" xfId="50"/>
    <cellStyle name="强调文字颜色 4" xfId="51" builtinId="41"/>
    <cellStyle name="常规 2 2 2 3" xfId="52"/>
    <cellStyle name="20% - 强调文字颜色 4" xfId="53" builtinId="42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常规 10" xfId="61"/>
    <cellStyle name="40% - 强调文字颜色 6" xfId="62" builtinId="51"/>
    <cellStyle name="60% - 强调文字颜色 6" xfId="63" builtinId="52"/>
    <cellStyle name="常规 2" xfId="64"/>
    <cellStyle name="常规 2 4" xfId="65"/>
    <cellStyle name="常规 2 6" xfId="66"/>
    <cellStyle name="常规 2 7" xfId="67"/>
    <cellStyle name="常规 3" xfId="68"/>
    <cellStyle name="常规 3 2 3" xfId="69"/>
    <cellStyle name="常规 36" xfId="70"/>
    <cellStyle name="常规 4" xfId="71"/>
    <cellStyle name="常规 4 2" xfId="72"/>
    <cellStyle name="常规 4 3" xfId="73"/>
    <cellStyle name="常规 5" xfId="74"/>
    <cellStyle name="常规 5 3" xfId="75"/>
    <cellStyle name="样式 1" xfId="76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99"/>
      <color rgb="00FFCCFF"/>
      <color rgb="00FF66FF"/>
      <color rgb="00FF00FF"/>
      <color rgb="00FF99FF"/>
      <color rgb="009966FF"/>
      <color rgb="000000FF"/>
      <color rgb="00FFFF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438150</xdr:colOff>
      <xdr:row>0</xdr:row>
      <xdr:rowOff>28575</xdr:rowOff>
    </xdr:from>
    <xdr:to>
      <xdr:col>17</xdr:col>
      <xdr:colOff>85725</xdr:colOff>
      <xdr:row>11</xdr:row>
      <xdr:rowOff>142875</xdr:rowOff>
    </xdr:to>
    <xdr:pic>
      <xdr:nvPicPr>
        <xdr:cNvPr id="8704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953375" y="28575"/>
          <a:ext cx="3248025" cy="295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15</xdr:col>
      <xdr:colOff>341719</xdr:colOff>
      <xdr:row>27</xdr:row>
      <xdr:rowOff>18513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95250"/>
          <a:ext cx="9447530" cy="4295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11</xdr:col>
      <xdr:colOff>305608</xdr:colOff>
      <xdr:row>50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191385"/>
          <a:ext cx="9077960" cy="6448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4</xdr:row>
      <xdr:rowOff>95250</xdr:rowOff>
    </xdr:from>
    <xdr:to>
      <xdr:col>6</xdr:col>
      <xdr:colOff>524393</xdr:colOff>
      <xdr:row>9</xdr:row>
      <xdr:rowOff>161815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" y="1210310"/>
          <a:ext cx="6018530" cy="8756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</xdr:colOff>
      <xdr:row>18</xdr:row>
      <xdr:rowOff>57150</xdr:rowOff>
    </xdr:from>
    <xdr:to>
      <xdr:col>7</xdr:col>
      <xdr:colOff>294923</xdr:colOff>
      <xdr:row>43</xdr:row>
      <xdr:rowOff>84948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5041900"/>
          <a:ext cx="7894955" cy="6409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10</xdr:row>
      <xdr:rowOff>28575</xdr:rowOff>
    </xdr:from>
    <xdr:to>
      <xdr:col>10</xdr:col>
      <xdr:colOff>357732</xdr:colOff>
      <xdr:row>32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715895"/>
          <a:ext cx="7567930" cy="441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</xdr:colOff>
      <xdr:row>9</xdr:row>
      <xdr:rowOff>9525</xdr:rowOff>
    </xdr:from>
    <xdr:to>
      <xdr:col>8</xdr:col>
      <xdr:colOff>400685</xdr:colOff>
      <xdr:row>20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685" y="2139315"/>
          <a:ext cx="6591300" cy="16859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10</xdr:col>
      <xdr:colOff>389573</xdr:colOff>
      <xdr:row>49</xdr:row>
      <xdr:rowOff>18495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3806190"/>
          <a:ext cx="7618730" cy="443801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85725</xdr:rowOff>
    </xdr:from>
    <xdr:to>
      <xdr:col>20</xdr:col>
      <xdr:colOff>142875</xdr:colOff>
      <xdr:row>13</xdr:row>
      <xdr:rowOff>35560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38800" y="1479550"/>
          <a:ext cx="8010525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485775</xdr:colOff>
      <xdr:row>14</xdr:row>
      <xdr:rowOff>76200</xdr:rowOff>
    </xdr:from>
    <xdr:to>
      <xdr:col>16</xdr:col>
      <xdr:colOff>257175</xdr:colOff>
      <xdr:row>18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6475" y="2967990"/>
          <a:ext cx="5076825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552450</xdr:colOff>
      <xdr:row>19</xdr:row>
      <xdr:rowOff>19050</xdr:rowOff>
    </xdr:from>
    <xdr:to>
      <xdr:col>15</xdr:col>
      <xdr:colOff>219075</xdr:colOff>
      <xdr:row>23</xdr:row>
      <xdr:rowOff>66675</xdr:rowOff>
    </xdr:to>
    <xdr:pic>
      <xdr:nvPicPr>
        <xdr:cNvPr id="7" name="图片 6" descr="6a4d2b7d041c8b819f338c8dbaf5f7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53150" y="3672840"/>
          <a:ext cx="4267200" cy="657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74544</xdr:colOff>
      <xdr:row>23</xdr:row>
      <xdr:rowOff>157368</xdr:rowOff>
    </xdr:from>
    <xdr:to>
      <xdr:col>30</xdr:col>
      <xdr:colOff>147530</xdr:colOff>
      <xdr:row>46</xdr:row>
      <xdr:rowOff>179425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7265" y="6014085"/>
          <a:ext cx="9102725" cy="5916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248480</xdr:rowOff>
    </xdr:from>
    <xdr:to>
      <xdr:col>14</xdr:col>
      <xdr:colOff>458357</xdr:colOff>
      <xdr:row>36</xdr:row>
      <xdr:rowOff>196279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826760"/>
          <a:ext cx="9285605" cy="3568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24</xdr:row>
      <xdr:rowOff>20955</xdr:rowOff>
    </xdr:from>
    <xdr:to>
      <xdr:col>7</xdr:col>
      <xdr:colOff>34414</xdr:colOff>
      <xdr:row>34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358255"/>
          <a:ext cx="6854190" cy="25996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140804</xdr:rowOff>
    </xdr:from>
    <xdr:to>
      <xdr:col>24</xdr:col>
      <xdr:colOff>74623</xdr:colOff>
      <xdr:row>37</xdr:row>
      <xdr:rowOff>108510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15175" y="6477635"/>
          <a:ext cx="9275445" cy="3333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13</xdr:col>
      <xdr:colOff>295275</xdr:colOff>
      <xdr:row>58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9958070"/>
          <a:ext cx="10772775" cy="5200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163830</xdr:rowOff>
    </xdr:from>
    <xdr:to>
      <xdr:col>9</xdr:col>
      <xdr:colOff>648335</xdr:colOff>
      <xdr:row>67</xdr:row>
      <xdr:rowOff>173355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14972030"/>
          <a:ext cx="8763000" cy="2562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P16" sqref="P16"/>
    </sheetView>
  </sheetViews>
  <sheetFormatPr defaultColWidth="9" defaultRowHeight="12.75"/>
  <cols>
    <col min="1" max="1" width="18.5714285714286" customWidth="1"/>
    <col min="8" max="9" width="9.71428571428571" customWidth="1"/>
    <col min="10" max="10" width="11" customWidth="1"/>
    <col min="11" max="11" width="9.71428571428571" customWidth="1"/>
  </cols>
  <sheetData>
    <row r="1" ht="21" customHeight="1" spans="1:11">
      <c r="A1" s="769" t="s">
        <v>0</v>
      </c>
      <c r="B1" s="770" t="s">
        <v>1</v>
      </c>
      <c r="C1" s="770" t="s">
        <v>2</v>
      </c>
      <c r="D1" s="771" t="s">
        <v>3</v>
      </c>
      <c r="E1" s="770" t="s">
        <v>4</v>
      </c>
      <c r="F1" s="772" t="s">
        <v>5</v>
      </c>
      <c r="G1" s="770" t="s">
        <v>6</v>
      </c>
      <c r="H1" s="773" t="s">
        <v>7</v>
      </c>
      <c r="I1" s="773" t="s">
        <v>8</v>
      </c>
      <c r="J1" s="786" t="s">
        <v>9</v>
      </c>
      <c r="K1" s="786" t="s">
        <v>10</v>
      </c>
    </row>
    <row r="2" ht="22.5" customHeight="1" spans="1:11">
      <c r="A2" s="769" t="s">
        <v>11</v>
      </c>
      <c r="B2" s="774">
        <v>7</v>
      </c>
      <c r="C2" s="774">
        <v>4</v>
      </c>
      <c r="D2" s="774">
        <v>0</v>
      </c>
      <c r="E2" s="774">
        <v>3</v>
      </c>
      <c r="F2" s="774">
        <v>2</v>
      </c>
      <c r="G2" s="774">
        <v>1</v>
      </c>
      <c r="H2" s="774">
        <v>5</v>
      </c>
      <c r="I2" s="774">
        <v>4</v>
      </c>
      <c r="J2" s="774">
        <v>0</v>
      </c>
      <c r="K2" s="774">
        <v>0</v>
      </c>
    </row>
    <row r="3" ht="22.5" customHeight="1" spans="1:11">
      <c r="A3" s="769" t="s">
        <v>12</v>
      </c>
      <c r="B3" s="775">
        <v>9</v>
      </c>
      <c r="C3" s="775">
        <v>9</v>
      </c>
      <c r="D3" s="775">
        <v>6</v>
      </c>
      <c r="E3" s="775">
        <v>17</v>
      </c>
      <c r="F3" s="775">
        <v>12</v>
      </c>
      <c r="G3" s="775">
        <v>9</v>
      </c>
      <c r="H3" s="775">
        <v>52</v>
      </c>
      <c r="I3" s="775">
        <v>21</v>
      </c>
      <c r="J3" s="775">
        <v>2</v>
      </c>
      <c r="K3" s="775">
        <v>2</v>
      </c>
    </row>
    <row r="4" ht="22.5" customHeight="1" spans="1:11">
      <c r="A4" s="769" t="s">
        <v>13</v>
      </c>
      <c r="B4" s="775">
        <f>B3/12</f>
        <v>0.75</v>
      </c>
      <c r="C4" s="775">
        <f t="shared" ref="C4:K4" si="0">C3/12</f>
        <v>0.75</v>
      </c>
      <c r="D4" s="775">
        <f t="shared" si="0"/>
        <v>0.5</v>
      </c>
      <c r="E4" s="775">
        <f t="shared" si="0"/>
        <v>1.41666666666667</v>
      </c>
      <c r="F4" s="775">
        <f t="shared" si="0"/>
        <v>1</v>
      </c>
      <c r="G4" s="775">
        <f t="shared" si="0"/>
        <v>0.75</v>
      </c>
      <c r="H4" s="775">
        <f t="shared" si="0"/>
        <v>4.33333333333333</v>
      </c>
      <c r="I4" s="775">
        <f t="shared" si="0"/>
        <v>1.75</v>
      </c>
      <c r="J4" s="775">
        <f t="shared" si="0"/>
        <v>0.166666666666667</v>
      </c>
      <c r="K4" s="775">
        <f t="shared" si="0"/>
        <v>0.166666666666667</v>
      </c>
    </row>
    <row r="5" ht="22.5" customHeight="1" spans="1:11">
      <c r="A5" s="769" t="s">
        <v>14</v>
      </c>
      <c r="B5" s="775">
        <f>B2/B4</f>
        <v>9.33333333333333</v>
      </c>
      <c r="C5" s="775">
        <f t="shared" ref="C5:K5" si="1">C2/C4</f>
        <v>5.33333333333333</v>
      </c>
      <c r="D5" s="776">
        <f t="shared" si="1"/>
        <v>0</v>
      </c>
      <c r="E5" s="774">
        <f t="shared" si="1"/>
        <v>2.11764705882353</v>
      </c>
      <c r="F5" s="774">
        <f t="shared" si="1"/>
        <v>2</v>
      </c>
      <c r="G5" s="774">
        <f t="shared" si="1"/>
        <v>1.33333333333333</v>
      </c>
      <c r="H5" s="774">
        <f t="shared" si="1"/>
        <v>1.15384615384615</v>
      </c>
      <c r="I5" s="774">
        <f t="shared" si="1"/>
        <v>2.28571428571429</v>
      </c>
      <c r="J5" s="776">
        <f t="shared" si="1"/>
        <v>0</v>
      </c>
      <c r="K5" s="776">
        <f t="shared" si="1"/>
        <v>0</v>
      </c>
    </row>
    <row r="6" spans="1:11">
      <c r="A6" s="594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594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594"/>
      <c r="B8" s="3"/>
      <c r="C8" s="3"/>
      <c r="D8" s="3"/>
      <c r="E8" s="3"/>
      <c r="F8" s="3"/>
      <c r="G8" s="3"/>
      <c r="H8" s="3"/>
      <c r="I8" s="3"/>
      <c r="J8" s="3"/>
      <c r="K8" s="3"/>
    </row>
    <row r="9" ht="24.75" customHeight="1" spans="1:11">
      <c r="A9" s="769" t="s">
        <v>0</v>
      </c>
      <c r="B9" s="777" t="s">
        <v>1</v>
      </c>
      <c r="C9" s="777" t="s">
        <v>2</v>
      </c>
      <c r="D9" s="778" t="s">
        <v>3</v>
      </c>
      <c r="E9" s="777" t="s">
        <v>4</v>
      </c>
      <c r="F9" s="779" t="s">
        <v>5</v>
      </c>
      <c r="G9" s="777" t="s">
        <v>6</v>
      </c>
      <c r="H9" s="780" t="s">
        <v>7</v>
      </c>
      <c r="I9" s="780" t="s">
        <v>8</v>
      </c>
      <c r="J9" s="787" t="s">
        <v>9</v>
      </c>
      <c r="K9" s="787" t="s">
        <v>10</v>
      </c>
    </row>
    <row r="10" ht="24.75" customHeight="1" spans="1:11">
      <c r="A10" s="769" t="s">
        <v>11</v>
      </c>
      <c r="B10" s="110">
        <v>7</v>
      </c>
      <c r="C10" s="110">
        <v>4</v>
      </c>
      <c r="D10" s="781">
        <v>0</v>
      </c>
      <c r="E10" s="110">
        <v>3</v>
      </c>
      <c r="F10" s="782">
        <v>2</v>
      </c>
      <c r="G10" s="783">
        <v>1</v>
      </c>
      <c r="H10" s="783">
        <v>5</v>
      </c>
      <c r="I10" s="783">
        <v>4</v>
      </c>
      <c r="J10" s="783">
        <v>0</v>
      </c>
      <c r="K10" s="783">
        <v>0</v>
      </c>
    </row>
    <row r="11" ht="24.75" customHeight="1" spans="1:11">
      <c r="A11" s="769" t="s">
        <v>15</v>
      </c>
      <c r="B11" s="783">
        <v>2</v>
      </c>
      <c r="C11" s="783">
        <v>0</v>
      </c>
      <c r="D11" s="783">
        <v>0</v>
      </c>
      <c r="E11" s="783">
        <v>3</v>
      </c>
      <c r="F11" s="783">
        <v>1</v>
      </c>
      <c r="G11" s="783">
        <v>3</v>
      </c>
      <c r="H11" s="783">
        <v>16</v>
      </c>
      <c r="I11" s="783">
        <v>2</v>
      </c>
      <c r="J11" s="783">
        <v>0</v>
      </c>
      <c r="K11" s="783">
        <v>0</v>
      </c>
    </row>
    <row r="12" ht="24.75" customHeight="1" spans="1:11">
      <c r="A12" s="769" t="s">
        <v>12</v>
      </c>
      <c r="B12" s="784">
        <v>9</v>
      </c>
      <c r="C12" s="784">
        <v>9</v>
      </c>
      <c r="D12" s="784">
        <v>6</v>
      </c>
      <c r="E12" s="784">
        <v>17</v>
      </c>
      <c r="F12" s="784">
        <v>12</v>
      </c>
      <c r="G12" s="784">
        <v>9</v>
      </c>
      <c r="H12" s="784">
        <v>52</v>
      </c>
      <c r="I12" s="784">
        <v>21</v>
      </c>
      <c r="J12" s="784">
        <v>2</v>
      </c>
      <c r="K12" s="784">
        <v>2</v>
      </c>
    </row>
    <row r="13" ht="24.75" customHeight="1" spans="1:11">
      <c r="A13" s="769" t="s">
        <v>13</v>
      </c>
      <c r="B13" s="784">
        <f>B12/12</f>
        <v>0.75</v>
      </c>
      <c r="C13" s="784">
        <f t="shared" ref="C13:K13" si="2">C12/12</f>
        <v>0.75</v>
      </c>
      <c r="D13" s="784">
        <f t="shared" si="2"/>
        <v>0.5</v>
      </c>
      <c r="E13" s="784">
        <f t="shared" si="2"/>
        <v>1.41666666666667</v>
      </c>
      <c r="F13" s="784">
        <f t="shared" si="2"/>
        <v>1</v>
      </c>
      <c r="G13" s="784">
        <f t="shared" si="2"/>
        <v>0.75</v>
      </c>
      <c r="H13" s="784">
        <f t="shared" si="2"/>
        <v>4.33333333333333</v>
      </c>
      <c r="I13" s="784">
        <f t="shared" si="2"/>
        <v>1.75</v>
      </c>
      <c r="J13" s="784">
        <f t="shared" si="2"/>
        <v>0.166666666666667</v>
      </c>
      <c r="K13" s="784">
        <f t="shared" si="2"/>
        <v>0.166666666666667</v>
      </c>
    </row>
    <row r="14" ht="24.75" customHeight="1" spans="1:11">
      <c r="A14" s="769" t="s">
        <v>16</v>
      </c>
      <c r="B14" s="784">
        <f>(B10+B11)/B13</f>
        <v>12</v>
      </c>
      <c r="C14" s="784">
        <f t="shared" ref="C14:K14" si="3">(C10+C11)/C13</f>
        <v>5.33333333333333</v>
      </c>
      <c r="D14" s="785">
        <f t="shared" si="3"/>
        <v>0</v>
      </c>
      <c r="E14" s="784">
        <f t="shared" si="3"/>
        <v>4.23529411764706</v>
      </c>
      <c r="F14" s="784">
        <f t="shared" si="3"/>
        <v>3</v>
      </c>
      <c r="G14" s="784">
        <f t="shared" si="3"/>
        <v>5.33333333333333</v>
      </c>
      <c r="H14" s="784">
        <f t="shared" si="3"/>
        <v>4.84615384615385</v>
      </c>
      <c r="I14" s="783">
        <f t="shared" si="3"/>
        <v>3.42857142857143</v>
      </c>
      <c r="J14" s="785">
        <f t="shared" si="3"/>
        <v>0</v>
      </c>
      <c r="K14" s="785">
        <f t="shared" si="3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"/>
  <sheetViews>
    <sheetView showGridLines="0" zoomScale="115" zoomScaleNormal="115" workbookViewId="0">
      <pane ySplit="1" topLeftCell="A2" activePane="bottomLeft" state="frozen"/>
      <selection/>
      <selection pane="bottomLeft" activeCell="K9" sqref="K9"/>
    </sheetView>
  </sheetViews>
  <sheetFormatPr defaultColWidth="9.14285714285714" defaultRowHeight="20.1" customHeight="1"/>
  <cols>
    <col min="1" max="1" width="15.4285714285714" style="438" customWidth="1"/>
    <col min="2" max="2" width="7.71428571428571" style="439" customWidth="1"/>
    <col min="3" max="3" width="8" style="440" customWidth="1"/>
    <col min="4" max="4" width="19.5714285714286" style="441" customWidth="1"/>
    <col min="5" max="5" width="15" style="349" customWidth="1"/>
    <col min="6" max="6" width="7.57142857142857" style="442" hidden="1" customWidth="1"/>
    <col min="7" max="7" width="7.57142857142857" style="442" customWidth="1"/>
    <col min="8" max="8" width="12.1428571428571" style="442" customWidth="1"/>
    <col min="9" max="9" width="10.7142857142857" style="442" customWidth="1"/>
    <col min="10" max="10" width="9.42857142857143" style="442" customWidth="1"/>
    <col min="11" max="11" width="9.14285714285714" style="443" customWidth="1"/>
    <col min="12" max="12" width="7.42857142857143" style="444" customWidth="1"/>
    <col min="13" max="13" width="8" style="349" customWidth="1"/>
    <col min="14" max="14" width="5" style="445" customWidth="1"/>
    <col min="15" max="15" width="7.14285714285714" style="349" customWidth="1"/>
    <col min="16" max="16" width="7.42857142857143" style="349" customWidth="1"/>
    <col min="17" max="17" width="10" style="349" customWidth="1"/>
    <col min="18" max="18" width="5" style="440" customWidth="1"/>
    <col min="19" max="19" width="7.14285714285714" style="438" customWidth="1"/>
    <col min="20" max="20" width="7.57142857142857" style="438" customWidth="1"/>
    <col min="21" max="21" width="9.14285714285714" style="438"/>
    <col min="22" max="22" width="9.14285714285714" style="653"/>
    <col min="23" max="42" width="9.14285714285714" style="437"/>
    <col min="43" max="43" width="9.14285714285714" style="447"/>
    <col min="44" max="16384" width="9.14285714285714" style="438"/>
  </cols>
  <sheetData>
    <row r="1" s="275" customFormat="1" ht="21.95" customHeight="1" spans="1:22">
      <c r="A1" s="344" t="s">
        <v>157</v>
      </c>
      <c r="B1" s="344" t="s">
        <v>28</v>
      </c>
      <c r="C1" s="654" t="s">
        <v>29</v>
      </c>
      <c r="D1" s="344" t="s">
        <v>30</v>
      </c>
      <c r="E1" s="344" t="s">
        <v>31</v>
      </c>
      <c r="F1" s="344" t="s">
        <v>32</v>
      </c>
      <c r="G1" s="344" t="s">
        <v>33</v>
      </c>
      <c r="H1" s="275" t="s">
        <v>34</v>
      </c>
      <c r="I1" s="448" t="s">
        <v>35</v>
      </c>
      <c r="J1" s="346" t="s">
        <v>36</v>
      </c>
      <c r="K1" s="456" t="s">
        <v>37</v>
      </c>
      <c r="L1" s="357" t="s">
        <v>38</v>
      </c>
      <c r="M1" s="357" t="s">
        <v>39</v>
      </c>
      <c r="N1" s="52" t="s">
        <v>40</v>
      </c>
      <c r="O1" s="457" t="s">
        <v>41</v>
      </c>
      <c r="P1" s="359" t="s">
        <v>42</v>
      </c>
      <c r="Q1" s="359" t="s">
        <v>43</v>
      </c>
      <c r="R1" s="360" t="s">
        <v>44</v>
      </c>
      <c r="S1" s="346" t="s">
        <v>45</v>
      </c>
      <c r="T1" s="346" t="s">
        <v>46</v>
      </c>
      <c r="U1" s="372" t="s">
        <v>47</v>
      </c>
      <c r="V1" s="345" t="s">
        <v>34</v>
      </c>
    </row>
    <row r="2" s="26" customFormat="1" customHeight="1" spans="1:23">
      <c r="A2" s="26" t="s">
        <v>215</v>
      </c>
      <c r="C2" s="655" t="s">
        <v>216</v>
      </c>
      <c r="D2" s="656" t="s">
        <v>217</v>
      </c>
      <c r="E2" s="28" t="s">
        <v>218</v>
      </c>
      <c r="F2" s="657"/>
      <c r="G2" s="656">
        <v>796100</v>
      </c>
      <c r="H2" s="657" t="s">
        <v>219</v>
      </c>
      <c r="I2" s="657"/>
      <c r="J2" s="429">
        <v>43646</v>
      </c>
      <c r="K2" s="420"/>
      <c r="L2" s="658"/>
      <c r="M2" s="28"/>
      <c r="N2" s="659"/>
      <c r="O2" s="28"/>
      <c r="P2" s="28" t="s">
        <v>220</v>
      </c>
      <c r="Q2" s="28" t="s">
        <v>221</v>
      </c>
      <c r="R2" s="28" t="s">
        <v>222</v>
      </c>
      <c r="S2" s="661">
        <v>43681</v>
      </c>
      <c r="T2" s="661">
        <v>43682</v>
      </c>
      <c r="U2" s="28" t="s">
        <v>99</v>
      </c>
      <c r="V2" s="662" t="s">
        <v>223</v>
      </c>
      <c r="W2" s="28"/>
    </row>
    <row r="3" s="26" customFormat="1" customHeight="1" spans="1:23">
      <c r="A3" s="26" t="s">
        <v>215</v>
      </c>
      <c r="C3" s="655" t="s">
        <v>216</v>
      </c>
      <c r="D3" s="656" t="s">
        <v>224</v>
      </c>
      <c r="E3" s="28" t="s">
        <v>218</v>
      </c>
      <c r="F3" s="657"/>
      <c r="G3" s="656">
        <v>796100</v>
      </c>
      <c r="H3" s="657" t="s">
        <v>219</v>
      </c>
      <c r="I3" s="657"/>
      <c r="J3" s="429">
        <v>43646</v>
      </c>
      <c r="K3" s="420"/>
      <c r="L3" s="658"/>
      <c r="M3" s="28"/>
      <c r="N3" s="659"/>
      <c r="O3" s="28"/>
      <c r="P3" s="28" t="s">
        <v>225</v>
      </c>
      <c r="Q3" s="28" t="s">
        <v>226</v>
      </c>
      <c r="R3" s="28" t="s">
        <v>222</v>
      </c>
      <c r="S3" s="661">
        <v>43681</v>
      </c>
      <c r="T3" s="661">
        <v>43682</v>
      </c>
      <c r="U3" s="28" t="s">
        <v>99</v>
      </c>
      <c r="V3" s="662" t="s">
        <v>227</v>
      </c>
      <c r="W3" s="28"/>
    </row>
    <row r="4" s="26" customFormat="1" customHeight="1" spans="1:23">
      <c r="A4" s="26" t="s">
        <v>215</v>
      </c>
      <c r="C4" s="655" t="s">
        <v>216</v>
      </c>
      <c r="D4" s="656" t="s">
        <v>228</v>
      </c>
      <c r="E4" s="28" t="s">
        <v>162</v>
      </c>
      <c r="F4" s="657"/>
      <c r="G4" s="656">
        <v>796100</v>
      </c>
      <c r="H4" s="657" t="s">
        <v>219</v>
      </c>
      <c r="I4" s="657"/>
      <c r="J4" s="429">
        <v>43646</v>
      </c>
      <c r="K4" s="420" t="s">
        <v>229</v>
      </c>
      <c r="L4" s="658"/>
      <c r="M4" s="28"/>
      <c r="N4" s="659"/>
      <c r="O4" s="28"/>
      <c r="P4" s="26" t="s">
        <v>230</v>
      </c>
      <c r="Q4" s="28" t="s">
        <v>231</v>
      </c>
      <c r="R4" s="28" t="s">
        <v>222</v>
      </c>
      <c r="S4" s="661">
        <v>43708</v>
      </c>
      <c r="T4" s="661">
        <v>43709</v>
      </c>
      <c r="U4" s="28" t="s">
        <v>168</v>
      </c>
      <c r="V4" s="662" t="s">
        <v>232</v>
      </c>
      <c r="W4" s="28"/>
    </row>
    <row r="5" s="26" customFormat="1" customHeight="1" spans="1:25">
      <c r="A5" s="26" t="s">
        <v>215</v>
      </c>
      <c r="C5" s="655" t="s">
        <v>216</v>
      </c>
      <c r="D5" s="656" t="s">
        <v>233</v>
      </c>
      <c r="E5" s="28" t="s">
        <v>162</v>
      </c>
      <c r="F5" s="657"/>
      <c r="G5" s="656">
        <v>796100</v>
      </c>
      <c r="H5" s="657" t="s">
        <v>234</v>
      </c>
      <c r="I5" s="660" t="s">
        <v>235</v>
      </c>
      <c r="J5" s="429">
        <v>43646</v>
      </c>
      <c r="K5" s="420" t="s">
        <v>229</v>
      </c>
      <c r="L5" s="658"/>
      <c r="M5" s="28"/>
      <c r="N5" s="659"/>
      <c r="O5" s="28"/>
      <c r="P5" s="28" t="s">
        <v>236</v>
      </c>
      <c r="Q5" s="28" t="s">
        <v>231</v>
      </c>
      <c r="R5" s="28" t="s">
        <v>222</v>
      </c>
      <c r="S5" s="661">
        <v>43709</v>
      </c>
      <c r="T5" s="661">
        <v>43709</v>
      </c>
      <c r="U5" s="28" t="s">
        <v>99</v>
      </c>
      <c r="V5" s="662" t="s">
        <v>232</v>
      </c>
      <c r="W5" s="28"/>
      <c r="Y5" s="28" t="s">
        <v>237</v>
      </c>
    </row>
    <row r="6" s="26" customFormat="1" customHeight="1" spans="1:23">
      <c r="A6" s="26" t="s">
        <v>215</v>
      </c>
      <c r="C6" s="655" t="s">
        <v>216</v>
      </c>
      <c r="D6" s="656" t="s">
        <v>238</v>
      </c>
      <c r="E6" s="28" t="s">
        <v>162</v>
      </c>
      <c r="F6" s="657"/>
      <c r="G6" s="656">
        <v>796100</v>
      </c>
      <c r="H6" s="657" t="s">
        <v>219</v>
      </c>
      <c r="I6" s="657"/>
      <c r="J6" s="429">
        <v>43646</v>
      </c>
      <c r="K6" s="420"/>
      <c r="L6" s="658"/>
      <c r="M6" s="28"/>
      <c r="N6" s="659"/>
      <c r="O6" s="28"/>
      <c r="P6" s="28" t="s">
        <v>239</v>
      </c>
      <c r="Q6" s="28" t="s">
        <v>240</v>
      </c>
      <c r="R6" s="28" t="s">
        <v>173</v>
      </c>
      <c r="S6" s="661">
        <v>43688</v>
      </c>
      <c r="T6" s="661">
        <v>43688</v>
      </c>
      <c r="U6" s="28" t="s">
        <v>99</v>
      </c>
      <c r="V6" s="662" t="s">
        <v>241</v>
      </c>
      <c r="W6" s="28"/>
    </row>
    <row r="7" s="26" customFormat="1" customHeight="1" spans="1:23">
      <c r="A7" s="26" t="s">
        <v>215</v>
      </c>
      <c r="C7" s="655" t="s">
        <v>216</v>
      </c>
      <c r="D7" s="656" t="s">
        <v>242</v>
      </c>
      <c r="E7" s="28" t="s">
        <v>162</v>
      </c>
      <c r="F7" s="657"/>
      <c r="G7" s="656">
        <v>796100</v>
      </c>
      <c r="H7" s="657"/>
      <c r="I7" s="657"/>
      <c r="J7" s="429">
        <v>43646</v>
      </c>
      <c r="K7" s="420"/>
      <c r="L7" s="658"/>
      <c r="M7" s="28"/>
      <c r="N7" s="659"/>
      <c r="O7" s="28"/>
      <c r="P7" s="28" t="s">
        <v>243</v>
      </c>
      <c r="Q7" s="28" t="s">
        <v>194</v>
      </c>
      <c r="R7" s="28" t="s">
        <v>173</v>
      </c>
      <c r="S7" s="661">
        <v>43673</v>
      </c>
      <c r="T7" s="661">
        <v>43673</v>
      </c>
      <c r="U7" s="28" t="s">
        <v>99</v>
      </c>
      <c r="V7" s="662" t="s">
        <v>244</v>
      </c>
      <c r="W7" s="28"/>
    </row>
    <row r="8" s="26" customFormat="1" customHeight="1" spans="1:23">
      <c r="A8" s="26" t="s">
        <v>215</v>
      </c>
      <c r="C8" s="655" t="s">
        <v>216</v>
      </c>
      <c r="D8" s="656" t="s">
        <v>245</v>
      </c>
      <c r="E8" s="28" t="s">
        <v>162</v>
      </c>
      <c r="F8" s="657"/>
      <c r="G8" s="656">
        <v>796100</v>
      </c>
      <c r="H8" s="657"/>
      <c r="I8" s="28"/>
      <c r="J8" s="429">
        <v>43646</v>
      </c>
      <c r="K8" s="420" t="s">
        <v>229</v>
      </c>
      <c r="L8" s="28"/>
      <c r="M8" s="28"/>
      <c r="N8" s="659"/>
      <c r="O8" s="28"/>
      <c r="P8" s="28" t="s">
        <v>246</v>
      </c>
      <c r="Q8" s="28" t="s">
        <v>247</v>
      </c>
      <c r="R8" s="28" t="s">
        <v>248</v>
      </c>
      <c r="S8" s="661">
        <v>43707</v>
      </c>
      <c r="T8" s="661">
        <v>43707</v>
      </c>
      <c r="U8" s="28" t="s">
        <v>168</v>
      </c>
      <c r="V8" s="662" t="s">
        <v>249</v>
      </c>
      <c r="W8" s="28"/>
    </row>
    <row r="9" s="26" customFormat="1" ht="19.5" customHeight="1" spans="1:25">
      <c r="A9" s="26" t="s">
        <v>215</v>
      </c>
      <c r="C9" s="655" t="s">
        <v>216</v>
      </c>
      <c r="D9" s="656" t="s">
        <v>250</v>
      </c>
      <c r="E9" s="28" t="s">
        <v>162</v>
      </c>
      <c r="F9" s="657"/>
      <c r="G9" s="656">
        <v>796100</v>
      </c>
      <c r="H9" s="657"/>
      <c r="I9" s="657"/>
      <c r="J9" s="429">
        <v>43646</v>
      </c>
      <c r="K9" s="420" t="s">
        <v>229</v>
      </c>
      <c r="L9" s="658"/>
      <c r="M9" s="28"/>
      <c r="N9" s="659"/>
      <c r="O9" s="28"/>
      <c r="P9" s="28"/>
      <c r="Q9" s="28"/>
      <c r="R9" s="28"/>
      <c r="S9" s="661"/>
      <c r="T9" s="661"/>
      <c r="U9" s="28"/>
      <c r="V9" s="662"/>
      <c r="W9" s="28"/>
      <c r="Y9" s="26" t="s">
        <v>251</v>
      </c>
    </row>
    <row r="10" s="437" customFormat="1" customHeight="1" spans="2:22">
      <c r="B10" s="451"/>
      <c r="C10" s="452"/>
      <c r="D10" s="453"/>
      <c r="E10" s="454"/>
      <c r="F10" s="455"/>
      <c r="G10" s="455"/>
      <c r="H10" s="455"/>
      <c r="I10" s="454"/>
      <c r="J10" s="454"/>
      <c r="K10" s="652"/>
      <c r="L10" s="454"/>
      <c r="M10" s="454"/>
      <c r="N10" s="463"/>
      <c r="O10" s="454"/>
      <c r="P10" s="454"/>
      <c r="Q10" s="454"/>
      <c r="R10" s="454"/>
      <c r="S10" s="454"/>
      <c r="V10" s="452"/>
    </row>
    <row r="11" s="437" customFormat="1" customHeight="1" spans="2:22">
      <c r="B11" s="451"/>
      <c r="C11" s="452"/>
      <c r="D11" s="453"/>
      <c r="E11" s="454"/>
      <c r="F11" s="455"/>
      <c r="G11" s="455"/>
      <c r="H11" s="455"/>
      <c r="I11" s="454"/>
      <c r="J11" s="454"/>
      <c r="K11" s="652"/>
      <c r="L11" s="454"/>
      <c r="M11" s="454"/>
      <c r="N11" s="463"/>
      <c r="O11" s="454"/>
      <c r="P11" s="454"/>
      <c r="Q11" s="454"/>
      <c r="R11" s="454"/>
      <c r="S11" s="454"/>
      <c r="V11" s="452"/>
    </row>
    <row r="12" s="437" customFormat="1" customHeight="1" spans="2:22">
      <c r="B12" s="451"/>
      <c r="C12" s="452"/>
      <c r="D12" s="453"/>
      <c r="E12" s="454"/>
      <c r="F12" s="455"/>
      <c r="G12" s="455"/>
      <c r="H12" s="455"/>
      <c r="I12" s="455"/>
      <c r="J12" s="455"/>
      <c r="K12" s="461"/>
      <c r="L12" s="462"/>
      <c r="M12" s="454"/>
      <c r="N12" s="463"/>
      <c r="O12" s="454"/>
      <c r="P12" s="454"/>
      <c r="Q12" s="454"/>
      <c r="R12" s="452"/>
      <c r="V12" s="452"/>
    </row>
    <row r="13" s="437" customFormat="1" customHeight="1" spans="2:22">
      <c r="B13" s="451"/>
      <c r="C13" s="452"/>
      <c r="D13" s="453"/>
      <c r="E13" s="454"/>
      <c r="F13" s="455"/>
      <c r="G13" s="455"/>
      <c r="H13" s="455"/>
      <c r="I13" s="455"/>
      <c r="J13" s="455"/>
      <c r="K13" s="461"/>
      <c r="L13" s="462"/>
      <c r="M13" s="454"/>
      <c r="N13" s="463"/>
      <c r="O13" s="454"/>
      <c r="P13" s="454"/>
      <c r="Q13" s="454"/>
      <c r="R13" s="452"/>
      <c r="V13" s="452"/>
    </row>
    <row r="14" s="437" customFormat="1" customHeight="1" spans="2:22">
      <c r="B14" s="451"/>
      <c r="C14" s="452"/>
      <c r="D14" s="453"/>
      <c r="E14" s="454"/>
      <c r="F14" s="455"/>
      <c r="G14" s="455"/>
      <c r="H14" s="455"/>
      <c r="I14" s="455"/>
      <c r="J14" s="455"/>
      <c r="K14" s="461"/>
      <c r="L14" s="462"/>
      <c r="M14" s="454"/>
      <c r="N14" s="463"/>
      <c r="O14" s="454"/>
      <c r="P14" s="454"/>
      <c r="Q14" s="454"/>
      <c r="R14" s="452"/>
      <c r="V14" s="452"/>
    </row>
    <row r="15" s="437" customFormat="1" customHeight="1" spans="2:22">
      <c r="B15" s="451"/>
      <c r="C15" s="452"/>
      <c r="D15" s="453"/>
      <c r="E15" s="454"/>
      <c r="F15" s="455"/>
      <c r="G15" s="455"/>
      <c r="H15" s="455"/>
      <c r="I15" s="455"/>
      <c r="J15" s="455"/>
      <c r="K15" s="461"/>
      <c r="L15" s="462"/>
      <c r="M15" s="454"/>
      <c r="N15" s="463"/>
      <c r="O15" s="454"/>
      <c r="P15" s="454"/>
      <c r="Q15" s="454"/>
      <c r="R15" s="452"/>
      <c r="V15" s="452"/>
    </row>
    <row r="16" s="437" customFormat="1" customHeight="1" spans="2:22">
      <c r="B16" s="451"/>
      <c r="C16" s="452"/>
      <c r="D16" s="453"/>
      <c r="E16" s="454"/>
      <c r="F16" s="455"/>
      <c r="G16" s="455"/>
      <c r="H16" s="455"/>
      <c r="I16" s="455"/>
      <c r="J16" s="455"/>
      <c r="K16" s="461"/>
      <c r="L16" s="462"/>
      <c r="M16" s="454"/>
      <c r="N16" s="463"/>
      <c r="O16" s="454"/>
      <c r="P16" s="454"/>
      <c r="Q16" s="454"/>
      <c r="R16" s="452"/>
      <c r="V16" s="452"/>
    </row>
    <row r="17" s="437" customFormat="1" customHeight="1" spans="2:22">
      <c r="B17" s="451"/>
      <c r="C17" s="452"/>
      <c r="D17" s="453"/>
      <c r="E17" s="454"/>
      <c r="F17" s="455"/>
      <c r="G17" s="455"/>
      <c r="H17" s="455"/>
      <c r="I17" s="455"/>
      <c r="J17" s="455"/>
      <c r="K17" s="461"/>
      <c r="L17" s="462"/>
      <c r="M17" s="454"/>
      <c r="N17" s="463"/>
      <c r="O17" s="454"/>
      <c r="P17" s="454"/>
      <c r="Q17" s="454"/>
      <c r="R17" s="452"/>
      <c r="V17" s="452"/>
    </row>
    <row r="18" s="437" customFormat="1" customHeight="1" spans="1:22">
      <c r="A18" s="452"/>
      <c r="B18" s="451"/>
      <c r="C18" s="452"/>
      <c r="D18" s="453"/>
      <c r="E18" s="454"/>
      <c r="F18" s="455"/>
      <c r="G18" s="455"/>
      <c r="H18" s="455"/>
      <c r="I18" s="455"/>
      <c r="J18" s="455"/>
      <c r="K18" s="461"/>
      <c r="L18" s="462"/>
      <c r="M18" s="454"/>
      <c r="N18" s="463"/>
      <c r="O18" s="454"/>
      <c r="P18" s="454"/>
      <c r="Q18" s="454"/>
      <c r="R18" s="452"/>
      <c r="V18" s="452"/>
    </row>
    <row r="19" s="437" customFormat="1" customHeight="1" spans="2:22">
      <c r="B19" s="451"/>
      <c r="C19" s="452"/>
      <c r="D19" s="453"/>
      <c r="E19" s="454"/>
      <c r="F19" s="455"/>
      <c r="G19" s="455"/>
      <c r="H19" s="455"/>
      <c r="I19" s="455"/>
      <c r="J19" s="455"/>
      <c r="K19" s="461"/>
      <c r="L19" s="462"/>
      <c r="M19" s="454"/>
      <c r="N19" s="463"/>
      <c r="O19" s="454"/>
      <c r="P19" s="454"/>
      <c r="Q19" s="454"/>
      <c r="R19" s="452"/>
      <c r="V19" s="452"/>
    </row>
    <row r="20" s="437" customFormat="1" customHeight="1" spans="2:22">
      <c r="B20" s="451"/>
      <c r="C20" s="452"/>
      <c r="D20" s="453"/>
      <c r="E20" s="454"/>
      <c r="F20" s="455"/>
      <c r="G20" s="455"/>
      <c r="H20" s="455"/>
      <c r="I20" s="455"/>
      <c r="J20" s="455"/>
      <c r="K20" s="461"/>
      <c r="L20" s="462"/>
      <c r="M20" s="454"/>
      <c r="N20" s="463"/>
      <c r="O20" s="454"/>
      <c r="P20" s="454"/>
      <c r="Q20" s="454"/>
      <c r="R20" s="452"/>
      <c r="V20" s="452"/>
    </row>
    <row r="21" s="437" customFormat="1" customHeight="1" spans="2:22">
      <c r="B21" s="451"/>
      <c r="C21" s="452"/>
      <c r="D21" s="453"/>
      <c r="E21" s="454"/>
      <c r="F21" s="455"/>
      <c r="G21" s="455"/>
      <c r="H21" s="455"/>
      <c r="I21" s="455"/>
      <c r="J21" s="455"/>
      <c r="K21" s="461"/>
      <c r="L21" s="462"/>
      <c r="M21" s="454"/>
      <c r="N21" s="463"/>
      <c r="O21" s="454"/>
      <c r="P21" s="454"/>
      <c r="Q21" s="454"/>
      <c r="R21" s="452"/>
      <c r="V21" s="452"/>
    </row>
    <row r="22" s="437" customFormat="1" customHeight="1" spans="3:22">
      <c r="C22" s="452"/>
      <c r="J22" s="451"/>
      <c r="K22" s="461"/>
      <c r="L22" s="462"/>
      <c r="M22" s="454"/>
      <c r="N22" s="463"/>
      <c r="O22" s="454"/>
      <c r="P22" s="454"/>
      <c r="Q22" s="454"/>
      <c r="R22" s="452"/>
      <c r="V22" s="452"/>
    </row>
    <row r="23" s="437" customFormat="1" customHeight="1" spans="2:22">
      <c r="B23" s="451"/>
      <c r="C23" s="452"/>
      <c r="D23" s="453"/>
      <c r="E23" s="454"/>
      <c r="F23" s="455"/>
      <c r="G23" s="455"/>
      <c r="H23" s="455"/>
      <c r="I23" s="455"/>
      <c r="J23" s="455"/>
      <c r="K23" s="461"/>
      <c r="L23" s="462"/>
      <c r="M23" s="454"/>
      <c r="N23" s="463"/>
      <c r="O23" s="454"/>
      <c r="P23" s="454"/>
      <c r="Q23" s="454"/>
      <c r="R23" s="452"/>
      <c r="V23" s="452"/>
    </row>
    <row r="24" s="437" customFormat="1" customHeight="1" spans="2:22">
      <c r="B24" s="451"/>
      <c r="C24" s="452"/>
      <c r="D24" s="453"/>
      <c r="E24" s="454"/>
      <c r="F24" s="455"/>
      <c r="G24" s="455"/>
      <c r="H24" s="455"/>
      <c r="I24" s="455"/>
      <c r="J24" s="455"/>
      <c r="K24" s="461"/>
      <c r="L24" s="462"/>
      <c r="M24" s="454"/>
      <c r="N24" s="463"/>
      <c r="O24" s="454"/>
      <c r="P24" s="454"/>
      <c r="Q24" s="454"/>
      <c r="R24" s="452"/>
      <c r="V24" s="452"/>
    </row>
    <row r="25" s="437" customFormat="1" customHeight="1" spans="2:22">
      <c r="B25" s="451"/>
      <c r="C25" s="452"/>
      <c r="D25" s="453"/>
      <c r="E25" s="454"/>
      <c r="F25" s="455"/>
      <c r="G25" s="455"/>
      <c r="H25" s="455"/>
      <c r="I25" s="455"/>
      <c r="J25" s="455"/>
      <c r="K25" s="461"/>
      <c r="L25" s="462"/>
      <c r="M25" s="454"/>
      <c r="N25" s="463"/>
      <c r="O25" s="454"/>
      <c r="P25" s="454"/>
      <c r="Q25" s="454"/>
      <c r="R25" s="452"/>
      <c r="V25" s="452"/>
    </row>
    <row r="26" s="437" customFormat="1" customHeight="1" spans="2:22">
      <c r="B26" s="451"/>
      <c r="C26" s="452"/>
      <c r="D26" s="453"/>
      <c r="E26" s="454"/>
      <c r="F26" s="455"/>
      <c r="G26" s="455"/>
      <c r="H26" s="455"/>
      <c r="I26" s="455"/>
      <c r="J26" s="455"/>
      <c r="K26" s="461"/>
      <c r="L26" s="462"/>
      <c r="M26" s="454"/>
      <c r="N26" s="463"/>
      <c r="O26" s="454"/>
      <c r="P26" s="454"/>
      <c r="Q26" s="454"/>
      <c r="R26" s="452"/>
      <c r="V26" s="452"/>
    </row>
    <row r="27" s="437" customFormat="1" customHeight="1" spans="2:22">
      <c r="B27" s="451"/>
      <c r="C27" s="452"/>
      <c r="D27" s="453"/>
      <c r="E27" s="454"/>
      <c r="F27" s="455"/>
      <c r="G27" s="455"/>
      <c r="H27" s="455"/>
      <c r="I27" s="455"/>
      <c r="J27" s="455"/>
      <c r="K27" s="461"/>
      <c r="L27" s="462"/>
      <c r="M27" s="454"/>
      <c r="N27" s="463"/>
      <c r="O27" s="454"/>
      <c r="P27" s="454"/>
      <c r="Q27" s="454"/>
      <c r="R27" s="452"/>
      <c r="V27" s="452"/>
    </row>
    <row r="28" s="437" customFormat="1" customHeight="1" spans="2:22">
      <c r="B28" s="451"/>
      <c r="C28" s="452"/>
      <c r="D28" s="453"/>
      <c r="E28" s="454"/>
      <c r="F28" s="455"/>
      <c r="G28" s="455"/>
      <c r="H28" s="455"/>
      <c r="I28" s="455"/>
      <c r="J28" s="455"/>
      <c r="K28" s="461"/>
      <c r="L28" s="462"/>
      <c r="M28" s="454"/>
      <c r="N28" s="463"/>
      <c r="O28" s="454"/>
      <c r="P28" s="454"/>
      <c r="Q28" s="454"/>
      <c r="R28" s="452"/>
      <c r="V28" s="452"/>
    </row>
    <row r="29" s="437" customFormat="1" customHeight="1" spans="2:22">
      <c r="B29" s="451"/>
      <c r="C29" s="452"/>
      <c r="D29" s="453"/>
      <c r="E29" s="454"/>
      <c r="F29" s="455"/>
      <c r="G29" s="455"/>
      <c r="H29" s="455"/>
      <c r="I29" s="455"/>
      <c r="J29" s="455"/>
      <c r="K29" s="461"/>
      <c r="L29" s="462"/>
      <c r="M29" s="454"/>
      <c r="N29" s="463"/>
      <c r="O29" s="454"/>
      <c r="P29" s="454"/>
      <c r="Q29" s="454"/>
      <c r="R29" s="452"/>
      <c r="V29" s="452"/>
    </row>
    <row r="30" s="437" customFormat="1" customHeight="1" spans="2:22">
      <c r="B30" s="451"/>
      <c r="C30" s="452"/>
      <c r="D30" s="453"/>
      <c r="E30" s="454"/>
      <c r="F30" s="455"/>
      <c r="G30" s="455"/>
      <c r="H30" s="455"/>
      <c r="I30" s="455"/>
      <c r="J30" s="455"/>
      <c r="K30" s="461"/>
      <c r="L30" s="462"/>
      <c r="M30" s="454"/>
      <c r="N30" s="463"/>
      <c r="O30" s="454"/>
      <c r="P30" s="454"/>
      <c r="Q30" s="454"/>
      <c r="R30" s="452"/>
      <c r="V30" s="452"/>
    </row>
    <row r="31" s="437" customFormat="1" customHeight="1" spans="2:22">
      <c r="B31" s="451"/>
      <c r="C31" s="452"/>
      <c r="D31" s="453"/>
      <c r="E31" s="454"/>
      <c r="F31" s="455"/>
      <c r="G31" s="455"/>
      <c r="H31" s="455"/>
      <c r="I31" s="455"/>
      <c r="J31" s="455"/>
      <c r="K31" s="461"/>
      <c r="L31" s="462"/>
      <c r="M31" s="454"/>
      <c r="N31" s="463"/>
      <c r="O31" s="454"/>
      <c r="P31" s="454"/>
      <c r="Q31" s="454"/>
      <c r="R31" s="452"/>
      <c r="V31" s="452"/>
    </row>
    <row r="32" s="437" customFormat="1" customHeight="1" spans="2:22">
      <c r="B32" s="451"/>
      <c r="C32" s="452"/>
      <c r="D32" s="453"/>
      <c r="E32" s="454"/>
      <c r="F32" s="455"/>
      <c r="G32" s="455"/>
      <c r="H32" s="455"/>
      <c r="I32" s="455"/>
      <c r="J32" s="455"/>
      <c r="K32" s="461"/>
      <c r="L32" s="462"/>
      <c r="M32" s="454"/>
      <c r="N32" s="463"/>
      <c r="O32" s="454"/>
      <c r="P32" s="454"/>
      <c r="Q32" s="454"/>
      <c r="R32" s="452"/>
      <c r="V32" s="452"/>
    </row>
    <row r="33" s="437" customFormat="1" customHeight="1" spans="2:22">
      <c r="B33" s="451"/>
      <c r="C33" s="452"/>
      <c r="D33" s="453"/>
      <c r="E33" s="454"/>
      <c r="F33" s="455"/>
      <c r="G33" s="455"/>
      <c r="H33" s="455"/>
      <c r="I33" s="455"/>
      <c r="J33" s="455"/>
      <c r="K33" s="461"/>
      <c r="L33" s="462"/>
      <c r="M33" s="454"/>
      <c r="N33" s="463"/>
      <c r="O33" s="454"/>
      <c r="P33" s="454"/>
      <c r="Q33" s="454"/>
      <c r="R33" s="452"/>
      <c r="V33" s="452"/>
    </row>
    <row r="34" s="437" customFormat="1" customHeight="1" spans="2:22">
      <c r="B34" s="451"/>
      <c r="C34" s="452"/>
      <c r="D34" s="453"/>
      <c r="E34" s="454"/>
      <c r="F34" s="455"/>
      <c r="G34" s="455"/>
      <c r="H34" s="455"/>
      <c r="I34" s="455"/>
      <c r="J34" s="455"/>
      <c r="K34" s="461"/>
      <c r="L34" s="462"/>
      <c r="M34" s="454"/>
      <c r="N34" s="463"/>
      <c r="O34" s="454"/>
      <c r="P34" s="454"/>
      <c r="Q34" s="454"/>
      <c r="R34" s="452"/>
      <c r="V34" s="452"/>
    </row>
    <row r="35" s="437" customFormat="1" customHeight="1" spans="2:22">
      <c r="B35" s="451"/>
      <c r="C35" s="452"/>
      <c r="D35" s="453"/>
      <c r="E35" s="454"/>
      <c r="F35" s="455"/>
      <c r="G35" s="455"/>
      <c r="H35" s="455"/>
      <c r="I35" s="455"/>
      <c r="J35" s="455"/>
      <c r="K35" s="461"/>
      <c r="L35" s="462"/>
      <c r="M35" s="454"/>
      <c r="N35" s="463"/>
      <c r="O35" s="454"/>
      <c r="P35" s="454"/>
      <c r="Q35" s="454"/>
      <c r="R35" s="452"/>
      <c r="V35" s="452"/>
    </row>
    <row r="36" s="437" customFormat="1" customHeight="1" spans="2:22">
      <c r="B36" s="451"/>
      <c r="C36" s="452"/>
      <c r="D36" s="453"/>
      <c r="E36" s="454"/>
      <c r="F36" s="455"/>
      <c r="G36" s="455"/>
      <c r="H36" s="455"/>
      <c r="I36" s="455"/>
      <c r="J36" s="455"/>
      <c r="K36" s="461"/>
      <c r="L36" s="462"/>
      <c r="M36" s="454"/>
      <c r="N36" s="463"/>
      <c r="O36" s="454"/>
      <c r="P36" s="454"/>
      <c r="Q36" s="454"/>
      <c r="R36" s="452"/>
      <c r="V36" s="452"/>
    </row>
    <row r="37" s="437" customFormat="1" customHeight="1" spans="2:22">
      <c r="B37" s="451"/>
      <c r="C37" s="452"/>
      <c r="D37" s="453"/>
      <c r="E37" s="454"/>
      <c r="F37" s="455"/>
      <c r="G37" s="455"/>
      <c r="H37" s="455"/>
      <c r="I37" s="455"/>
      <c r="J37" s="455"/>
      <c r="K37" s="461"/>
      <c r="L37" s="462"/>
      <c r="M37" s="454"/>
      <c r="N37" s="463"/>
      <c r="O37" s="454"/>
      <c r="P37" s="454"/>
      <c r="Q37" s="454"/>
      <c r="R37" s="452"/>
      <c r="V37" s="452"/>
    </row>
    <row r="38" s="437" customFormat="1" customHeight="1" spans="2:22">
      <c r="B38" s="451"/>
      <c r="C38" s="452"/>
      <c r="D38" s="453"/>
      <c r="E38" s="454"/>
      <c r="F38" s="455"/>
      <c r="G38" s="455"/>
      <c r="H38" s="455"/>
      <c r="I38" s="455"/>
      <c r="J38" s="455"/>
      <c r="K38" s="461"/>
      <c r="L38" s="462"/>
      <c r="M38" s="454"/>
      <c r="N38" s="463"/>
      <c r="O38" s="454"/>
      <c r="P38" s="454"/>
      <c r="Q38" s="454"/>
      <c r="R38" s="452"/>
      <c r="V38" s="452"/>
    </row>
    <row r="39" s="437" customFormat="1" customHeight="1" spans="2:22">
      <c r="B39" s="451"/>
      <c r="C39" s="452"/>
      <c r="D39" s="453"/>
      <c r="E39" s="454"/>
      <c r="F39" s="455"/>
      <c r="G39" s="455"/>
      <c r="H39" s="455"/>
      <c r="I39" s="455"/>
      <c r="J39" s="455"/>
      <c r="K39" s="461"/>
      <c r="L39" s="462"/>
      <c r="M39" s="454"/>
      <c r="N39" s="463"/>
      <c r="O39" s="454"/>
      <c r="P39" s="454"/>
      <c r="Q39" s="454"/>
      <c r="R39" s="452"/>
      <c r="V39" s="452"/>
    </row>
    <row r="40" s="437" customFormat="1" customHeight="1" spans="2:22">
      <c r="B40" s="451"/>
      <c r="C40" s="452"/>
      <c r="D40" s="453"/>
      <c r="E40" s="454"/>
      <c r="F40" s="455"/>
      <c r="G40" s="455"/>
      <c r="H40" s="455"/>
      <c r="I40" s="455"/>
      <c r="J40" s="455"/>
      <c r="K40" s="461"/>
      <c r="L40" s="462"/>
      <c r="M40" s="454"/>
      <c r="N40" s="463"/>
      <c r="O40" s="454"/>
      <c r="P40" s="454"/>
      <c r="Q40" s="454"/>
      <c r="R40" s="452"/>
      <c r="V40" s="452"/>
    </row>
    <row r="41" s="437" customFormat="1" customHeight="1" spans="2:22">
      <c r="B41" s="451"/>
      <c r="C41" s="452"/>
      <c r="D41" s="453"/>
      <c r="E41" s="454"/>
      <c r="F41" s="455"/>
      <c r="G41" s="455"/>
      <c r="H41" s="455"/>
      <c r="I41" s="455"/>
      <c r="J41" s="455"/>
      <c r="K41" s="461"/>
      <c r="L41" s="462"/>
      <c r="M41" s="454"/>
      <c r="N41" s="463"/>
      <c r="O41" s="454"/>
      <c r="P41" s="454"/>
      <c r="Q41" s="454"/>
      <c r="R41" s="452"/>
      <c r="V41" s="452"/>
    </row>
    <row r="42" s="437" customFormat="1" customHeight="1" spans="2:22">
      <c r="B42" s="451"/>
      <c r="C42" s="452"/>
      <c r="D42" s="453"/>
      <c r="E42" s="454"/>
      <c r="F42" s="455"/>
      <c r="G42" s="455"/>
      <c r="H42" s="455"/>
      <c r="I42" s="455"/>
      <c r="J42" s="455"/>
      <c r="K42" s="461"/>
      <c r="L42" s="462"/>
      <c r="M42" s="454"/>
      <c r="N42" s="463"/>
      <c r="O42" s="454"/>
      <c r="P42" s="454"/>
      <c r="Q42" s="454"/>
      <c r="R42" s="452"/>
      <c r="V42" s="452"/>
    </row>
    <row r="43" s="437" customFormat="1" customHeight="1" spans="2:22">
      <c r="B43" s="451"/>
      <c r="C43" s="452"/>
      <c r="D43" s="453"/>
      <c r="E43" s="454"/>
      <c r="F43" s="455"/>
      <c r="G43" s="455"/>
      <c r="H43" s="455"/>
      <c r="I43" s="455"/>
      <c r="J43" s="455"/>
      <c r="K43" s="461"/>
      <c r="L43" s="462"/>
      <c r="M43" s="454"/>
      <c r="N43" s="463"/>
      <c r="O43" s="454"/>
      <c r="P43" s="454"/>
      <c r="Q43" s="454"/>
      <c r="R43" s="452"/>
      <c r="V43" s="452"/>
    </row>
    <row r="44" s="437" customFormat="1" customHeight="1" spans="2:22">
      <c r="B44" s="451"/>
      <c r="C44" s="452"/>
      <c r="D44" s="453"/>
      <c r="E44" s="454"/>
      <c r="F44" s="455"/>
      <c r="G44" s="455"/>
      <c r="H44" s="455"/>
      <c r="I44" s="455"/>
      <c r="J44" s="455"/>
      <c r="K44" s="461"/>
      <c r="L44" s="462"/>
      <c r="M44" s="454"/>
      <c r="N44" s="463"/>
      <c r="O44" s="454"/>
      <c r="P44" s="454"/>
      <c r="Q44" s="454"/>
      <c r="R44" s="452"/>
      <c r="V44" s="452"/>
    </row>
    <row r="45" s="437" customFormat="1" customHeight="1" spans="2:22">
      <c r="B45" s="451"/>
      <c r="C45" s="452"/>
      <c r="D45" s="453"/>
      <c r="E45" s="454"/>
      <c r="F45" s="455"/>
      <c r="G45" s="455"/>
      <c r="H45" s="455"/>
      <c r="I45" s="455"/>
      <c r="J45" s="455"/>
      <c r="K45" s="461"/>
      <c r="L45" s="462"/>
      <c r="M45" s="454"/>
      <c r="N45" s="463"/>
      <c r="O45" s="454"/>
      <c r="P45" s="454"/>
      <c r="Q45" s="454"/>
      <c r="R45" s="452"/>
      <c r="V45" s="452"/>
    </row>
    <row r="46" s="437" customFormat="1" customHeight="1" spans="2:22">
      <c r="B46" s="451"/>
      <c r="C46" s="452"/>
      <c r="D46" s="453"/>
      <c r="E46" s="454"/>
      <c r="F46" s="455"/>
      <c r="G46" s="455"/>
      <c r="H46" s="455"/>
      <c r="I46" s="455"/>
      <c r="J46" s="455"/>
      <c r="K46" s="461"/>
      <c r="L46" s="462"/>
      <c r="M46" s="454"/>
      <c r="N46" s="463"/>
      <c r="O46" s="454"/>
      <c r="P46" s="454"/>
      <c r="Q46" s="454"/>
      <c r="R46" s="452"/>
      <c r="V46" s="452"/>
    </row>
    <row r="47" s="437" customFormat="1" customHeight="1" spans="2:22">
      <c r="B47" s="451"/>
      <c r="C47" s="452"/>
      <c r="D47" s="453"/>
      <c r="E47" s="454"/>
      <c r="F47" s="455"/>
      <c r="G47" s="455"/>
      <c r="H47" s="455"/>
      <c r="I47" s="455"/>
      <c r="J47" s="455"/>
      <c r="K47" s="461"/>
      <c r="L47" s="462"/>
      <c r="M47" s="454"/>
      <c r="N47" s="463"/>
      <c r="O47" s="454"/>
      <c r="P47" s="454"/>
      <c r="Q47" s="454"/>
      <c r="R47" s="452"/>
      <c r="V47" s="452"/>
    </row>
    <row r="48" s="437" customFormat="1" customHeight="1" spans="2:22">
      <c r="B48" s="451"/>
      <c r="C48" s="452"/>
      <c r="D48" s="453"/>
      <c r="E48" s="454"/>
      <c r="F48" s="455"/>
      <c r="G48" s="455"/>
      <c r="H48" s="455"/>
      <c r="I48" s="455"/>
      <c r="J48" s="455"/>
      <c r="K48" s="461"/>
      <c r="L48" s="462"/>
      <c r="M48" s="454"/>
      <c r="N48" s="463"/>
      <c r="O48" s="454"/>
      <c r="P48" s="454"/>
      <c r="Q48" s="454"/>
      <c r="R48" s="452"/>
      <c r="V48" s="452"/>
    </row>
    <row r="49" s="437" customFormat="1" customHeight="1" spans="2:22">
      <c r="B49" s="451"/>
      <c r="C49" s="452"/>
      <c r="D49" s="453"/>
      <c r="E49" s="454"/>
      <c r="F49" s="455"/>
      <c r="G49" s="455"/>
      <c r="H49" s="455"/>
      <c r="I49" s="455"/>
      <c r="J49" s="455"/>
      <c r="K49" s="461"/>
      <c r="L49" s="462"/>
      <c r="M49" s="454"/>
      <c r="N49" s="463"/>
      <c r="O49" s="454"/>
      <c r="P49" s="454"/>
      <c r="Q49" s="454"/>
      <c r="R49" s="452"/>
      <c r="V49" s="452"/>
    </row>
    <row r="50" s="437" customFormat="1" customHeight="1" spans="2:22">
      <c r="B50" s="451"/>
      <c r="C50" s="452"/>
      <c r="D50" s="453"/>
      <c r="E50" s="454"/>
      <c r="F50" s="455"/>
      <c r="G50" s="455"/>
      <c r="H50" s="455"/>
      <c r="I50" s="455"/>
      <c r="J50" s="455"/>
      <c r="K50" s="461"/>
      <c r="L50" s="462"/>
      <c r="M50" s="454"/>
      <c r="N50" s="463"/>
      <c r="O50" s="454"/>
      <c r="P50" s="454"/>
      <c r="Q50" s="454"/>
      <c r="R50" s="452"/>
      <c r="V50" s="452"/>
    </row>
    <row r="51" s="437" customFormat="1" customHeight="1" spans="2:22">
      <c r="B51" s="451"/>
      <c r="C51" s="452"/>
      <c r="D51" s="453"/>
      <c r="E51" s="454"/>
      <c r="F51" s="455"/>
      <c r="G51" s="455"/>
      <c r="H51" s="455"/>
      <c r="I51" s="455"/>
      <c r="J51" s="455"/>
      <c r="K51" s="461"/>
      <c r="L51" s="462"/>
      <c r="M51" s="454"/>
      <c r="N51" s="463"/>
      <c r="O51" s="454"/>
      <c r="P51" s="454"/>
      <c r="Q51" s="454"/>
      <c r="R51" s="452"/>
      <c r="V51" s="452"/>
    </row>
    <row r="52" s="437" customFormat="1" customHeight="1" spans="2:22">
      <c r="B52" s="451"/>
      <c r="C52" s="452"/>
      <c r="D52" s="453"/>
      <c r="E52" s="454"/>
      <c r="F52" s="455"/>
      <c r="G52" s="455"/>
      <c r="H52" s="455"/>
      <c r="I52" s="455"/>
      <c r="J52" s="455"/>
      <c r="K52" s="461"/>
      <c r="L52" s="462"/>
      <c r="M52" s="454"/>
      <c r="N52" s="463"/>
      <c r="O52" s="454"/>
      <c r="P52" s="454"/>
      <c r="Q52" s="454"/>
      <c r="R52" s="452"/>
      <c r="V52" s="452"/>
    </row>
    <row r="53" s="437" customFormat="1" customHeight="1" spans="2:22">
      <c r="B53" s="451"/>
      <c r="C53" s="452"/>
      <c r="D53" s="453"/>
      <c r="E53" s="454"/>
      <c r="F53" s="455"/>
      <c r="G53" s="455"/>
      <c r="H53" s="455"/>
      <c r="I53" s="455"/>
      <c r="J53" s="455"/>
      <c r="K53" s="461"/>
      <c r="L53" s="462"/>
      <c r="M53" s="454"/>
      <c r="N53" s="463"/>
      <c r="O53" s="454"/>
      <c r="P53" s="454"/>
      <c r="Q53" s="454"/>
      <c r="R53" s="452"/>
      <c r="V53" s="452"/>
    </row>
    <row r="54" s="437" customFormat="1" customHeight="1" spans="2:22">
      <c r="B54" s="451"/>
      <c r="C54" s="452"/>
      <c r="D54" s="453"/>
      <c r="E54" s="454"/>
      <c r="F54" s="455"/>
      <c r="G54" s="455"/>
      <c r="H54" s="455"/>
      <c r="I54" s="455"/>
      <c r="J54" s="455"/>
      <c r="K54" s="461"/>
      <c r="L54" s="462"/>
      <c r="M54" s="454"/>
      <c r="N54" s="463"/>
      <c r="O54" s="454"/>
      <c r="P54" s="454"/>
      <c r="Q54" s="454"/>
      <c r="R54" s="452"/>
      <c r="V54" s="452"/>
    </row>
    <row r="55" s="437" customFormat="1" customHeight="1" spans="2:22">
      <c r="B55" s="451"/>
      <c r="C55" s="452"/>
      <c r="D55" s="453"/>
      <c r="E55" s="454"/>
      <c r="F55" s="455"/>
      <c r="G55" s="455"/>
      <c r="H55" s="455"/>
      <c r="I55" s="455"/>
      <c r="J55" s="455"/>
      <c r="K55" s="461"/>
      <c r="L55" s="462"/>
      <c r="M55" s="454"/>
      <c r="N55" s="463"/>
      <c r="O55" s="454"/>
      <c r="P55" s="454"/>
      <c r="Q55" s="454"/>
      <c r="R55" s="452"/>
      <c r="V55" s="452"/>
    </row>
    <row r="56" s="437" customFormat="1" customHeight="1" spans="2:22">
      <c r="B56" s="451"/>
      <c r="C56" s="452"/>
      <c r="D56" s="453"/>
      <c r="E56" s="454"/>
      <c r="F56" s="455"/>
      <c r="G56" s="455"/>
      <c r="H56" s="455"/>
      <c r="I56" s="455"/>
      <c r="J56" s="455"/>
      <c r="K56" s="461"/>
      <c r="L56" s="462"/>
      <c r="M56" s="454"/>
      <c r="N56" s="463"/>
      <c r="O56" s="454"/>
      <c r="P56" s="454"/>
      <c r="Q56" s="454"/>
      <c r="R56" s="452"/>
      <c r="V56" s="452"/>
    </row>
    <row r="57" s="437" customFormat="1" customHeight="1" spans="2:22">
      <c r="B57" s="451"/>
      <c r="C57" s="452"/>
      <c r="D57" s="453"/>
      <c r="E57" s="454"/>
      <c r="F57" s="455"/>
      <c r="G57" s="455"/>
      <c r="H57" s="455"/>
      <c r="I57" s="455"/>
      <c r="J57" s="455"/>
      <c r="K57" s="461"/>
      <c r="L57" s="462"/>
      <c r="M57" s="454"/>
      <c r="N57" s="463"/>
      <c r="O57" s="454"/>
      <c r="P57" s="454"/>
      <c r="Q57" s="454"/>
      <c r="R57" s="452"/>
      <c r="V57" s="452"/>
    </row>
    <row r="58" s="437" customFormat="1" customHeight="1" spans="2:22">
      <c r="B58" s="451"/>
      <c r="C58" s="452"/>
      <c r="D58" s="453"/>
      <c r="E58" s="454"/>
      <c r="F58" s="455"/>
      <c r="G58" s="455"/>
      <c r="H58" s="455"/>
      <c r="I58" s="455"/>
      <c r="J58" s="455"/>
      <c r="K58" s="461"/>
      <c r="L58" s="462"/>
      <c r="M58" s="454"/>
      <c r="N58" s="463"/>
      <c r="O58" s="454"/>
      <c r="P58" s="454"/>
      <c r="Q58" s="454"/>
      <c r="R58" s="452"/>
      <c r="V58" s="452"/>
    </row>
    <row r="59" s="437" customFormat="1" customHeight="1" spans="2:22">
      <c r="B59" s="451"/>
      <c r="C59" s="452"/>
      <c r="D59" s="453"/>
      <c r="E59" s="454"/>
      <c r="F59" s="455"/>
      <c r="G59" s="455"/>
      <c r="H59" s="455"/>
      <c r="I59" s="455"/>
      <c r="J59" s="455"/>
      <c r="K59" s="461"/>
      <c r="L59" s="462"/>
      <c r="M59" s="454"/>
      <c r="N59" s="463"/>
      <c r="O59" s="454"/>
      <c r="P59" s="454"/>
      <c r="Q59" s="454"/>
      <c r="R59" s="452"/>
      <c r="V59" s="452"/>
    </row>
    <row r="60" s="437" customFormat="1" customHeight="1" spans="2:22">
      <c r="B60" s="451"/>
      <c r="C60" s="452"/>
      <c r="D60" s="453"/>
      <c r="E60" s="454"/>
      <c r="F60" s="455"/>
      <c r="G60" s="455"/>
      <c r="H60" s="455"/>
      <c r="I60" s="455"/>
      <c r="J60" s="455"/>
      <c r="K60" s="461"/>
      <c r="L60" s="462"/>
      <c r="M60" s="454"/>
      <c r="N60" s="463"/>
      <c r="O60" s="454"/>
      <c r="P60" s="454"/>
      <c r="Q60" s="454"/>
      <c r="R60" s="452"/>
      <c r="V60" s="452"/>
    </row>
    <row r="61" s="437" customFormat="1" customHeight="1" spans="2:22">
      <c r="B61" s="451"/>
      <c r="C61" s="452"/>
      <c r="D61" s="453"/>
      <c r="E61" s="454"/>
      <c r="F61" s="455"/>
      <c r="G61" s="455"/>
      <c r="H61" s="455"/>
      <c r="I61" s="455"/>
      <c r="J61" s="455"/>
      <c r="K61" s="461"/>
      <c r="L61" s="462"/>
      <c r="M61" s="454"/>
      <c r="N61" s="463"/>
      <c r="O61" s="454"/>
      <c r="P61" s="454"/>
      <c r="Q61" s="454"/>
      <c r="R61" s="452"/>
      <c r="V61" s="452"/>
    </row>
    <row r="62" s="437" customFormat="1" customHeight="1" spans="2:22">
      <c r="B62" s="451"/>
      <c r="C62" s="452"/>
      <c r="D62" s="453"/>
      <c r="E62" s="454"/>
      <c r="F62" s="455"/>
      <c r="G62" s="455"/>
      <c r="H62" s="455"/>
      <c r="I62" s="455"/>
      <c r="J62" s="455"/>
      <c r="K62" s="461"/>
      <c r="L62" s="462"/>
      <c r="M62" s="454"/>
      <c r="N62" s="463"/>
      <c r="O62" s="454"/>
      <c r="P62" s="454"/>
      <c r="Q62" s="454"/>
      <c r="R62" s="452"/>
      <c r="V62" s="452"/>
    </row>
    <row r="63" s="437" customFormat="1" customHeight="1" spans="2:22">
      <c r="B63" s="451"/>
      <c r="C63" s="452"/>
      <c r="D63" s="453"/>
      <c r="E63" s="454"/>
      <c r="F63" s="455"/>
      <c r="G63" s="455"/>
      <c r="H63" s="455"/>
      <c r="I63" s="455"/>
      <c r="J63" s="455"/>
      <c r="K63" s="461"/>
      <c r="L63" s="462"/>
      <c r="M63" s="454"/>
      <c r="N63" s="463"/>
      <c r="O63" s="454"/>
      <c r="P63" s="454"/>
      <c r="Q63" s="454"/>
      <c r="R63" s="452"/>
      <c r="V63" s="452"/>
    </row>
    <row r="64" s="437" customFormat="1" customHeight="1" spans="2:22">
      <c r="B64" s="451"/>
      <c r="C64" s="452"/>
      <c r="D64" s="453"/>
      <c r="E64" s="454"/>
      <c r="F64" s="455"/>
      <c r="G64" s="455"/>
      <c r="H64" s="455"/>
      <c r="I64" s="455"/>
      <c r="J64" s="455"/>
      <c r="K64" s="461"/>
      <c r="L64" s="462"/>
      <c r="M64" s="454"/>
      <c r="N64" s="463"/>
      <c r="O64" s="454"/>
      <c r="P64" s="454"/>
      <c r="Q64" s="454"/>
      <c r="R64" s="452"/>
      <c r="V64" s="452"/>
    </row>
    <row r="65" s="437" customFormat="1" customHeight="1" spans="2:22">
      <c r="B65" s="451"/>
      <c r="C65" s="452"/>
      <c r="D65" s="453"/>
      <c r="E65" s="454"/>
      <c r="F65" s="455"/>
      <c r="G65" s="455"/>
      <c r="H65" s="455"/>
      <c r="I65" s="455"/>
      <c r="J65" s="455"/>
      <c r="K65" s="461"/>
      <c r="L65" s="462"/>
      <c r="M65" s="454"/>
      <c r="N65" s="463"/>
      <c r="O65" s="454"/>
      <c r="P65" s="454"/>
      <c r="Q65" s="454"/>
      <c r="R65" s="452"/>
      <c r="V65" s="452"/>
    </row>
    <row r="66" s="437" customFormat="1" customHeight="1" spans="2:22">
      <c r="B66" s="451"/>
      <c r="C66" s="452"/>
      <c r="D66" s="453"/>
      <c r="E66" s="454"/>
      <c r="F66" s="455"/>
      <c r="G66" s="455"/>
      <c r="H66" s="455"/>
      <c r="I66" s="455"/>
      <c r="J66" s="455"/>
      <c r="K66" s="461"/>
      <c r="L66" s="462"/>
      <c r="M66" s="454"/>
      <c r="N66" s="445"/>
      <c r="O66" s="454"/>
      <c r="P66" s="454"/>
      <c r="Q66" s="454"/>
      <c r="R66" s="452"/>
      <c r="V66" s="452"/>
    </row>
  </sheetData>
  <conditionalFormatting sqref="D2"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D3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D4"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</conditionalFormatting>
  <conditionalFormatting sqref="D5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</conditionalFormatting>
  <conditionalFormatting sqref="D6"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</conditionalFormatting>
  <conditionalFormatting sqref="D7"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</conditionalFormatting>
  <conditionalFormatting sqref="D8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D9"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B$1:B$1048576">
    <cfRule type="duplicateValues" dxfId="0" priority="138"/>
  </conditionalFormatting>
  <conditionalFormatting sqref="D2:D9">
    <cfRule type="duplicateValues" dxfId="0" priority="1"/>
  </conditionalFormatting>
  <conditionalFormatting sqref="N2:N1048576">
    <cfRule type="cellIs" dxfId="1" priority="151" operator="greaterThan">
      <formula>260</formula>
    </cfRule>
    <cfRule type="cellIs" dxfId="1" priority="152" operator="greaterThan">
      <formula>330</formula>
    </cfRule>
  </conditionalFormatting>
  <conditionalFormatting sqref="D10:D1048576 D1">
    <cfRule type="duplicateValues" dxfId="0" priority="137"/>
  </conditionalFormatting>
  <conditionalFormatting sqref="D4 D6">
    <cfRule type="duplicateValues" dxfId="0" priority="92"/>
  </conditionalFormatting>
  <conditionalFormatting sqref="D9 D4:D6">
    <cfRule type="duplicateValues" dxfId="0" priority="96"/>
  </conditionalFormatting>
  <conditionalFormatting sqref="D8:D9 D4:D6">
    <cfRule type="duplicateValues" dxfId="0" priority="93"/>
    <cfRule type="duplicateValues" dxfId="0" priority="94"/>
    <cfRule type="duplicateValues" dxfId="0" priority="95"/>
    <cfRule type="duplicateValues" dxfId="0" priority="103"/>
    <cfRule type="duplicateValues" dxfId="0" priority="104"/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18"/>
  <sheetViews>
    <sheetView showGridLines="0" tabSelected="1" zoomScale="115" zoomScaleNormal="115" workbookViewId="0">
      <pane ySplit="1" topLeftCell="A2" activePane="bottomLeft" state="frozen"/>
      <selection/>
      <selection pane="bottomLeft" activeCell="F9" sqref="F9"/>
    </sheetView>
  </sheetViews>
  <sheetFormatPr defaultColWidth="9.14285714285714" defaultRowHeight="20.1" customHeight="1"/>
  <cols>
    <col min="1" max="1" width="32.7142857142857" style="438" customWidth="1"/>
    <col min="2" max="2" width="7.71428571428571" style="439" customWidth="1"/>
    <col min="3" max="3" width="8" style="440" customWidth="1"/>
    <col min="4" max="4" width="16.4285714285714" style="441" customWidth="1"/>
    <col min="5" max="5" width="15" style="349" customWidth="1"/>
    <col min="6" max="6" width="10.4285714285714" style="442" customWidth="1"/>
    <col min="7" max="7" width="12.1428571428571" style="442" customWidth="1"/>
    <col min="8" max="8" width="4.28571428571429" style="442" customWidth="1"/>
    <col min="9" max="9" width="15" style="442" customWidth="1"/>
    <col min="10" max="10" width="15" style="443" customWidth="1"/>
    <col min="11" max="11" width="7.42857142857143" style="444" customWidth="1"/>
    <col min="12" max="12" width="8" style="349" customWidth="1"/>
    <col min="13" max="13" width="5" style="445" customWidth="1"/>
    <col min="14" max="14" width="7.14285714285714" style="349" customWidth="1"/>
    <col min="15" max="15" width="7.42857142857143" style="349" customWidth="1"/>
    <col min="16" max="16" width="7.57142857142857" style="349" customWidth="1"/>
    <col min="17" max="17" width="5" style="440" customWidth="1"/>
    <col min="18" max="18" width="7.14285714285714" style="438" customWidth="1"/>
    <col min="19" max="19" width="7.57142857142857" style="438" customWidth="1"/>
    <col min="20" max="20" width="9.14285714285714" style="438"/>
    <col min="21" max="21" width="9.14285714285714" style="446"/>
    <col min="22" max="41" width="9.14285714285714" style="437"/>
    <col min="42" max="42" width="9.14285714285714" style="447"/>
    <col min="43" max="16384" width="9.14285714285714" style="438"/>
  </cols>
  <sheetData>
    <row r="1" s="275" customFormat="1" ht="21.95" customHeight="1" spans="1:50">
      <c r="A1" s="344" t="s">
        <v>0</v>
      </c>
      <c r="B1" s="344" t="s">
        <v>28</v>
      </c>
      <c r="C1" s="344" t="s">
        <v>29</v>
      </c>
      <c r="D1" s="344" t="s">
        <v>30</v>
      </c>
      <c r="E1" s="344" t="s">
        <v>31</v>
      </c>
      <c r="F1" s="344" t="s">
        <v>145</v>
      </c>
      <c r="G1" s="345" t="s">
        <v>34</v>
      </c>
      <c r="H1" s="448" t="s">
        <v>35</v>
      </c>
      <c r="I1" s="346" t="s">
        <v>36</v>
      </c>
      <c r="J1" s="456" t="s">
        <v>37</v>
      </c>
      <c r="K1" s="357" t="s">
        <v>38</v>
      </c>
      <c r="L1" s="357" t="s">
        <v>39</v>
      </c>
      <c r="M1" s="52" t="s">
        <v>40</v>
      </c>
      <c r="N1" s="457" t="s">
        <v>41</v>
      </c>
      <c r="O1" s="359" t="s">
        <v>42</v>
      </c>
      <c r="P1" s="359" t="s">
        <v>43</v>
      </c>
      <c r="Q1" s="360" t="s">
        <v>44</v>
      </c>
      <c r="R1" s="346" t="s">
        <v>45</v>
      </c>
      <c r="S1" s="346" t="s">
        <v>46</v>
      </c>
      <c r="T1" s="372" t="s">
        <v>47</v>
      </c>
      <c r="U1" s="275" t="s">
        <v>34</v>
      </c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4"/>
    </row>
    <row r="2" s="276" customFormat="1" ht="21.95" customHeight="1" spans="1:21">
      <c r="A2" s="449" t="s">
        <v>252</v>
      </c>
      <c r="B2" s="349" t="s">
        <v>253</v>
      </c>
      <c r="C2" s="8" t="s">
        <v>120</v>
      </c>
      <c r="D2" s="11" t="s">
        <v>254</v>
      </c>
      <c r="E2" s="349" t="s">
        <v>170</v>
      </c>
      <c r="F2" s="8">
        <v>898800</v>
      </c>
      <c r="G2" s="450" t="s">
        <v>255</v>
      </c>
      <c r="H2" s="348"/>
      <c r="I2" s="210"/>
      <c r="J2" s="364"/>
      <c r="K2" s="366">
        <v>43766</v>
      </c>
      <c r="L2" s="366">
        <v>43765</v>
      </c>
      <c r="M2" s="380"/>
      <c r="N2" s="368" t="s">
        <v>67</v>
      </c>
      <c r="O2" s="459" t="s">
        <v>256</v>
      </c>
      <c r="P2" s="460" t="s">
        <v>257</v>
      </c>
      <c r="Q2" s="464" t="s">
        <v>173</v>
      </c>
      <c r="R2" s="11">
        <v>43793</v>
      </c>
      <c r="S2" s="11">
        <v>43793</v>
      </c>
      <c r="T2" s="8" t="s">
        <v>168</v>
      </c>
      <c r="U2" s="8"/>
    </row>
    <row r="3" s="276" customFormat="1" ht="21.95" customHeight="1" spans="1:21">
      <c r="A3" s="449" t="s">
        <v>258</v>
      </c>
      <c r="B3" s="349" t="s">
        <v>259</v>
      </c>
      <c r="C3" s="8" t="s">
        <v>260</v>
      </c>
      <c r="D3" s="11" t="s">
        <v>261</v>
      </c>
      <c r="E3" s="349" t="s">
        <v>209</v>
      </c>
      <c r="F3" s="8">
        <v>877900</v>
      </c>
      <c r="G3" s="450" t="s">
        <v>76</v>
      </c>
      <c r="H3" s="348"/>
      <c r="I3" s="210"/>
      <c r="J3" s="364"/>
      <c r="K3" s="365"/>
      <c r="L3" s="366">
        <v>43804</v>
      </c>
      <c r="M3" s="380"/>
      <c r="N3" s="368"/>
      <c r="O3" s="368"/>
      <c r="P3" s="349"/>
      <c r="Q3" s="349"/>
      <c r="R3" s="11"/>
      <c r="S3" s="11"/>
      <c r="T3" s="8"/>
      <c r="U3" s="8"/>
    </row>
    <row r="4" s="627" customFormat="1" ht="21.95" customHeight="1" spans="1:9">
      <c r="A4" s="627" t="s">
        <v>59</v>
      </c>
      <c r="B4" s="631"/>
      <c r="C4" s="631"/>
      <c r="D4" s="631"/>
      <c r="E4" s="631"/>
      <c r="F4" s="631"/>
      <c r="G4" s="632"/>
      <c r="I4" s="641"/>
    </row>
    <row r="5" s="628" customFormat="1" ht="15" customHeight="1" spans="1:50">
      <c r="A5" s="633" t="s">
        <v>158</v>
      </c>
      <c r="B5" s="627"/>
      <c r="C5" s="627"/>
      <c r="D5" s="627"/>
      <c r="E5" s="627"/>
      <c r="F5" s="627"/>
      <c r="G5" s="627"/>
      <c r="H5" s="627"/>
      <c r="I5" s="641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  <c r="Y5" s="627"/>
      <c r="Z5" s="627"/>
      <c r="AA5" s="627"/>
      <c r="AB5" s="627"/>
      <c r="AC5" s="627"/>
      <c r="AD5" s="627"/>
      <c r="AE5" s="627"/>
      <c r="AF5" s="627"/>
      <c r="AG5" s="627"/>
      <c r="AH5" s="627"/>
      <c r="AI5" s="627"/>
      <c r="AJ5" s="627"/>
      <c r="AK5" s="627"/>
      <c r="AL5" s="627"/>
      <c r="AM5" s="627"/>
      <c r="AN5" s="627"/>
      <c r="AO5" s="627"/>
      <c r="AP5" s="627"/>
      <c r="AQ5" s="627"/>
      <c r="AR5" s="627"/>
      <c r="AS5" s="627"/>
      <c r="AT5" s="627"/>
      <c r="AU5" s="627"/>
      <c r="AV5" s="627"/>
      <c r="AW5" s="627"/>
      <c r="AX5" s="627"/>
    </row>
    <row r="6" s="629" customFormat="1" ht="21.95" customHeight="1" spans="1:21">
      <c r="A6" s="634" t="s">
        <v>262</v>
      </c>
      <c r="B6" s="391" t="s">
        <v>263</v>
      </c>
      <c r="C6" s="635" t="s">
        <v>120</v>
      </c>
      <c r="D6" s="636" t="s">
        <v>264</v>
      </c>
      <c r="E6" s="391" t="s">
        <v>170</v>
      </c>
      <c r="F6" s="635">
        <v>768801</v>
      </c>
      <c r="G6" s="637" t="s">
        <v>76</v>
      </c>
      <c r="H6" s="637"/>
      <c r="I6" s="642" t="s">
        <v>265</v>
      </c>
      <c r="J6" s="643"/>
      <c r="K6" s="644" t="s">
        <v>52</v>
      </c>
      <c r="L6" s="645"/>
      <c r="M6" s="646"/>
      <c r="N6" s="391"/>
      <c r="O6" s="391"/>
      <c r="P6" s="391"/>
      <c r="Q6" s="391"/>
      <c r="R6" s="392"/>
      <c r="S6" s="392"/>
      <c r="T6" s="635"/>
      <c r="U6" s="635"/>
    </row>
    <row r="7" s="276" customFormat="1" ht="21.95" customHeight="1" spans="1:21">
      <c r="A7" s="449" t="s">
        <v>266</v>
      </c>
      <c r="B7" s="349" t="s">
        <v>267</v>
      </c>
      <c r="C7" s="8" t="s">
        <v>120</v>
      </c>
      <c r="D7" s="11" t="s">
        <v>268</v>
      </c>
      <c r="E7" s="349" t="s">
        <v>106</v>
      </c>
      <c r="F7" s="8">
        <v>818801</v>
      </c>
      <c r="G7" s="450" t="s">
        <v>76</v>
      </c>
      <c r="H7" s="348"/>
      <c r="I7" s="186" t="s">
        <v>265</v>
      </c>
      <c r="J7" s="364"/>
      <c r="K7" s="365"/>
      <c r="L7" s="366"/>
      <c r="M7" s="380"/>
      <c r="N7" s="368"/>
      <c r="O7" s="368"/>
      <c r="P7" s="349"/>
      <c r="Q7" s="349"/>
      <c r="R7" s="11"/>
      <c r="S7" s="11"/>
      <c r="T7" s="8"/>
      <c r="U7" s="8"/>
    </row>
    <row r="8" s="630" customFormat="1" ht="15" customHeight="1" spans="1:50">
      <c r="A8" s="633" t="s">
        <v>189</v>
      </c>
      <c r="B8" s="627"/>
      <c r="C8" s="627"/>
      <c r="D8" s="627"/>
      <c r="E8" s="627"/>
      <c r="F8" s="627"/>
      <c r="G8" s="627"/>
      <c r="H8" s="627"/>
      <c r="I8" s="641"/>
      <c r="J8" s="627"/>
      <c r="K8" s="627"/>
      <c r="L8" s="627"/>
      <c r="M8" s="627"/>
      <c r="N8" s="627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7"/>
      <c r="Z8" s="627"/>
      <c r="AA8" s="627"/>
      <c r="AB8" s="627"/>
      <c r="AC8" s="627"/>
      <c r="AD8" s="627"/>
      <c r="AE8" s="627"/>
      <c r="AF8" s="627"/>
      <c r="AG8" s="627"/>
      <c r="AH8" s="627"/>
      <c r="AI8" s="627"/>
      <c r="AJ8" s="627"/>
      <c r="AK8" s="627"/>
      <c r="AL8" s="627"/>
      <c r="AM8" s="627"/>
      <c r="AN8" s="627"/>
      <c r="AO8" s="627"/>
      <c r="AP8" s="627"/>
      <c r="AQ8" s="627"/>
      <c r="AR8" s="627"/>
      <c r="AS8" s="627"/>
      <c r="AT8" s="627"/>
      <c r="AU8" s="627"/>
      <c r="AV8" s="627"/>
      <c r="AW8" s="627"/>
      <c r="AX8" s="627"/>
    </row>
    <row r="9" s="276" customFormat="1" ht="21.95" customHeight="1" spans="1:21">
      <c r="A9" s="449" t="s">
        <v>258</v>
      </c>
      <c r="B9" s="349" t="s">
        <v>269</v>
      </c>
      <c r="C9" s="8" t="s">
        <v>120</v>
      </c>
      <c r="D9" s="11" t="s">
        <v>270</v>
      </c>
      <c r="E9" s="349" t="s">
        <v>271</v>
      </c>
      <c r="F9" s="8" t="s">
        <v>272</v>
      </c>
      <c r="G9" s="450" t="s">
        <v>76</v>
      </c>
      <c r="H9" s="348"/>
      <c r="I9" s="186"/>
      <c r="J9" s="364" t="s">
        <v>273</v>
      </c>
      <c r="K9" s="365"/>
      <c r="L9" s="366"/>
      <c r="M9" s="380"/>
      <c r="N9" s="368"/>
      <c r="O9" s="368"/>
      <c r="P9" s="349"/>
      <c r="Q9" s="349"/>
      <c r="R9" s="11"/>
      <c r="S9" s="11"/>
      <c r="T9" s="8"/>
      <c r="U9" s="8"/>
    </row>
    <row r="10" s="276" customFormat="1" ht="21.95" customHeight="1" spans="1:21">
      <c r="A10" s="449" t="s">
        <v>258</v>
      </c>
      <c r="B10" s="349" t="s">
        <v>274</v>
      </c>
      <c r="C10" s="8" t="s">
        <v>260</v>
      </c>
      <c r="D10" s="11" t="s">
        <v>275</v>
      </c>
      <c r="E10" s="349" t="s">
        <v>276</v>
      </c>
      <c r="F10" s="8" t="s">
        <v>123</v>
      </c>
      <c r="G10" s="450" t="s">
        <v>76</v>
      </c>
      <c r="H10" s="348"/>
      <c r="I10" s="186" t="s">
        <v>277</v>
      </c>
      <c r="J10" s="364" t="s">
        <v>273</v>
      </c>
      <c r="K10" s="365"/>
      <c r="L10" s="366"/>
      <c r="M10" s="380"/>
      <c r="N10" s="368"/>
      <c r="O10" s="368"/>
      <c r="P10" s="349"/>
      <c r="Q10" s="349"/>
      <c r="R10" s="11"/>
      <c r="S10" s="11"/>
      <c r="T10" s="8"/>
      <c r="U10" s="8"/>
    </row>
    <row r="11" s="276" customFormat="1" ht="21.95" customHeight="1" spans="1:21">
      <c r="A11" s="449" t="s">
        <v>278</v>
      </c>
      <c r="B11" s="349" t="s">
        <v>279</v>
      </c>
      <c r="C11" s="8" t="s">
        <v>120</v>
      </c>
      <c r="D11" s="11" t="s">
        <v>280</v>
      </c>
      <c r="E11" s="349" t="s">
        <v>170</v>
      </c>
      <c r="F11" s="8" t="s">
        <v>123</v>
      </c>
      <c r="G11" s="450" t="s">
        <v>76</v>
      </c>
      <c r="H11" s="348"/>
      <c r="I11" s="186" t="s">
        <v>277</v>
      </c>
      <c r="J11" s="364" t="s">
        <v>273</v>
      </c>
      <c r="K11" s="365"/>
      <c r="L11" s="366"/>
      <c r="M11" s="380"/>
      <c r="N11" s="368"/>
      <c r="O11" s="368"/>
      <c r="P11" s="349"/>
      <c r="Q11" s="349"/>
      <c r="R11" s="11"/>
      <c r="S11" s="11"/>
      <c r="T11" s="8"/>
      <c r="U11" s="8"/>
    </row>
    <row r="12" s="276" customFormat="1" ht="21.95" customHeight="1" spans="1:21">
      <c r="A12" s="449" t="s">
        <v>258</v>
      </c>
      <c r="B12" s="349" t="s">
        <v>281</v>
      </c>
      <c r="C12" s="8" t="s">
        <v>260</v>
      </c>
      <c r="D12" s="11" t="s">
        <v>282</v>
      </c>
      <c r="E12" s="349" t="s">
        <v>276</v>
      </c>
      <c r="F12" s="8" t="s">
        <v>123</v>
      </c>
      <c r="G12" s="450" t="s">
        <v>76</v>
      </c>
      <c r="H12" s="348"/>
      <c r="I12" s="186"/>
      <c r="J12" s="364" t="s">
        <v>273</v>
      </c>
      <c r="K12" s="365"/>
      <c r="L12" s="366"/>
      <c r="M12" s="380"/>
      <c r="N12" s="368"/>
      <c r="O12" s="368"/>
      <c r="P12" s="349"/>
      <c r="Q12" s="349"/>
      <c r="R12" s="11"/>
      <c r="S12" s="11"/>
      <c r="T12" s="8"/>
      <c r="U12" s="8"/>
    </row>
    <row r="13" s="630" customFormat="1" ht="21.95" customHeight="1" spans="1:50">
      <c r="A13" s="633" t="s">
        <v>60</v>
      </c>
      <c r="B13" s="627"/>
      <c r="C13" s="627"/>
      <c r="D13" s="627"/>
      <c r="E13" s="627"/>
      <c r="F13" s="627"/>
      <c r="G13" s="627"/>
      <c r="H13" s="627"/>
      <c r="I13" s="641"/>
      <c r="J13" s="627"/>
      <c r="K13" s="627"/>
      <c r="L13" s="627"/>
      <c r="M13" s="627"/>
      <c r="N13" s="627"/>
      <c r="O13" s="627"/>
      <c r="P13" s="627"/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A13" s="627"/>
      <c r="AB13" s="627"/>
      <c r="AC13" s="627"/>
      <c r="AD13" s="627"/>
      <c r="AE13" s="627"/>
      <c r="AF13" s="627"/>
      <c r="AG13" s="627"/>
      <c r="AH13" s="627"/>
      <c r="AI13" s="627"/>
      <c r="AJ13" s="627"/>
      <c r="AK13" s="627"/>
      <c r="AL13" s="627"/>
      <c r="AM13" s="627"/>
      <c r="AN13" s="627"/>
      <c r="AO13" s="627"/>
      <c r="AP13" s="627"/>
      <c r="AQ13" s="627"/>
      <c r="AR13" s="627"/>
      <c r="AS13" s="627"/>
      <c r="AT13" s="627"/>
      <c r="AU13" s="627"/>
      <c r="AV13" s="627"/>
      <c r="AW13" s="627"/>
      <c r="AX13" s="627"/>
    </row>
    <row r="14" s="630" customFormat="1" ht="15" customHeight="1" spans="1:50">
      <c r="A14" s="633" t="s">
        <v>158</v>
      </c>
      <c r="B14" s="627"/>
      <c r="C14" s="627"/>
      <c r="D14" s="627"/>
      <c r="E14" s="627"/>
      <c r="F14" s="627"/>
      <c r="G14" s="627"/>
      <c r="H14" s="627"/>
      <c r="I14" s="641"/>
      <c r="J14" s="627"/>
      <c r="K14" s="627"/>
      <c r="L14" s="627"/>
      <c r="M14" s="627"/>
      <c r="N14" s="627"/>
      <c r="O14" s="627"/>
      <c r="P14" s="627"/>
      <c r="Q14" s="627"/>
      <c r="R14" s="627"/>
      <c r="S14" s="627"/>
      <c r="T14" s="627"/>
      <c r="U14" s="627"/>
      <c r="V14" s="627"/>
      <c r="W14" s="627"/>
      <c r="X14" s="627"/>
      <c r="Y14" s="627"/>
      <c r="Z14" s="627"/>
      <c r="AA14" s="627"/>
      <c r="AB14" s="627"/>
      <c r="AC14" s="627"/>
      <c r="AD14" s="627"/>
      <c r="AE14" s="627"/>
      <c r="AF14" s="627"/>
      <c r="AG14" s="627"/>
      <c r="AH14" s="627"/>
      <c r="AI14" s="627"/>
      <c r="AJ14" s="627"/>
      <c r="AK14" s="627"/>
      <c r="AL14" s="627"/>
      <c r="AM14" s="627"/>
      <c r="AN14" s="627"/>
      <c r="AO14" s="627"/>
      <c r="AP14" s="627"/>
      <c r="AQ14" s="627"/>
      <c r="AR14" s="627"/>
      <c r="AS14" s="627"/>
      <c r="AT14" s="627"/>
      <c r="AU14" s="627"/>
      <c r="AV14" s="627"/>
      <c r="AW14" s="627"/>
      <c r="AX14" s="627"/>
    </row>
    <row r="15" s="276" customFormat="1" ht="21.95" customHeight="1" spans="1:21">
      <c r="A15" s="449" t="s">
        <v>266</v>
      </c>
      <c r="B15" s="349" t="s">
        <v>283</v>
      </c>
      <c r="C15" s="8" t="s">
        <v>260</v>
      </c>
      <c r="D15" s="11" t="s">
        <v>284</v>
      </c>
      <c r="E15" s="349" t="s">
        <v>109</v>
      </c>
      <c r="F15" s="8" t="s">
        <v>123</v>
      </c>
      <c r="G15" s="450" t="s">
        <v>128</v>
      </c>
      <c r="H15" s="348"/>
      <c r="I15" s="186" t="s">
        <v>265</v>
      </c>
      <c r="J15" s="364"/>
      <c r="K15" s="365"/>
      <c r="L15" s="366"/>
      <c r="M15" s="380"/>
      <c r="N15" s="368"/>
      <c r="O15" s="368"/>
      <c r="P15" s="349"/>
      <c r="Q15" s="349"/>
      <c r="R15" s="11"/>
      <c r="S15" s="11"/>
      <c r="T15" s="8"/>
      <c r="U15" s="8"/>
    </row>
    <row r="16" s="276" customFormat="1" ht="21.95" customHeight="1" spans="1:21">
      <c r="A16" s="449" t="s">
        <v>266</v>
      </c>
      <c r="B16" s="349" t="s">
        <v>285</v>
      </c>
      <c r="C16" s="8" t="s">
        <v>260</v>
      </c>
      <c r="D16" s="11" t="s">
        <v>286</v>
      </c>
      <c r="E16" s="349" t="s">
        <v>170</v>
      </c>
      <c r="F16" s="8" t="s">
        <v>123</v>
      </c>
      <c r="G16" s="450" t="s">
        <v>128</v>
      </c>
      <c r="H16" s="348"/>
      <c r="I16" s="186" t="s">
        <v>265</v>
      </c>
      <c r="J16" s="364"/>
      <c r="K16" s="365"/>
      <c r="L16" s="366"/>
      <c r="M16" s="380"/>
      <c r="N16" s="368"/>
      <c r="O16" s="368"/>
      <c r="P16" s="349"/>
      <c r="Q16" s="349"/>
      <c r="R16" s="11"/>
      <c r="S16" s="11"/>
      <c r="T16" s="8"/>
      <c r="U16" s="8"/>
    </row>
    <row r="17" s="276" customFormat="1" ht="21.95" customHeight="1" spans="1:21">
      <c r="A17" s="449" t="s">
        <v>266</v>
      </c>
      <c r="B17" s="349" t="s">
        <v>287</v>
      </c>
      <c r="C17" s="8" t="s">
        <v>260</v>
      </c>
      <c r="D17" s="11" t="s">
        <v>288</v>
      </c>
      <c r="E17" s="349" t="s">
        <v>271</v>
      </c>
      <c r="F17" s="8" t="s">
        <v>123</v>
      </c>
      <c r="G17" s="450" t="s">
        <v>289</v>
      </c>
      <c r="H17" s="348"/>
      <c r="I17" s="186" t="s">
        <v>265</v>
      </c>
      <c r="J17" s="364"/>
      <c r="K17" s="365"/>
      <c r="L17" s="366"/>
      <c r="M17" s="380"/>
      <c r="N17" s="368"/>
      <c r="O17" s="368"/>
      <c r="P17" s="349"/>
      <c r="Q17" s="349"/>
      <c r="R17" s="11"/>
      <c r="S17" s="11"/>
      <c r="T17" s="8"/>
      <c r="U17" s="8"/>
    </row>
    <row r="18" s="630" customFormat="1" ht="15" customHeight="1" spans="1:50">
      <c r="A18" s="633" t="s">
        <v>189</v>
      </c>
      <c r="B18" s="627"/>
      <c r="C18" s="627"/>
      <c r="D18" s="627"/>
      <c r="E18" s="627"/>
      <c r="F18" s="8"/>
      <c r="H18" s="627"/>
      <c r="I18" s="641"/>
      <c r="J18" s="627"/>
      <c r="K18" s="627"/>
      <c r="L18" s="627"/>
      <c r="M18" s="627"/>
      <c r="N18" s="627"/>
      <c r="O18" s="627"/>
      <c r="P18" s="627"/>
      <c r="Q18" s="627"/>
      <c r="R18" s="627"/>
      <c r="S18" s="627"/>
      <c r="T18" s="627"/>
      <c r="U18" s="627"/>
      <c r="V18" s="627"/>
      <c r="W18" s="627"/>
      <c r="X18" s="627"/>
      <c r="Y18" s="627"/>
      <c r="Z18" s="627"/>
      <c r="AA18" s="627"/>
      <c r="AB18" s="627"/>
      <c r="AC18" s="627"/>
      <c r="AD18" s="627"/>
      <c r="AE18" s="627"/>
      <c r="AF18" s="627"/>
      <c r="AG18" s="627"/>
      <c r="AH18" s="627"/>
      <c r="AI18" s="627"/>
      <c r="AJ18" s="627"/>
      <c r="AK18" s="627"/>
      <c r="AL18" s="627"/>
      <c r="AM18" s="627"/>
      <c r="AN18" s="627"/>
      <c r="AO18" s="627"/>
      <c r="AP18" s="627"/>
      <c r="AQ18" s="627"/>
      <c r="AR18" s="627"/>
      <c r="AS18" s="627"/>
      <c r="AT18" s="627"/>
      <c r="AU18" s="627"/>
      <c r="AV18" s="627"/>
      <c r="AW18" s="627"/>
      <c r="AX18" s="627"/>
    </row>
    <row r="19" s="276" customFormat="1" ht="21.95" customHeight="1" spans="1:21">
      <c r="A19" s="449" t="s">
        <v>258</v>
      </c>
      <c r="B19" s="349" t="s">
        <v>290</v>
      </c>
      <c r="C19" s="8" t="s">
        <v>260</v>
      </c>
      <c r="D19" s="11" t="s">
        <v>291</v>
      </c>
      <c r="E19" s="349" t="s">
        <v>292</v>
      </c>
      <c r="F19" s="8" t="s">
        <v>123</v>
      </c>
      <c r="G19" s="450" t="s">
        <v>293</v>
      </c>
      <c r="H19" s="348"/>
      <c r="I19" s="186" t="s">
        <v>265</v>
      </c>
      <c r="J19" s="364"/>
      <c r="K19" s="365"/>
      <c r="L19" s="366"/>
      <c r="M19" s="380"/>
      <c r="N19" s="368"/>
      <c r="O19" s="368"/>
      <c r="P19" s="349"/>
      <c r="Q19" s="349"/>
      <c r="R19" s="11"/>
      <c r="S19" s="11"/>
      <c r="T19" s="8"/>
      <c r="U19" s="8"/>
    </row>
    <row r="20" s="276" customFormat="1" ht="21.95" customHeight="1" spans="1:21">
      <c r="A20" s="449" t="s">
        <v>258</v>
      </c>
      <c r="B20" s="349" t="s">
        <v>294</v>
      </c>
      <c r="C20" s="8" t="s">
        <v>260</v>
      </c>
      <c r="D20" s="11" t="s">
        <v>295</v>
      </c>
      <c r="E20" s="349" t="s">
        <v>122</v>
      </c>
      <c r="F20" s="8" t="s">
        <v>123</v>
      </c>
      <c r="G20" s="450" t="s">
        <v>293</v>
      </c>
      <c r="H20" s="348"/>
      <c r="I20" s="186" t="s">
        <v>265</v>
      </c>
      <c r="J20" s="364"/>
      <c r="K20" s="365"/>
      <c r="L20" s="366"/>
      <c r="M20" s="380"/>
      <c r="N20" s="368"/>
      <c r="O20" s="368"/>
      <c r="P20" s="349"/>
      <c r="Q20" s="349"/>
      <c r="R20" s="11"/>
      <c r="S20" s="11"/>
      <c r="T20" s="8"/>
      <c r="U20" s="8"/>
    </row>
    <row r="21" s="276" customFormat="1" ht="21.95" customHeight="1" spans="1:21">
      <c r="A21" s="449" t="s">
        <v>278</v>
      </c>
      <c r="B21" s="349" t="s">
        <v>296</v>
      </c>
      <c r="C21" s="8" t="s">
        <v>260</v>
      </c>
      <c r="D21" s="11" t="s">
        <v>297</v>
      </c>
      <c r="E21" s="349" t="s">
        <v>271</v>
      </c>
      <c r="F21" s="8" t="s">
        <v>123</v>
      </c>
      <c r="G21" s="450" t="s">
        <v>128</v>
      </c>
      <c r="H21" s="348"/>
      <c r="I21" s="186" t="s">
        <v>265</v>
      </c>
      <c r="J21" s="208" t="s">
        <v>298</v>
      </c>
      <c r="K21" s="365" t="s">
        <v>299</v>
      </c>
      <c r="L21" s="366"/>
      <c r="M21" s="380"/>
      <c r="N21" s="368"/>
      <c r="O21" s="368"/>
      <c r="P21" s="349"/>
      <c r="Q21" s="349"/>
      <c r="R21" s="11"/>
      <c r="S21" s="11"/>
      <c r="T21" s="8"/>
      <c r="U21" s="8"/>
    </row>
    <row r="22" s="276" customFormat="1" ht="21.95" customHeight="1" spans="1:21">
      <c r="A22" s="449" t="s">
        <v>278</v>
      </c>
      <c r="B22" s="349" t="s">
        <v>300</v>
      </c>
      <c r="C22" s="8" t="s">
        <v>260</v>
      </c>
      <c r="D22" s="11" t="s">
        <v>301</v>
      </c>
      <c r="E22" s="349" t="s">
        <v>302</v>
      </c>
      <c r="F22" s="8" t="s">
        <v>123</v>
      </c>
      <c r="G22" s="450" t="s">
        <v>289</v>
      </c>
      <c r="H22" s="348"/>
      <c r="I22" s="186" t="s">
        <v>265</v>
      </c>
      <c r="J22" s="364"/>
      <c r="K22" s="365"/>
      <c r="L22" s="366"/>
      <c r="M22" s="380"/>
      <c r="N22" s="368"/>
      <c r="O22" s="368"/>
      <c r="P22" s="349"/>
      <c r="Q22" s="349"/>
      <c r="R22" s="11"/>
      <c r="S22" s="11"/>
      <c r="T22" s="8"/>
      <c r="U22" s="8"/>
    </row>
    <row r="23" s="276" customFormat="1" ht="21.95" customHeight="1" spans="1:19">
      <c r="A23" s="638"/>
      <c r="B23" s="454"/>
      <c r="D23" s="639"/>
      <c r="E23" s="454"/>
      <c r="G23" s="638"/>
      <c r="H23" s="638"/>
      <c r="I23" s="454"/>
      <c r="J23" s="647"/>
      <c r="K23" s="648"/>
      <c r="L23" s="603"/>
      <c r="M23" s="649"/>
      <c r="N23" s="650"/>
      <c r="O23" s="454"/>
      <c r="P23" s="454"/>
      <c r="Q23" s="454"/>
      <c r="R23" s="639"/>
      <c r="S23" s="639"/>
    </row>
    <row r="24" s="276" customFormat="1" ht="21.95" customHeight="1" spans="1:19">
      <c r="A24" s="638" t="s">
        <v>303</v>
      </c>
      <c r="B24" s="454"/>
      <c r="D24" s="639"/>
      <c r="E24" s="454"/>
      <c r="G24" s="638"/>
      <c r="H24" s="638"/>
      <c r="I24" s="454"/>
      <c r="J24" s="647"/>
      <c r="K24" s="648"/>
      <c r="L24" s="603"/>
      <c r="M24" s="649"/>
      <c r="N24" s="650"/>
      <c r="O24" s="454"/>
      <c r="P24" s="454"/>
      <c r="Q24" s="454"/>
      <c r="R24" s="639"/>
      <c r="S24" s="639"/>
    </row>
    <row r="25" s="276" customFormat="1" ht="21.95" customHeight="1" spans="1:19">
      <c r="A25" s="638"/>
      <c r="B25" s="454"/>
      <c r="D25" s="639"/>
      <c r="E25" s="454"/>
      <c r="G25" s="638"/>
      <c r="H25" s="638"/>
      <c r="I25" s="454"/>
      <c r="J25" s="647"/>
      <c r="K25" s="648"/>
      <c r="L25" s="603"/>
      <c r="M25" s="649"/>
      <c r="N25" s="650"/>
      <c r="O25" s="454"/>
      <c r="P25" s="454"/>
      <c r="Q25" s="454"/>
      <c r="R25" s="639"/>
      <c r="S25" s="639"/>
    </row>
    <row r="26" s="276" customFormat="1" ht="21.95" customHeight="1" spans="1:19">
      <c r="A26" s="638"/>
      <c r="B26" s="454"/>
      <c r="D26" s="639"/>
      <c r="E26" s="454"/>
      <c r="G26" s="638"/>
      <c r="H26" s="638"/>
      <c r="I26" s="454"/>
      <c r="J26" s="647"/>
      <c r="K26" s="648"/>
      <c r="L26" s="603"/>
      <c r="M26" s="649"/>
      <c r="N26" s="650"/>
      <c r="O26" s="454"/>
      <c r="P26" s="454"/>
      <c r="Q26" s="454"/>
      <c r="R26" s="639"/>
      <c r="S26" s="639"/>
    </row>
    <row r="27" s="437" customFormat="1" customHeight="1" spans="2:17">
      <c r="B27" s="451"/>
      <c r="C27" s="452"/>
      <c r="D27" s="453"/>
      <c r="E27" s="454"/>
      <c r="F27" s="455"/>
      <c r="G27" s="455"/>
      <c r="H27" s="455"/>
      <c r="I27" s="455"/>
      <c r="J27" s="461"/>
      <c r="K27" s="462"/>
      <c r="L27" s="454"/>
      <c r="M27" s="651"/>
      <c r="N27" s="454"/>
      <c r="O27" s="454"/>
      <c r="P27" s="454"/>
      <c r="Q27" s="452"/>
    </row>
    <row r="28" s="437" customFormat="1" customHeight="1" spans="2:17">
      <c r="B28" s="451"/>
      <c r="C28" s="452"/>
      <c r="D28" s="453"/>
      <c r="E28" s="454"/>
      <c r="F28" s="455"/>
      <c r="G28" s="455"/>
      <c r="H28" s="455"/>
      <c r="I28" s="455"/>
      <c r="J28" s="461"/>
      <c r="K28" s="462"/>
      <c r="L28" s="454"/>
      <c r="M28" s="651"/>
      <c r="N28" s="454"/>
      <c r="O28" s="454"/>
      <c r="P28" s="454"/>
      <c r="Q28" s="452"/>
    </row>
    <row r="29" s="437" customFormat="1" customHeight="1" spans="2:17">
      <c r="B29" s="451"/>
      <c r="C29" s="452"/>
      <c r="D29" s="453"/>
      <c r="E29" s="454"/>
      <c r="F29" s="455"/>
      <c r="G29" s="455"/>
      <c r="H29" s="455"/>
      <c r="I29" s="455"/>
      <c r="J29" s="461"/>
      <c r="K29" s="462"/>
      <c r="L29" s="454"/>
      <c r="M29" s="651"/>
      <c r="N29" s="454"/>
      <c r="O29" s="454"/>
      <c r="P29" s="454"/>
      <c r="Q29" s="452"/>
    </row>
    <row r="30" s="437" customFormat="1" customHeight="1" spans="2:17">
      <c r="B30" s="451"/>
      <c r="C30" s="452"/>
      <c r="D30" s="453"/>
      <c r="E30" s="454"/>
      <c r="F30" s="455"/>
      <c r="G30" s="455"/>
      <c r="H30" s="455"/>
      <c r="I30" s="455"/>
      <c r="J30" s="461"/>
      <c r="K30" s="462"/>
      <c r="L30" s="454"/>
      <c r="M30" s="651"/>
      <c r="N30" s="454"/>
      <c r="O30" s="454"/>
      <c r="P30" s="454"/>
      <c r="Q30" s="452"/>
    </row>
    <row r="31" s="437" customFormat="1" customHeight="1" spans="2:17">
      <c r="B31" s="451"/>
      <c r="C31" s="452"/>
      <c r="D31" s="453"/>
      <c r="E31" s="454"/>
      <c r="F31" s="455"/>
      <c r="G31" s="455"/>
      <c r="H31" s="455"/>
      <c r="I31" s="455"/>
      <c r="J31" s="461"/>
      <c r="K31" s="462"/>
      <c r="L31" s="454"/>
      <c r="M31" s="651"/>
      <c r="N31" s="454"/>
      <c r="O31" s="454"/>
      <c r="P31" s="454"/>
      <c r="Q31" s="452"/>
    </row>
    <row r="32" s="437" customFormat="1" customHeight="1" spans="2:17">
      <c r="B32" s="451"/>
      <c r="C32" s="452"/>
      <c r="D32" s="453"/>
      <c r="E32" s="454"/>
      <c r="F32" s="455"/>
      <c r="G32" s="455"/>
      <c r="H32" s="455"/>
      <c r="I32" s="455"/>
      <c r="J32" s="461"/>
      <c r="K32" s="462"/>
      <c r="L32" s="454"/>
      <c r="M32" s="651"/>
      <c r="N32" s="454"/>
      <c r="O32" s="454"/>
      <c r="P32" s="454"/>
      <c r="Q32" s="452"/>
    </row>
    <row r="33" s="437" customFormat="1" customHeight="1" spans="2:17">
      <c r="B33" s="451"/>
      <c r="C33" s="452"/>
      <c r="D33" s="453"/>
      <c r="E33" s="454"/>
      <c r="F33" s="455"/>
      <c r="G33" s="455"/>
      <c r="H33" s="455"/>
      <c r="I33" s="455"/>
      <c r="J33" s="461"/>
      <c r="K33" s="462"/>
      <c r="L33" s="454"/>
      <c r="M33" s="651"/>
      <c r="N33" s="454"/>
      <c r="O33" s="454"/>
      <c r="P33" s="454"/>
      <c r="Q33" s="452"/>
    </row>
    <row r="34" s="437" customFormat="1" customHeight="1" spans="2:17">
      <c r="B34" s="451"/>
      <c r="C34" s="452"/>
      <c r="D34" s="453"/>
      <c r="E34" s="454"/>
      <c r="F34" s="455"/>
      <c r="G34" s="455"/>
      <c r="H34" s="455"/>
      <c r="I34" s="455"/>
      <c r="J34" s="461"/>
      <c r="K34" s="462"/>
      <c r="L34" s="454"/>
      <c r="M34" s="651"/>
      <c r="N34" s="454"/>
      <c r="O34" s="454"/>
      <c r="P34" s="454"/>
      <c r="Q34" s="452"/>
    </row>
    <row r="35" s="437" customFormat="1" customHeight="1" spans="2:17">
      <c r="B35" s="451"/>
      <c r="C35" s="452"/>
      <c r="D35" s="453"/>
      <c r="E35" s="454"/>
      <c r="F35" s="455"/>
      <c r="G35" s="455"/>
      <c r="H35" s="455"/>
      <c r="I35" s="455"/>
      <c r="J35" s="461"/>
      <c r="K35" s="462"/>
      <c r="L35" s="454"/>
      <c r="M35" s="651"/>
      <c r="N35" s="454"/>
      <c r="O35" s="454"/>
      <c r="P35" s="454"/>
      <c r="Q35" s="452"/>
    </row>
    <row r="36" s="437" customFormat="1" customHeight="1" spans="2:17">
      <c r="B36" s="451"/>
      <c r="C36" s="452"/>
      <c r="D36" s="453"/>
      <c r="E36" s="454"/>
      <c r="F36" s="455"/>
      <c r="G36" s="455"/>
      <c r="H36" s="455"/>
      <c r="I36" s="455"/>
      <c r="J36" s="461"/>
      <c r="K36" s="462"/>
      <c r="L36" s="454"/>
      <c r="M36" s="651"/>
      <c r="N36" s="454"/>
      <c r="O36" s="454"/>
      <c r="P36" s="454"/>
      <c r="Q36" s="452"/>
    </row>
    <row r="37" s="437" customFormat="1" customHeight="1" spans="2:17">
      <c r="B37" s="451"/>
      <c r="C37" s="452"/>
      <c r="D37" s="453"/>
      <c r="E37" s="454"/>
      <c r="F37" s="455"/>
      <c r="G37" s="455"/>
      <c r="H37" s="455"/>
      <c r="I37" s="455"/>
      <c r="J37" s="461"/>
      <c r="K37" s="462"/>
      <c r="L37" s="454"/>
      <c r="M37" s="651"/>
      <c r="N37" s="454"/>
      <c r="O37" s="454"/>
      <c r="P37" s="454"/>
      <c r="Q37" s="452"/>
    </row>
    <row r="38" s="437" customFormat="1" customHeight="1" spans="2:17">
      <c r="B38" s="451"/>
      <c r="C38" s="452"/>
      <c r="D38" s="453"/>
      <c r="E38" s="454"/>
      <c r="F38" s="455"/>
      <c r="G38" s="455"/>
      <c r="H38" s="455"/>
      <c r="I38" s="455"/>
      <c r="J38" s="461"/>
      <c r="K38" s="462"/>
      <c r="L38" s="454"/>
      <c r="M38" s="651"/>
      <c r="N38" s="454"/>
      <c r="O38" s="454"/>
      <c r="P38" s="454"/>
      <c r="Q38" s="452"/>
    </row>
    <row r="39" s="437" customFormat="1" customHeight="1" spans="2:17">
      <c r="B39" s="451"/>
      <c r="C39" s="452"/>
      <c r="D39" s="453"/>
      <c r="E39" s="454"/>
      <c r="F39" s="455"/>
      <c r="G39" s="455"/>
      <c r="H39" s="455"/>
      <c r="I39" s="455"/>
      <c r="J39" s="461"/>
      <c r="K39" s="462"/>
      <c r="L39" s="454"/>
      <c r="M39" s="651"/>
      <c r="N39" s="454"/>
      <c r="O39" s="454"/>
      <c r="P39" s="454"/>
      <c r="Q39" s="452"/>
    </row>
    <row r="40" s="437" customFormat="1" customHeight="1" spans="2:17">
      <c r="B40" s="451"/>
      <c r="C40" s="452"/>
      <c r="D40" s="453"/>
      <c r="E40" s="454"/>
      <c r="F40" s="455"/>
      <c r="G40" s="455"/>
      <c r="H40" s="455"/>
      <c r="I40" s="455"/>
      <c r="J40" s="461"/>
      <c r="K40" s="462"/>
      <c r="L40" s="454"/>
      <c r="M40" s="651"/>
      <c r="N40" s="454"/>
      <c r="O40" s="454"/>
      <c r="P40" s="454"/>
      <c r="Q40" s="452"/>
    </row>
    <row r="41" s="437" customFormat="1" customHeight="1" spans="2:17">
      <c r="B41" s="451"/>
      <c r="C41" s="452"/>
      <c r="D41" s="453"/>
      <c r="E41" s="454"/>
      <c r="F41" s="455"/>
      <c r="G41" s="455"/>
      <c r="H41" s="455"/>
      <c r="I41" s="455"/>
      <c r="J41" s="461"/>
      <c r="K41" s="462"/>
      <c r="L41" s="454"/>
      <c r="M41" s="651"/>
      <c r="N41" s="454"/>
      <c r="O41" s="454"/>
      <c r="P41" s="454"/>
      <c r="Q41" s="452"/>
    </row>
    <row r="42" s="437" customFormat="1" customHeight="1" spans="2:17">
      <c r="B42" s="451"/>
      <c r="C42" s="452"/>
      <c r="D42" s="453"/>
      <c r="E42" s="454"/>
      <c r="F42" s="455"/>
      <c r="G42" s="455"/>
      <c r="H42" s="455"/>
      <c r="I42" s="455"/>
      <c r="J42" s="461"/>
      <c r="K42" s="462"/>
      <c r="L42" s="454"/>
      <c r="M42" s="651"/>
      <c r="N42" s="454"/>
      <c r="O42" s="454"/>
      <c r="P42" s="454"/>
      <c r="Q42" s="452"/>
    </row>
    <row r="43" s="437" customFormat="1" customHeight="1" spans="2:17">
      <c r="B43" s="451"/>
      <c r="C43" s="452"/>
      <c r="D43" s="453"/>
      <c r="E43" s="454"/>
      <c r="F43" s="455"/>
      <c r="G43" s="455"/>
      <c r="H43" s="455"/>
      <c r="I43" s="455"/>
      <c r="J43" s="461"/>
      <c r="K43" s="462"/>
      <c r="L43" s="454"/>
      <c r="M43" s="651"/>
      <c r="N43" s="454"/>
      <c r="O43" s="454"/>
      <c r="P43" s="454"/>
      <c r="Q43" s="452"/>
    </row>
    <row r="44" s="437" customFormat="1" customHeight="1" spans="2:17">
      <c r="B44" s="451"/>
      <c r="C44" s="452"/>
      <c r="D44" s="453"/>
      <c r="E44" s="454"/>
      <c r="F44" s="455"/>
      <c r="G44" s="455"/>
      <c r="H44" s="455"/>
      <c r="I44" s="455"/>
      <c r="J44" s="461"/>
      <c r="K44" s="462"/>
      <c r="L44" s="454"/>
      <c r="M44" s="651"/>
      <c r="N44" s="454"/>
      <c r="O44" s="454"/>
      <c r="P44" s="454"/>
      <c r="Q44" s="452"/>
    </row>
    <row r="45" s="437" customFormat="1" customHeight="1" spans="2:17">
      <c r="B45" s="451"/>
      <c r="C45" s="452"/>
      <c r="D45" s="453"/>
      <c r="E45" s="454"/>
      <c r="F45" s="455"/>
      <c r="G45" s="455"/>
      <c r="H45" s="455"/>
      <c r="I45" s="455"/>
      <c r="J45" s="461"/>
      <c r="K45" s="462"/>
      <c r="L45" s="454"/>
      <c r="M45" s="651"/>
      <c r="N45" s="454"/>
      <c r="O45" s="454"/>
      <c r="P45" s="454"/>
      <c r="Q45" s="452"/>
    </row>
    <row r="46" s="437" customFormat="1" customHeight="1" spans="2:17">
      <c r="B46" s="451"/>
      <c r="C46" s="452"/>
      <c r="D46" s="453"/>
      <c r="E46" s="454"/>
      <c r="F46" s="455"/>
      <c r="G46" s="455"/>
      <c r="H46" s="455"/>
      <c r="I46" s="455"/>
      <c r="J46" s="461"/>
      <c r="K46" s="462"/>
      <c r="L46" s="454"/>
      <c r="M46" s="651"/>
      <c r="N46" s="454"/>
      <c r="O46" s="454"/>
      <c r="P46" s="454"/>
      <c r="Q46" s="452"/>
    </row>
    <row r="47" s="437" customFormat="1" customHeight="1" spans="1:17">
      <c r="A47" s="640"/>
      <c r="B47" s="451"/>
      <c r="C47" s="452"/>
      <c r="D47" s="453"/>
      <c r="E47" s="454"/>
      <c r="F47" s="455"/>
      <c r="G47" s="455"/>
      <c r="H47" s="455"/>
      <c r="I47" s="455"/>
      <c r="J47" s="461"/>
      <c r="K47" s="462"/>
      <c r="L47" s="454"/>
      <c r="M47" s="651"/>
      <c r="N47" s="454"/>
      <c r="O47" s="454"/>
      <c r="P47" s="454"/>
      <c r="Q47" s="452"/>
    </row>
    <row r="48" s="437" customFormat="1" customHeight="1" spans="2:17">
      <c r="B48" s="451"/>
      <c r="C48" s="452"/>
      <c r="D48" s="453"/>
      <c r="E48" s="454"/>
      <c r="F48" s="455"/>
      <c r="G48" s="455"/>
      <c r="H48" s="455"/>
      <c r="I48" s="455"/>
      <c r="J48" s="461"/>
      <c r="K48" s="462"/>
      <c r="L48" s="454"/>
      <c r="M48" s="651"/>
      <c r="N48" s="454"/>
      <c r="O48" s="454"/>
      <c r="P48" s="454"/>
      <c r="Q48" s="452"/>
    </row>
    <row r="49" s="437" customFormat="1" customHeight="1" spans="2:17">
      <c r="B49" s="451"/>
      <c r="C49" s="452"/>
      <c r="D49" s="453"/>
      <c r="E49" s="454"/>
      <c r="F49" s="455"/>
      <c r="G49" s="455"/>
      <c r="H49" s="455"/>
      <c r="I49" s="455"/>
      <c r="J49" s="461"/>
      <c r="K49" s="462"/>
      <c r="L49" s="454"/>
      <c r="M49" s="651"/>
      <c r="N49" s="454"/>
      <c r="O49" s="454"/>
      <c r="P49" s="454"/>
      <c r="Q49" s="452"/>
    </row>
    <row r="50" s="437" customFormat="1" customHeight="1" spans="2:17">
      <c r="B50" s="451"/>
      <c r="C50" s="452"/>
      <c r="D50" s="453"/>
      <c r="E50" s="454"/>
      <c r="F50" s="455"/>
      <c r="G50" s="455"/>
      <c r="H50" s="455"/>
      <c r="I50" s="455"/>
      <c r="J50" s="461"/>
      <c r="K50" s="462"/>
      <c r="L50" s="454"/>
      <c r="M50" s="463"/>
      <c r="N50" s="454"/>
      <c r="O50" s="454"/>
      <c r="P50" s="454"/>
      <c r="Q50" s="452"/>
    </row>
    <row r="51" s="437" customFormat="1" customHeight="1" spans="2:17">
      <c r="B51" s="451"/>
      <c r="C51" s="452"/>
      <c r="D51" s="453"/>
      <c r="E51" s="454"/>
      <c r="F51" s="455"/>
      <c r="G51" s="455"/>
      <c r="H51" s="455"/>
      <c r="I51" s="455"/>
      <c r="J51" s="461"/>
      <c r="K51" s="462"/>
      <c r="L51" s="454"/>
      <c r="M51" s="463"/>
      <c r="N51" s="454"/>
      <c r="O51" s="454"/>
      <c r="P51" s="454"/>
      <c r="Q51" s="452"/>
    </row>
    <row r="52" s="437" customFormat="1" customHeight="1" spans="2:17">
      <c r="B52" s="451"/>
      <c r="C52" s="452"/>
      <c r="D52" s="453"/>
      <c r="E52" s="454"/>
      <c r="F52" s="455"/>
      <c r="G52" s="455"/>
      <c r="H52" s="455"/>
      <c r="I52" s="455"/>
      <c r="J52" s="461"/>
      <c r="K52" s="462"/>
      <c r="L52" s="454"/>
      <c r="M52" s="463"/>
      <c r="N52" s="454"/>
      <c r="O52" s="454"/>
      <c r="P52" s="454"/>
      <c r="Q52" s="452"/>
    </row>
    <row r="53" s="437" customFormat="1" customHeight="1" spans="2:17">
      <c r="B53" s="451"/>
      <c r="C53" s="452"/>
      <c r="D53" s="453"/>
      <c r="E53" s="454"/>
      <c r="F53" s="455"/>
      <c r="G53" s="455"/>
      <c r="H53" s="455"/>
      <c r="I53" s="455"/>
      <c r="J53" s="461"/>
      <c r="K53" s="462"/>
      <c r="L53" s="454"/>
      <c r="M53" s="463"/>
      <c r="N53" s="454"/>
      <c r="O53" s="454"/>
      <c r="P53" s="454"/>
      <c r="Q53" s="452"/>
    </row>
    <row r="54" s="437" customFormat="1" customHeight="1" spans="2:17">
      <c r="B54" s="451"/>
      <c r="C54" s="452"/>
      <c r="D54" s="453"/>
      <c r="E54" s="454"/>
      <c r="F54" s="455"/>
      <c r="G54" s="455"/>
      <c r="H54" s="455"/>
      <c r="I54" s="455"/>
      <c r="J54" s="461"/>
      <c r="K54" s="462"/>
      <c r="L54" s="454"/>
      <c r="M54" s="463"/>
      <c r="N54" s="454"/>
      <c r="O54" s="454"/>
      <c r="P54" s="454"/>
      <c r="Q54" s="452"/>
    </row>
    <row r="55" s="437" customFormat="1" customHeight="1" spans="2:17">
      <c r="B55" s="451"/>
      <c r="C55" s="452"/>
      <c r="D55" s="453"/>
      <c r="E55" s="454"/>
      <c r="F55" s="455"/>
      <c r="G55" s="455"/>
      <c r="H55" s="455"/>
      <c r="I55" s="455"/>
      <c r="J55" s="461"/>
      <c r="K55" s="462"/>
      <c r="L55" s="454"/>
      <c r="M55" s="463"/>
      <c r="N55" s="454"/>
      <c r="O55" s="454"/>
      <c r="P55" s="454"/>
      <c r="Q55" s="452"/>
    </row>
    <row r="56" s="437" customFormat="1" customHeight="1" spans="2:17">
      <c r="B56" s="451"/>
      <c r="C56" s="452"/>
      <c r="D56" s="453"/>
      <c r="E56" s="454"/>
      <c r="F56" s="455"/>
      <c r="G56" s="455"/>
      <c r="H56" s="455"/>
      <c r="I56" s="455"/>
      <c r="J56" s="461"/>
      <c r="K56" s="462"/>
      <c r="L56" s="454"/>
      <c r="M56" s="463"/>
      <c r="N56" s="454"/>
      <c r="O56" s="454"/>
      <c r="P56" s="454"/>
      <c r="Q56" s="452"/>
    </row>
    <row r="57" s="437" customFormat="1" customHeight="1" spans="2:17">
      <c r="B57" s="451"/>
      <c r="C57" s="452"/>
      <c r="D57" s="453"/>
      <c r="E57" s="454"/>
      <c r="F57" s="455"/>
      <c r="G57" s="455"/>
      <c r="H57" s="455"/>
      <c r="I57" s="455"/>
      <c r="J57" s="461"/>
      <c r="K57" s="462"/>
      <c r="L57" s="454"/>
      <c r="M57" s="463"/>
      <c r="N57" s="454"/>
      <c r="O57" s="454"/>
      <c r="P57" s="454"/>
      <c r="Q57" s="452"/>
    </row>
    <row r="58" s="437" customFormat="1" customHeight="1" spans="2:17">
      <c r="B58" s="451"/>
      <c r="C58" s="452"/>
      <c r="D58" s="453"/>
      <c r="E58" s="454"/>
      <c r="F58" s="455"/>
      <c r="G58" s="455"/>
      <c r="H58" s="455"/>
      <c r="I58" s="455"/>
      <c r="J58" s="461"/>
      <c r="K58" s="462"/>
      <c r="L58" s="454"/>
      <c r="M58" s="463"/>
      <c r="N58" s="454"/>
      <c r="O58" s="454"/>
      <c r="P58" s="454"/>
      <c r="Q58" s="452"/>
    </row>
    <row r="59" s="437" customFormat="1" customHeight="1" spans="2:17">
      <c r="B59" s="451"/>
      <c r="C59" s="452"/>
      <c r="D59" s="453"/>
      <c r="E59" s="454"/>
      <c r="F59" s="455"/>
      <c r="G59" s="455"/>
      <c r="H59" s="455"/>
      <c r="I59" s="455"/>
      <c r="J59" s="461"/>
      <c r="K59" s="462"/>
      <c r="L59" s="454"/>
      <c r="M59" s="463"/>
      <c r="N59" s="454"/>
      <c r="O59" s="454"/>
      <c r="P59" s="454"/>
      <c r="Q59" s="452"/>
    </row>
    <row r="60" s="437" customFormat="1" customHeight="1" spans="2:18">
      <c r="B60" s="451"/>
      <c r="C60" s="452"/>
      <c r="D60" s="453"/>
      <c r="E60" s="454"/>
      <c r="F60" s="455"/>
      <c r="G60" s="455"/>
      <c r="H60" s="454"/>
      <c r="I60" s="454"/>
      <c r="J60" s="652"/>
      <c r="K60" s="454"/>
      <c r="L60" s="454"/>
      <c r="M60" s="463"/>
      <c r="N60" s="454"/>
      <c r="O60" s="454"/>
      <c r="P60" s="454"/>
      <c r="Q60" s="454"/>
      <c r="R60" s="454"/>
    </row>
    <row r="61" s="437" customFormat="1" customHeight="1" spans="2:18">
      <c r="B61" s="451"/>
      <c r="C61" s="452"/>
      <c r="D61" s="453"/>
      <c r="E61" s="454"/>
      <c r="F61" s="455"/>
      <c r="G61" s="455"/>
      <c r="H61" s="454"/>
      <c r="I61" s="454"/>
      <c r="J61" s="652"/>
      <c r="K61" s="454"/>
      <c r="L61" s="454"/>
      <c r="M61" s="463"/>
      <c r="N61" s="454"/>
      <c r="O61" s="454"/>
      <c r="P61" s="454"/>
      <c r="Q61" s="454"/>
      <c r="R61" s="454"/>
    </row>
    <row r="62" s="437" customFormat="1" customHeight="1" spans="2:18">
      <c r="B62" s="451"/>
      <c r="C62" s="452"/>
      <c r="D62" s="453"/>
      <c r="E62" s="454"/>
      <c r="F62" s="455"/>
      <c r="G62" s="455"/>
      <c r="H62" s="454"/>
      <c r="I62" s="454"/>
      <c r="J62" s="652"/>
      <c r="K62" s="454"/>
      <c r="L62" s="454"/>
      <c r="M62" s="463"/>
      <c r="N62" s="454"/>
      <c r="O62" s="454"/>
      <c r="P62" s="454"/>
      <c r="Q62" s="454"/>
      <c r="R62" s="454"/>
    </row>
    <row r="63" s="437" customFormat="1" customHeight="1" spans="2:18">
      <c r="B63" s="451"/>
      <c r="C63" s="452"/>
      <c r="D63" s="453"/>
      <c r="E63" s="454"/>
      <c r="F63" s="455"/>
      <c r="G63" s="455"/>
      <c r="H63" s="454"/>
      <c r="I63" s="454"/>
      <c r="J63" s="652"/>
      <c r="K63" s="454"/>
      <c r="L63" s="454"/>
      <c r="M63" s="463"/>
      <c r="N63" s="454"/>
      <c r="O63" s="454"/>
      <c r="P63" s="454"/>
      <c r="Q63" s="454"/>
      <c r="R63" s="454"/>
    </row>
    <row r="64" s="437" customFormat="1" customHeight="1" spans="2:17">
      <c r="B64" s="451"/>
      <c r="C64" s="452"/>
      <c r="D64" s="453"/>
      <c r="E64" s="454"/>
      <c r="F64" s="455"/>
      <c r="G64" s="455"/>
      <c r="H64" s="455"/>
      <c r="I64" s="455"/>
      <c r="J64" s="461"/>
      <c r="K64" s="462"/>
      <c r="L64" s="454"/>
      <c r="M64" s="463"/>
      <c r="N64" s="454"/>
      <c r="O64" s="454"/>
      <c r="P64" s="454"/>
      <c r="Q64" s="452"/>
    </row>
    <row r="65" s="437" customFormat="1" customHeight="1" spans="2:17">
      <c r="B65" s="451"/>
      <c r="C65" s="452"/>
      <c r="D65" s="453"/>
      <c r="E65" s="454"/>
      <c r="F65" s="455"/>
      <c r="G65" s="455"/>
      <c r="H65" s="455"/>
      <c r="I65" s="455"/>
      <c r="J65" s="461"/>
      <c r="K65" s="462"/>
      <c r="L65" s="454"/>
      <c r="M65" s="463"/>
      <c r="N65" s="454"/>
      <c r="O65" s="454"/>
      <c r="P65" s="454"/>
      <c r="Q65" s="452"/>
    </row>
    <row r="66" s="437" customFormat="1" customHeight="1" spans="2:17">
      <c r="B66" s="451"/>
      <c r="C66" s="452"/>
      <c r="D66" s="453"/>
      <c r="E66" s="454"/>
      <c r="F66" s="455"/>
      <c r="G66" s="455"/>
      <c r="H66" s="455"/>
      <c r="I66" s="455"/>
      <c r="J66" s="461"/>
      <c r="K66" s="462"/>
      <c r="L66" s="454"/>
      <c r="M66" s="463"/>
      <c r="N66" s="454"/>
      <c r="O66" s="454"/>
      <c r="P66" s="454"/>
      <c r="Q66" s="452"/>
    </row>
    <row r="67" s="437" customFormat="1" customHeight="1" spans="2:17">
      <c r="B67" s="451"/>
      <c r="C67" s="452"/>
      <c r="D67" s="453"/>
      <c r="E67" s="454"/>
      <c r="F67" s="455"/>
      <c r="G67" s="455"/>
      <c r="H67" s="455"/>
      <c r="I67" s="455"/>
      <c r="J67" s="461"/>
      <c r="K67" s="462"/>
      <c r="L67" s="454"/>
      <c r="M67" s="463"/>
      <c r="N67" s="454"/>
      <c r="O67" s="454"/>
      <c r="P67" s="454"/>
      <c r="Q67" s="452"/>
    </row>
    <row r="68" s="437" customFormat="1" customHeight="1" spans="2:17">
      <c r="B68" s="451"/>
      <c r="C68" s="452"/>
      <c r="D68" s="453"/>
      <c r="E68" s="454"/>
      <c r="F68" s="455"/>
      <c r="G68" s="455"/>
      <c r="H68" s="455"/>
      <c r="I68" s="455"/>
      <c r="J68" s="461"/>
      <c r="K68" s="462"/>
      <c r="L68" s="454"/>
      <c r="M68" s="463"/>
      <c r="N68" s="454"/>
      <c r="O68" s="454"/>
      <c r="P68" s="454"/>
      <c r="Q68" s="452"/>
    </row>
    <row r="69" s="437" customFormat="1" customHeight="1" spans="2:17">
      <c r="B69" s="451"/>
      <c r="C69" s="452"/>
      <c r="D69" s="453"/>
      <c r="E69" s="454"/>
      <c r="F69" s="455"/>
      <c r="G69" s="455"/>
      <c r="H69" s="455"/>
      <c r="I69" s="455"/>
      <c r="J69" s="461"/>
      <c r="K69" s="462"/>
      <c r="L69" s="454"/>
      <c r="M69" s="463"/>
      <c r="N69" s="454"/>
      <c r="O69" s="454"/>
      <c r="P69" s="454"/>
      <c r="Q69" s="452"/>
    </row>
    <row r="70" s="437" customFormat="1" customHeight="1" spans="1:17">
      <c r="A70" s="452"/>
      <c r="B70" s="451"/>
      <c r="C70" s="452"/>
      <c r="D70" s="453"/>
      <c r="E70" s="454"/>
      <c r="F70" s="455"/>
      <c r="G70" s="455"/>
      <c r="H70" s="455"/>
      <c r="I70" s="455"/>
      <c r="J70" s="461"/>
      <c r="K70" s="462"/>
      <c r="L70" s="454"/>
      <c r="M70" s="463"/>
      <c r="N70" s="454"/>
      <c r="O70" s="454"/>
      <c r="P70" s="454"/>
      <c r="Q70" s="452"/>
    </row>
    <row r="71" s="437" customFormat="1" customHeight="1" spans="2:17">
      <c r="B71" s="451"/>
      <c r="C71" s="452"/>
      <c r="D71" s="453"/>
      <c r="E71" s="454"/>
      <c r="F71" s="455"/>
      <c r="G71" s="455"/>
      <c r="H71" s="455"/>
      <c r="I71" s="455"/>
      <c r="J71" s="461"/>
      <c r="K71" s="462"/>
      <c r="L71" s="454"/>
      <c r="M71" s="463"/>
      <c r="N71" s="454"/>
      <c r="O71" s="454"/>
      <c r="P71" s="454"/>
      <c r="Q71" s="452"/>
    </row>
    <row r="72" s="437" customFormat="1" customHeight="1" spans="2:17">
      <c r="B72" s="451"/>
      <c r="C72" s="452"/>
      <c r="D72" s="453"/>
      <c r="E72" s="454"/>
      <c r="F72" s="455"/>
      <c r="G72" s="455"/>
      <c r="H72" s="455"/>
      <c r="I72" s="455"/>
      <c r="J72" s="461"/>
      <c r="K72" s="462"/>
      <c r="L72" s="454"/>
      <c r="M72" s="463"/>
      <c r="N72" s="454"/>
      <c r="O72" s="454"/>
      <c r="P72" s="454"/>
      <c r="Q72" s="452"/>
    </row>
    <row r="73" s="437" customFormat="1" customHeight="1" spans="2:17">
      <c r="B73" s="451"/>
      <c r="C73" s="452"/>
      <c r="D73" s="453"/>
      <c r="E73" s="454"/>
      <c r="F73" s="455"/>
      <c r="G73" s="455"/>
      <c r="H73" s="455"/>
      <c r="I73" s="455"/>
      <c r="J73" s="461"/>
      <c r="K73" s="462"/>
      <c r="L73" s="454"/>
      <c r="M73" s="463"/>
      <c r="N73" s="454"/>
      <c r="O73" s="454"/>
      <c r="P73" s="454"/>
      <c r="Q73" s="452"/>
    </row>
    <row r="74" s="437" customFormat="1" customHeight="1" spans="9:17">
      <c r="I74" s="451"/>
      <c r="J74" s="461"/>
      <c r="K74" s="462"/>
      <c r="L74" s="454"/>
      <c r="M74" s="463"/>
      <c r="N74" s="454"/>
      <c r="O74" s="454"/>
      <c r="P74" s="454"/>
      <c r="Q74" s="452"/>
    </row>
    <row r="75" s="437" customFormat="1" customHeight="1" spans="2:17">
      <c r="B75" s="451"/>
      <c r="C75" s="452"/>
      <c r="D75" s="453"/>
      <c r="E75" s="454"/>
      <c r="F75" s="455"/>
      <c r="G75" s="455"/>
      <c r="H75" s="455"/>
      <c r="I75" s="455"/>
      <c r="J75" s="461"/>
      <c r="K75" s="462"/>
      <c r="L75" s="454"/>
      <c r="M75" s="463"/>
      <c r="N75" s="454"/>
      <c r="O75" s="454"/>
      <c r="P75" s="454"/>
      <c r="Q75" s="452"/>
    </row>
    <row r="76" s="437" customFormat="1" customHeight="1" spans="2:17">
      <c r="B76" s="451"/>
      <c r="C76" s="452"/>
      <c r="D76" s="453"/>
      <c r="E76" s="454"/>
      <c r="F76" s="455"/>
      <c r="G76" s="455"/>
      <c r="H76" s="455"/>
      <c r="I76" s="455"/>
      <c r="J76" s="461"/>
      <c r="K76" s="462"/>
      <c r="L76" s="454"/>
      <c r="M76" s="463"/>
      <c r="N76" s="454"/>
      <c r="O76" s="454"/>
      <c r="P76" s="454"/>
      <c r="Q76" s="452"/>
    </row>
    <row r="77" s="437" customFormat="1" customHeight="1" spans="2:17">
      <c r="B77" s="451"/>
      <c r="C77" s="452"/>
      <c r="D77" s="453"/>
      <c r="E77" s="454"/>
      <c r="F77" s="455"/>
      <c r="G77" s="455"/>
      <c r="H77" s="455"/>
      <c r="I77" s="455"/>
      <c r="J77" s="461"/>
      <c r="K77" s="462"/>
      <c r="L77" s="454"/>
      <c r="M77" s="463"/>
      <c r="N77" s="454"/>
      <c r="O77" s="454"/>
      <c r="P77" s="454"/>
      <c r="Q77" s="452"/>
    </row>
    <row r="78" s="437" customFormat="1" customHeight="1" spans="2:17">
      <c r="B78" s="451"/>
      <c r="C78" s="452"/>
      <c r="D78" s="453"/>
      <c r="E78" s="454"/>
      <c r="F78" s="455"/>
      <c r="G78" s="455"/>
      <c r="H78" s="455"/>
      <c r="I78" s="455"/>
      <c r="J78" s="461"/>
      <c r="K78" s="462"/>
      <c r="L78" s="454"/>
      <c r="M78" s="463"/>
      <c r="N78" s="454"/>
      <c r="O78" s="454"/>
      <c r="P78" s="454"/>
      <c r="Q78" s="452"/>
    </row>
    <row r="79" s="437" customFormat="1" customHeight="1" spans="2:17">
      <c r="B79" s="451"/>
      <c r="C79" s="452"/>
      <c r="D79" s="453"/>
      <c r="E79" s="454"/>
      <c r="F79" s="455"/>
      <c r="G79" s="455"/>
      <c r="H79" s="455"/>
      <c r="I79" s="455"/>
      <c r="J79" s="461"/>
      <c r="K79" s="462"/>
      <c r="L79" s="454"/>
      <c r="M79" s="463"/>
      <c r="N79" s="454"/>
      <c r="O79" s="454"/>
      <c r="P79" s="454"/>
      <c r="Q79" s="452"/>
    </row>
    <row r="80" s="437" customFormat="1" customHeight="1" spans="2:17">
      <c r="B80" s="451"/>
      <c r="C80" s="452"/>
      <c r="D80" s="453"/>
      <c r="E80" s="454"/>
      <c r="F80" s="455"/>
      <c r="G80" s="455"/>
      <c r="H80" s="455"/>
      <c r="I80" s="455"/>
      <c r="J80" s="461"/>
      <c r="K80" s="462"/>
      <c r="L80" s="454"/>
      <c r="M80" s="463"/>
      <c r="N80" s="454"/>
      <c r="O80" s="454"/>
      <c r="P80" s="454"/>
      <c r="Q80" s="452"/>
    </row>
    <row r="81" s="437" customFormat="1" customHeight="1" spans="2:17">
      <c r="B81" s="451"/>
      <c r="C81" s="452"/>
      <c r="D81" s="453"/>
      <c r="E81" s="454"/>
      <c r="F81" s="455"/>
      <c r="G81" s="455"/>
      <c r="H81" s="455"/>
      <c r="I81" s="455"/>
      <c r="J81" s="461"/>
      <c r="K81" s="462"/>
      <c r="L81" s="454"/>
      <c r="M81" s="463"/>
      <c r="N81" s="454"/>
      <c r="O81" s="454"/>
      <c r="P81" s="454"/>
      <c r="Q81" s="452"/>
    </row>
    <row r="82" s="437" customFormat="1" customHeight="1" spans="2:17">
      <c r="B82" s="451"/>
      <c r="C82" s="452"/>
      <c r="D82" s="453"/>
      <c r="E82" s="454"/>
      <c r="F82" s="455"/>
      <c r="G82" s="455"/>
      <c r="H82" s="455"/>
      <c r="I82" s="455"/>
      <c r="J82" s="461"/>
      <c r="K82" s="462"/>
      <c r="L82" s="454"/>
      <c r="M82" s="463"/>
      <c r="N82" s="454"/>
      <c r="O82" s="454"/>
      <c r="P82" s="454"/>
      <c r="Q82" s="452"/>
    </row>
    <row r="83" s="437" customFormat="1" customHeight="1" spans="2:17">
      <c r="B83" s="451"/>
      <c r="C83" s="452"/>
      <c r="D83" s="453"/>
      <c r="E83" s="454"/>
      <c r="F83" s="455"/>
      <c r="G83" s="455"/>
      <c r="H83" s="455"/>
      <c r="I83" s="455"/>
      <c r="J83" s="461"/>
      <c r="K83" s="462"/>
      <c r="L83" s="454"/>
      <c r="M83" s="463"/>
      <c r="N83" s="454"/>
      <c r="O83" s="454"/>
      <c r="P83" s="454"/>
      <c r="Q83" s="452"/>
    </row>
    <row r="84" s="437" customFormat="1" customHeight="1" spans="2:17">
      <c r="B84" s="451"/>
      <c r="C84" s="452"/>
      <c r="D84" s="453"/>
      <c r="E84" s="454"/>
      <c r="F84" s="455"/>
      <c r="G84" s="455"/>
      <c r="H84" s="455"/>
      <c r="I84" s="455"/>
      <c r="J84" s="461"/>
      <c r="K84" s="462"/>
      <c r="L84" s="454"/>
      <c r="M84" s="463"/>
      <c r="N84" s="454"/>
      <c r="O84" s="454"/>
      <c r="P84" s="454"/>
      <c r="Q84" s="452"/>
    </row>
    <row r="85" s="437" customFormat="1" customHeight="1" spans="2:17">
      <c r="B85" s="451"/>
      <c r="C85" s="452"/>
      <c r="D85" s="453"/>
      <c r="E85" s="454"/>
      <c r="F85" s="455"/>
      <c r="G85" s="455"/>
      <c r="H85" s="455"/>
      <c r="I85" s="455"/>
      <c r="J85" s="461"/>
      <c r="K85" s="462"/>
      <c r="L85" s="454"/>
      <c r="M85" s="463"/>
      <c r="N85" s="454"/>
      <c r="O85" s="454"/>
      <c r="P85" s="454"/>
      <c r="Q85" s="452"/>
    </row>
    <row r="86" s="437" customFormat="1" customHeight="1" spans="2:17">
      <c r="B86" s="451"/>
      <c r="C86" s="452"/>
      <c r="D86" s="453"/>
      <c r="E86" s="454"/>
      <c r="F86" s="455"/>
      <c r="G86" s="455"/>
      <c r="H86" s="455"/>
      <c r="I86" s="455"/>
      <c r="J86" s="461"/>
      <c r="K86" s="462"/>
      <c r="L86" s="454"/>
      <c r="M86" s="463"/>
      <c r="N86" s="454"/>
      <c r="O86" s="454"/>
      <c r="P86" s="454"/>
      <c r="Q86" s="452"/>
    </row>
    <row r="87" s="437" customFormat="1" customHeight="1" spans="2:17">
      <c r="B87" s="451"/>
      <c r="C87" s="452"/>
      <c r="D87" s="453"/>
      <c r="E87" s="454"/>
      <c r="F87" s="455"/>
      <c r="G87" s="455"/>
      <c r="H87" s="455"/>
      <c r="I87" s="455"/>
      <c r="J87" s="461"/>
      <c r="K87" s="462"/>
      <c r="L87" s="454"/>
      <c r="M87" s="463"/>
      <c r="N87" s="454"/>
      <c r="O87" s="454"/>
      <c r="P87" s="454"/>
      <c r="Q87" s="452"/>
    </row>
    <row r="88" s="437" customFormat="1" customHeight="1" spans="2:17">
      <c r="B88" s="451"/>
      <c r="C88" s="452"/>
      <c r="D88" s="453"/>
      <c r="E88" s="454"/>
      <c r="F88" s="455"/>
      <c r="G88" s="455"/>
      <c r="H88" s="455"/>
      <c r="I88" s="455"/>
      <c r="J88" s="461"/>
      <c r="K88" s="462"/>
      <c r="L88" s="454"/>
      <c r="M88" s="463"/>
      <c r="N88" s="454"/>
      <c r="O88" s="454"/>
      <c r="P88" s="454"/>
      <c r="Q88" s="452"/>
    </row>
    <row r="89" s="437" customFormat="1" customHeight="1" spans="2:17">
      <c r="B89" s="451"/>
      <c r="C89" s="452"/>
      <c r="D89" s="453"/>
      <c r="E89" s="454"/>
      <c r="F89" s="455"/>
      <c r="G89" s="455"/>
      <c r="H89" s="455"/>
      <c r="I89" s="455"/>
      <c r="J89" s="461"/>
      <c r="K89" s="462"/>
      <c r="L89" s="454"/>
      <c r="M89" s="463"/>
      <c r="N89" s="454"/>
      <c r="O89" s="454"/>
      <c r="P89" s="454"/>
      <c r="Q89" s="452"/>
    </row>
    <row r="90" s="437" customFormat="1" customHeight="1" spans="2:17">
      <c r="B90" s="451"/>
      <c r="C90" s="452"/>
      <c r="D90" s="453"/>
      <c r="E90" s="454"/>
      <c r="F90" s="455"/>
      <c r="G90" s="455"/>
      <c r="H90" s="455"/>
      <c r="I90" s="455"/>
      <c r="J90" s="461"/>
      <c r="K90" s="462"/>
      <c r="L90" s="454"/>
      <c r="M90" s="463"/>
      <c r="N90" s="454"/>
      <c r="O90" s="454"/>
      <c r="P90" s="454"/>
      <c r="Q90" s="452"/>
    </row>
    <row r="91" s="437" customFormat="1" customHeight="1" spans="2:17">
      <c r="B91" s="451"/>
      <c r="C91" s="452"/>
      <c r="D91" s="453"/>
      <c r="E91" s="454"/>
      <c r="F91" s="455"/>
      <c r="G91" s="455"/>
      <c r="H91" s="455"/>
      <c r="I91" s="455"/>
      <c r="J91" s="461"/>
      <c r="K91" s="462"/>
      <c r="L91" s="454"/>
      <c r="M91" s="463"/>
      <c r="N91" s="454"/>
      <c r="O91" s="454"/>
      <c r="P91" s="454"/>
      <c r="Q91" s="452"/>
    </row>
    <row r="92" s="437" customFormat="1" customHeight="1" spans="2:17">
      <c r="B92" s="451"/>
      <c r="C92" s="452"/>
      <c r="D92" s="453"/>
      <c r="E92" s="454"/>
      <c r="F92" s="455"/>
      <c r="G92" s="455"/>
      <c r="H92" s="455"/>
      <c r="I92" s="455"/>
      <c r="J92" s="461"/>
      <c r="K92" s="462"/>
      <c r="L92" s="454"/>
      <c r="M92" s="463"/>
      <c r="N92" s="454"/>
      <c r="O92" s="454"/>
      <c r="P92" s="454"/>
      <c r="Q92" s="452"/>
    </row>
    <row r="93" s="437" customFormat="1" customHeight="1" spans="2:17">
      <c r="B93" s="451"/>
      <c r="C93" s="452"/>
      <c r="D93" s="453"/>
      <c r="E93" s="454"/>
      <c r="F93" s="455"/>
      <c r="G93" s="455"/>
      <c r="H93" s="455"/>
      <c r="I93" s="455"/>
      <c r="J93" s="461"/>
      <c r="K93" s="462"/>
      <c r="L93" s="454"/>
      <c r="M93" s="463"/>
      <c r="N93" s="454"/>
      <c r="O93" s="454"/>
      <c r="P93" s="454"/>
      <c r="Q93" s="452"/>
    </row>
    <row r="94" s="437" customFormat="1" customHeight="1" spans="2:17">
      <c r="B94" s="451"/>
      <c r="C94" s="452"/>
      <c r="D94" s="453"/>
      <c r="E94" s="454"/>
      <c r="F94" s="455"/>
      <c r="G94" s="455"/>
      <c r="H94" s="455"/>
      <c r="I94" s="455"/>
      <c r="J94" s="461"/>
      <c r="K94" s="462"/>
      <c r="L94" s="454"/>
      <c r="M94" s="463"/>
      <c r="N94" s="454"/>
      <c r="O94" s="454"/>
      <c r="P94" s="454"/>
      <c r="Q94" s="452"/>
    </row>
    <row r="95" s="437" customFormat="1" customHeight="1" spans="2:17">
      <c r="B95" s="451"/>
      <c r="C95" s="452"/>
      <c r="D95" s="453"/>
      <c r="E95" s="454"/>
      <c r="F95" s="455"/>
      <c r="G95" s="455"/>
      <c r="H95" s="455"/>
      <c r="I95" s="455"/>
      <c r="J95" s="461"/>
      <c r="K95" s="462"/>
      <c r="L95" s="454"/>
      <c r="M95" s="463"/>
      <c r="N95" s="454"/>
      <c r="O95" s="454"/>
      <c r="P95" s="454"/>
      <c r="Q95" s="452"/>
    </row>
    <row r="96" s="437" customFormat="1" customHeight="1" spans="2:17">
      <c r="B96" s="451"/>
      <c r="C96" s="452"/>
      <c r="D96" s="453"/>
      <c r="E96" s="454"/>
      <c r="F96" s="455"/>
      <c r="G96" s="455"/>
      <c r="H96" s="455"/>
      <c r="I96" s="455"/>
      <c r="J96" s="461"/>
      <c r="K96" s="462"/>
      <c r="L96" s="454"/>
      <c r="M96" s="463"/>
      <c r="N96" s="454"/>
      <c r="O96" s="454"/>
      <c r="P96" s="454"/>
      <c r="Q96" s="452"/>
    </row>
    <row r="97" s="437" customFormat="1" customHeight="1" spans="2:17">
      <c r="B97" s="451"/>
      <c r="C97" s="452"/>
      <c r="D97" s="453"/>
      <c r="E97" s="454"/>
      <c r="F97" s="455"/>
      <c r="G97" s="455"/>
      <c r="H97" s="455"/>
      <c r="I97" s="455"/>
      <c r="J97" s="461"/>
      <c r="K97" s="462"/>
      <c r="L97" s="454"/>
      <c r="M97" s="463"/>
      <c r="N97" s="454"/>
      <c r="O97" s="454"/>
      <c r="P97" s="454"/>
      <c r="Q97" s="452"/>
    </row>
    <row r="98" s="437" customFormat="1" customHeight="1" spans="2:17">
      <c r="B98" s="451"/>
      <c r="C98" s="452"/>
      <c r="D98" s="453"/>
      <c r="E98" s="454"/>
      <c r="F98" s="455"/>
      <c r="G98" s="455"/>
      <c r="H98" s="455"/>
      <c r="I98" s="455"/>
      <c r="J98" s="461"/>
      <c r="K98" s="462"/>
      <c r="L98" s="454"/>
      <c r="M98" s="463"/>
      <c r="N98" s="454"/>
      <c r="O98" s="454"/>
      <c r="P98" s="454"/>
      <c r="Q98" s="452"/>
    </row>
    <row r="99" s="437" customFormat="1" customHeight="1" spans="2:17">
      <c r="B99" s="451"/>
      <c r="C99" s="452"/>
      <c r="D99" s="453"/>
      <c r="E99" s="454"/>
      <c r="F99" s="455"/>
      <c r="G99" s="455"/>
      <c r="H99" s="455"/>
      <c r="I99" s="455"/>
      <c r="J99" s="461"/>
      <c r="K99" s="462"/>
      <c r="L99" s="454"/>
      <c r="M99" s="463"/>
      <c r="N99" s="454"/>
      <c r="O99" s="454"/>
      <c r="P99" s="454"/>
      <c r="Q99" s="452"/>
    </row>
    <row r="100" s="437" customFormat="1" customHeight="1" spans="2:17">
      <c r="B100" s="451"/>
      <c r="C100" s="452"/>
      <c r="D100" s="453"/>
      <c r="E100" s="454"/>
      <c r="F100" s="455"/>
      <c r="G100" s="455"/>
      <c r="H100" s="455"/>
      <c r="I100" s="455"/>
      <c r="J100" s="461"/>
      <c r="K100" s="462"/>
      <c r="L100" s="454"/>
      <c r="M100" s="463"/>
      <c r="N100" s="454"/>
      <c r="O100" s="454"/>
      <c r="P100" s="454"/>
      <c r="Q100" s="452"/>
    </row>
    <row r="101" s="437" customFormat="1" customHeight="1" spans="2:17">
      <c r="B101" s="451"/>
      <c r="C101" s="452"/>
      <c r="D101" s="453"/>
      <c r="E101" s="454"/>
      <c r="F101" s="455"/>
      <c r="G101" s="455"/>
      <c r="H101" s="455"/>
      <c r="I101" s="455"/>
      <c r="J101" s="461"/>
      <c r="K101" s="462"/>
      <c r="L101" s="454"/>
      <c r="M101" s="463"/>
      <c r="N101" s="454"/>
      <c r="O101" s="454"/>
      <c r="P101" s="454"/>
      <c r="Q101" s="452"/>
    </row>
    <row r="102" s="437" customFormat="1" customHeight="1" spans="2:17">
      <c r="B102" s="451"/>
      <c r="C102" s="452"/>
      <c r="D102" s="453"/>
      <c r="E102" s="454"/>
      <c r="F102" s="455"/>
      <c r="G102" s="455"/>
      <c r="H102" s="455"/>
      <c r="I102" s="455"/>
      <c r="J102" s="461"/>
      <c r="K102" s="462"/>
      <c r="L102" s="454"/>
      <c r="M102" s="463"/>
      <c r="N102" s="454"/>
      <c r="O102" s="454"/>
      <c r="P102" s="454"/>
      <c r="Q102" s="452"/>
    </row>
    <row r="103" s="437" customFormat="1" customHeight="1" spans="2:17">
      <c r="B103" s="451"/>
      <c r="C103" s="452"/>
      <c r="D103" s="453"/>
      <c r="E103" s="454"/>
      <c r="F103" s="455"/>
      <c r="G103" s="455"/>
      <c r="H103" s="455"/>
      <c r="I103" s="455"/>
      <c r="J103" s="461"/>
      <c r="K103" s="462"/>
      <c r="L103" s="454"/>
      <c r="M103" s="463"/>
      <c r="N103" s="454"/>
      <c r="O103" s="454"/>
      <c r="P103" s="454"/>
      <c r="Q103" s="452"/>
    </row>
    <row r="104" s="437" customFormat="1" customHeight="1" spans="2:17">
      <c r="B104" s="451"/>
      <c r="C104" s="452"/>
      <c r="D104" s="453"/>
      <c r="E104" s="454"/>
      <c r="F104" s="455"/>
      <c r="G104" s="455"/>
      <c r="H104" s="455"/>
      <c r="I104" s="455"/>
      <c r="J104" s="461"/>
      <c r="K104" s="462"/>
      <c r="L104" s="454"/>
      <c r="M104" s="463"/>
      <c r="N104" s="454"/>
      <c r="O104" s="454"/>
      <c r="P104" s="454"/>
      <c r="Q104" s="452"/>
    </row>
    <row r="105" s="437" customFormat="1" customHeight="1" spans="2:17">
      <c r="B105" s="451"/>
      <c r="C105" s="452"/>
      <c r="D105" s="453"/>
      <c r="E105" s="454"/>
      <c r="F105" s="455"/>
      <c r="G105" s="455"/>
      <c r="H105" s="455"/>
      <c r="I105" s="455"/>
      <c r="J105" s="461"/>
      <c r="K105" s="462"/>
      <c r="L105" s="454"/>
      <c r="M105" s="463"/>
      <c r="N105" s="454"/>
      <c r="O105" s="454"/>
      <c r="P105" s="454"/>
      <c r="Q105" s="452"/>
    </row>
    <row r="106" s="437" customFormat="1" customHeight="1" spans="2:17">
      <c r="B106" s="451"/>
      <c r="C106" s="452"/>
      <c r="D106" s="453"/>
      <c r="E106" s="454"/>
      <c r="F106" s="455"/>
      <c r="G106" s="455"/>
      <c r="H106" s="455"/>
      <c r="I106" s="455"/>
      <c r="J106" s="461"/>
      <c r="K106" s="462"/>
      <c r="L106" s="454"/>
      <c r="M106" s="463"/>
      <c r="N106" s="454"/>
      <c r="O106" s="454"/>
      <c r="P106" s="454"/>
      <c r="Q106" s="452"/>
    </row>
    <row r="107" s="437" customFormat="1" customHeight="1" spans="2:17">
      <c r="B107" s="451"/>
      <c r="C107" s="452"/>
      <c r="D107" s="453"/>
      <c r="E107" s="454"/>
      <c r="F107" s="455"/>
      <c r="G107" s="455"/>
      <c r="H107" s="455"/>
      <c r="I107" s="455"/>
      <c r="J107" s="461"/>
      <c r="K107" s="462"/>
      <c r="L107" s="454"/>
      <c r="M107" s="463"/>
      <c r="N107" s="454"/>
      <c r="O107" s="454"/>
      <c r="P107" s="454"/>
      <c r="Q107" s="452"/>
    </row>
    <row r="108" s="437" customFormat="1" customHeight="1" spans="2:17">
      <c r="B108" s="451"/>
      <c r="C108" s="452"/>
      <c r="D108" s="453"/>
      <c r="E108" s="454"/>
      <c r="F108" s="455"/>
      <c r="G108" s="455"/>
      <c r="H108" s="455"/>
      <c r="I108" s="455"/>
      <c r="J108" s="461"/>
      <c r="K108" s="462"/>
      <c r="L108" s="454"/>
      <c r="M108" s="463"/>
      <c r="N108" s="454"/>
      <c r="O108" s="454"/>
      <c r="P108" s="454"/>
      <c r="Q108" s="452"/>
    </row>
    <row r="109" s="437" customFormat="1" customHeight="1" spans="2:17">
      <c r="B109" s="451"/>
      <c r="C109" s="452"/>
      <c r="D109" s="453"/>
      <c r="E109" s="454"/>
      <c r="F109" s="455"/>
      <c r="G109" s="455"/>
      <c r="H109" s="455"/>
      <c r="I109" s="455"/>
      <c r="J109" s="461"/>
      <c r="K109" s="462"/>
      <c r="L109" s="454"/>
      <c r="M109" s="463"/>
      <c r="N109" s="454"/>
      <c r="O109" s="454"/>
      <c r="P109" s="454"/>
      <c r="Q109" s="452"/>
    </row>
    <row r="110" s="437" customFormat="1" customHeight="1" spans="2:17">
      <c r="B110" s="451"/>
      <c r="C110" s="452"/>
      <c r="D110" s="453"/>
      <c r="E110" s="454"/>
      <c r="F110" s="455"/>
      <c r="G110" s="455"/>
      <c r="H110" s="455"/>
      <c r="I110" s="455"/>
      <c r="J110" s="461"/>
      <c r="K110" s="462"/>
      <c r="L110" s="454"/>
      <c r="M110" s="463"/>
      <c r="N110" s="454"/>
      <c r="O110" s="454"/>
      <c r="P110" s="454"/>
      <c r="Q110" s="452"/>
    </row>
    <row r="111" s="437" customFormat="1" customHeight="1" spans="2:17">
      <c r="B111" s="451"/>
      <c r="C111" s="452"/>
      <c r="D111" s="453"/>
      <c r="E111" s="454"/>
      <c r="F111" s="455"/>
      <c r="G111" s="455"/>
      <c r="H111" s="455"/>
      <c r="I111" s="455"/>
      <c r="J111" s="461"/>
      <c r="K111" s="462"/>
      <c r="L111" s="454"/>
      <c r="M111" s="463"/>
      <c r="N111" s="454"/>
      <c r="O111" s="454"/>
      <c r="P111" s="454"/>
      <c r="Q111" s="452"/>
    </row>
    <row r="112" s="437" customFormat="1" customHeight="1" spans="2:17">
      <c r="B112" s="451"/>
      <c r="C112" s="452"/>
      <c r="D112" s="453"/>
      <c r="E112" s="454"/>
      <c r="F112" s="455"/>
      <c r="G112" s="455"/>
      <c r="H112" s="455"/>
      <c r="I112" s="455"/>
      <c r="J112" s="461"/>
      <c r="K112" s="462"/>
      <c r="L112" s="454"/>
      <c r="M112" s="463"/>
      <c r="N112" s="454"/>
      <c r="O112" s="454"/>
      <c r="P112" s="454"/>
      <c r="Q112" s="452"/>
    </row>
    <row r="113" s="437" customFormat="1" customHeight="1" spans="2:17">
      <c r="B113" s="451"/>
      <c r="C113" s="452"/>
      <c r="D113" s="453"/>
      <c r="E113" s="454"/>
      <c r="F113" s="455"/>
      <c r="G113" s="455"/>
      <c r="H113" s="455"/>
      <c r="I113" s="455"/>
      <c r="J113" s="461"/>
      <c r="K113" s="462"/>
      <c r="L113" s="454"/>
      <c r="M113" s="463"/>
      <c r="N113" s="454"/>
      <c r="O113" s="454"/>
      <c r="P113" s="454"/>
      <c r="Q113" s="452"/>
    </row>
    <row r="114" s="437" customFormat="1" customHeight="1" spans="2:17">
      <c r="B114" s="451"/>
      <c r="C114" s="452"/>
      <c r="D114" s="453"/>
      <c r="E114" s="454"/>
      <c r="F114" s="455"/>
      <c r="G114" s="455"/>
      <c r="H114" s="455"/>
      <c r="I114" s="455"/>
      <c r="J114" s="461"/>
      <c r="K114" s="462"/>
      <c r="L114" s="454"/>
      <c r="M114" s="463"/>
      <c r="N114" s="454"/>
      <c r="O114" s="454"/>
      <c r="P114" s="454"/>
      <c r="Q114" s="452"/>
    </row>
    <row r="115" s="437" customFormat="1" customHeight="1" spans="2:17">
      <c r="B115" s="451"/>
      <c r="C115" s="452"/>
      <c r="D115" s="453"/>
      <c r="E115" s="454"/>
      <c r="F115" s="455"/>
      <c r="G115" s="455"/>
      <c r="H115" s="455"/>
      <c r="I115" s="455"/>
      <c r="J115" s="461"/>
      <c r="K115" s="462"/>
      <c r="L115" s="454"/>
      <c r="M115" s="463"/>
      <c r="N115" s="454"/>
      <c r="O115" s="454"/>
      <c r="P115" s="454"/>
      <c r="Q115" s="452"/>
    </row>
    <row r="116" s="437" customFormat="1" customHeight="1" spans="2:17">
      <c r="B116" s="451"/>
      <c r="C116" s="452"/>
      <c r="D116" s="453"/>
      <c r="E116" s="454"/>
      <c r="F116" s="455"/>
      <c r="G116" s="455"/>
      <c r="H116" s="455"/>
      <c r="I116" s="455"/>
      <c r="J116" s="461"/>
      <c r="K116" s="462"/>
      <c r="L116" s="454"/>
      <c r="M116" s="463"/>
      <c r="N116" s="454"/>
      <c r="O116" s="454"/>
      <c r="P116" s="454"/>
      <c r="Q116" s="452"/>
    </row>
    <row r="117" s="437" customFormat="1" customHeight="1" spans="2:17">
      <c r="B117" s="451"/>
      <c r="C117" s="452"/>
      <c r="D117" s="453"/>
      <c r="E117" s="454"/>
      <c r="F117" s="455"/>
      <c r="G117" s="455"/>
      <c r="H117" s="455"/>
      <c r="I117" s="455"/>
      <c r="J117" s="461"/>
      <c r="K117" s="462"/>
      <c r="L117" s="454"/>
      <c r="M117" s="463"/>
      <c r="N117" s="454"/>
      <c r="O117" s="454"/>
      <c r="P117" s="454"/>
      <c r="Q117" s="452"/>
    </row>
    <row r="118" s="437" customFormat="1" customHeight="1" spans="2:17">
      <c r="B118" s="451"/>
      <c r="C118" s="452"/>
      <c r="D118" s="453"/>
      <c r="E118" s="454"/>
      <c r="F118" s="455"/>
      <c r="G118" s="455"/>
      <c r="H118" s="455"/>
      <c r="I118" s="455"/>
      <c r="J118" s="461"/>
      <c r="K118" s="462"/>
      <c r="L118" s="454"/>
      <c r="M118" s="445"/>
      <c r="N118" s="454"/>
      <c r="O118" s="454"/>
      <c r="P118" s="454"/>
      <c r="Q118" s="452"/>
    </row>
  </sheetData>
  <conditionalFormatting sqref="M8">
    <cfRule type="cellIs" dxfId="1" priority="118" operator="greaterThan">
      <formula>260</formula>
    </cfRule>
    <cfRule type="cellIs" dxfId="1" priority="119" operator="greaterThan">
      <formula>330</formula>
    </cfRule>
  </conditionalFormatting>
  <conditionalFormatting sqref="M9">
    <cfRule type="cellIs" dxfId="1" priority="114" operator="greaterThan">
      <formula>260</formula>
    </cfRule>
    <cfRule type="cellIs" dxfId="1" priority="115" operator="greaterThan">
      <formula>330</formula>
    </cfRule>
  </conditionalFormatting>
  <conditionalFormatting sqref="B10">
    <cfRule type="duplicateValues" dxfId="0" priority="675"/>
  </conditionalFormatting>
  <conditionalFormatting sqref="D10">
    <cfRule type="duplicateValues" dxfId="0" priority="677"/>
  </conditionalFormatting>
  <conditionalFormatting sqref="B17">
    <cfRule type="duplicateValues" dxfId="0" priority="31"/>
  </conditionalFormatting>
  <conditionalFormatting sqref="D17">
    <cfRule type="duplicateValues" dxfId="0" priority="30"/>
  </conditionalFormatting>
  <conditionalFormatting sqref="M17">
    <cfRule type="cellIs" dxfId="1" priority="32" operator="greaterThan">
      <formula>260</formula>
    </cfRule>
    <cfRule type="cellIs" dxfId="1" priority="33" operator="greaterThan">
      <formula>330</formula>
    </cfRule>
  </conditionalFormatting>
  <conditionalFormatting sqref="B19">
    <cfRule type="duplicateValues" dxfId="0" priority="15"/>
  </conditionalFormatting>
  <conditionalFormatting sqref="D19">
    <cfRule type="duplicateValues" dxfId="0" priority="14"/>
  </conditionalFormatting>
  <conditionalFormatting sqref="M19">
    <cfRule type="cellIs" dxfId="1" priority="16" operator="greaterThan">
      <formula>260</formula>
    </cfRule>
    <cfRule type="cellIs" dxfId="1" priority="17" operator="greaterThan">
      <formula>330</formula>
    </cfRule>
  </conditionalFormatting>
  <conditionalFormatting sqref="B20">
    <cfRule type="duplicateValues" dxfId="0" priority="6"/>
  </conditionalFormatting>
  <conditionalFormatting sqref="D20">
    <cfRule type="duplicateValues" dxfId="0" priority="5"/>
  </conditionalFormatting>
  <conditionalFormatting sqref="M20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B$1:B$1048576">
    <cfRule type="duplicateValues" dxfId="0" priority="4"/>
  </conditionalFormatting>
  <conditionalFormatting sqref="B15:B16">
    <cfRule type="duplicateValues" dxfId="0" priority="51"/>
  </conditionalFormatting>
  <conditionalFormatting sqref="D15:D16">
    <cfRule type="duplicateValues" dxfId="0" priority="50"/>
  </conditionalFormatting>
  <conditionalFormatting sqref="M6:M7">
    <cfRule type="cellIs" dxfId="1" priority="110" operator="greaterThan">
      <formula>260</formula>
    </cfRule>
    <cfRule type="cellIs" dxfId="1" priority="111" operator="greaterThan">
      <formula>330</formula>
    </cfRule>
  </conditionalFormatting>
  <conditionalFormatting sqref="M15:M16">
    <cfRule type="cellIs" dxfId="1" priority="52" operator="greaterThan">
      <formula>260</formula>
    </cfRule>
    <cfRule type="cellIs" dxfId="1" priority="53" operator="greaterThan">
      <formula>330</formula>
    </cfRule>
  </conditionalFormatting>
  <conditionalFormatting sqref="M23:M26">
    <cfRule type="cellIs" dxfId="1" priority="116" operator="greaterThan">
      <formula>260</formula>
    </cfRule>
    <cfRule type="cellIs" dxfId="1" priority="117" operator="greaterThan">
      <formula>330</formula>
    </cfRule>
  </conditionalFormatting>
  <conditionalFormatting sqref="B1 B23:B1048576 B13:B14 B18 B4:B9">
    <cfRule type="duplicateValues" dxfId="0" priority="99"/>
  </conditionalFormatting>
  <conditionalFormatting sqref="D1 D23:D1048576 D13:D14 D18 D4:D9">
    <cfRule type="duplicateValues" dxfId="0" priority="98"/>
  </conditionalFormatting>
  <conditionalFormatting sqref="B2:B3 B21:B22 B11:B12">
    <cfRule type="duplicateValues" dxfId="0" priority="691"/>
  </conditionalFormatting>
  <conditionalFormatting sqref="D2:D3 D21:D22 D11:D12">
    <cfRule type="duplicateValues" dxfId="0" priority="694"/>
  </conditionalFormatting>
  <conditionalFormatting sqref="M2 M10:M11 M21:M22">
    <cfRule type="cellIs" dxfId="1" priority="60" operator="greaterThan">
      <formula>260</formula>
    </cfRule>
    <cfRule type="cellIs" dxfId="1" priority="61" operator="greaterThan">
      <formula>330</formula>
    </cfRule>
  </conditionalFormatting>
  <conditionalFormatting sqref="M3 M12">
    <cfRule type="cellIs" dxfId="1" priority="28" operator="greaterThan">
      <formula>260</formula>
    </cfRule>
    <cfRule type="cellIs" dxfId="1" priority="29" operator="greaterThan">
      <formula>330</formula>
    </cfRule>
  </conditionalFormatting>
  <conditionalFormatting sqref="M18 M13:M14 M27:M1048576 M4:M5">
    <cfRule type="cellIs" dxfId="1" priority="120" operator="greaterThan">
      <formula>260</formula>
    </cfRule>
    <cfRule type="cellIs" dxfId="1" priority="121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02"/>
  <sheetViews>
    <sheetView showGridLines="0" zoomScale="115" zoomScaleNormal="115" workbookViewId="0">
      <selection activeCell="F7" sqref="F7"/>
    </sheetView>
  </sheetViews>
  <sheetFormatPr defaultColWidth="9" defaultRowHeight="12" customHeight="1"/>
  <cols>
    <col min="1" max="1" width="24.4285714285714" style="579" customWidth="1"/>
    <col min="2" max="2" width="5.71428571428571" style="580" customWidth="1"/>
    <col min="3" max="3" width="8.71428571428571" style="579" customWidth="1"/>
    <col min="4" max="4" width="16.7142857142857" style="581" customWidth="1"/>
    <col min="5" max="5" width="15.8571428571429" style="438" customWidth="1"/>
    <col min="6" max="6" width="8.57142857142857" style="582" customWidth="1"/>
    <col min="7" max="7" width="10" style="327" customWidth="1"/>
    <col min="8" max="8" width="4.71428571428571" style="327" customWidth="1"/>
    <col min="9" max="9" width="8.57142857142857" style="582" customWidth="1"/>
    <col min="10" max="10" width="13.2857142857143" style="583" customWidth="1"/>
    <col min="11" max="11" width="8.14285714285714" style="584" customWidth="1"/>
    <col min="12" max="12" width="7.85714285714286" style="584" customWidth="1"/>
    <col min="13" max="13" width="5.42857142857143" style="585" customWidth="1"/>
    <col min="14" max="14" width="8.14285714285714" style="349" customWidth="1"/>
    <col min="15" max="15" width="11.2857142857143" style="349" customWidth="1"/>
    <col min="16" max="16" width="7.85714285714286" style="366" customWidth="1"/>
    <col min="17" max="17" width="5.42857142857143" style="582" customWidth="1"/>
    <col min="18" max="18" width="8" style="582" customWidth="1"/>
    <col min="19" max="19" width="7.71428571428571" style="579" customWidth="1"/>
    <col min="20" max="20" width="9" style="586"/>
    <col min="21" max="37" width="9" style="577"/>
    <col min="38" max="38" width="9" style="587"/>
    <col min="39" max="16384" width="9" style="579"/>
  </cols>
  <sheetData>
    <row r="1" s="438" customFormat="1" ht="20.1" customHeight="1" spans="1:51">
      <c r="A1" s="588" t="s">
        <v>304</v>
      </c>
      <c r="B1" s="589"/>
      <c r="C1" s="589"/>
      <c r="D1" s="589"/>
      <c r="E1" s="590"/>
      <c r="F1" s="442"/>
      <c r="G1" s="442"/>
      <c r="H1" s="442"/>
      <c r="I1" s="442"/>
      <c r="J1" s="442"/>
      <c r="K1" s="348"/>
      <c r="L1" s="444"/>
      <c r="M1" s="349"/>
      <c r="N1" s="445"/>
      <c r="O1" s="349"/>
      <c r="P1" s="349"/>
      <c r="Q1" s="349"/>
      <c r="R1" s="440"/>
      <c r="V1" s="446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  <c r="AN1" s="437"/>
      <c r="AO1" s="437"/>
      <c r="AP1" s="437"/>
      <c r="AQ1" s="437"/>
      <c r="AR1" s="437"/>
      <c r="AS1" s="437"/>
      <c r="AT1" s="437"/>
      <c r="AU1" s="437"/>
      <c r="AV1" s="437"/>
      <c r="AW1" s="437"/>
      <c r="AX1" s="437"/>
      <c r="AY1" s="447"/>
    </row>
    <row r="2" s="275" customFormat="1" ht="21.95" customHeight="1" spans="1:49">
      <c r="A2" s="344" t="s">
        <v>61</v>
      </c>
      <c r="B2" s="344" t="s">
        <v>28</v>
      </c>
      <c r="C2" s="344" t="s">
        <v>29</v>
      </c>
      <c r="D2" s="344" t="s">
        <v>30</v>
      </c>
      <c r="E2" s="344" t="s">
        <v>31</v>
      </c>
      <c r="F2" s="346" t="s">
        <v>145</v>
      </c>
      <c r="G2" s="345" t="s">
        <v>34</v>
      </c>
      <c r="H2" s="591" t="s">
        <v>35</v>
      </c>
      <c r="I2" s="346" t="s">
        <v>36</v>
      </c>
      <c r="J2" s="357" t="s">
        <v>37</v>
      </c>
      <c r="K2" s="357" t="s">
        <v>38</v>
      </c>
      <c r="L2" s="357" t="s">
        <v>39</v>
      </c>
      <c r="M2" s="597" t="s">
        <v>40</v>
      </c>
      <c r="N2" s="415" t="s">
        <v>41</v>
      </c>
      <c r="O2" s="359" t="s">
        <v>42</v>
      </c>
      <c r="P2" s="359" t="s">
        <v>43</v>
      </c>
      <c r="Q2" s="360" t="s">
        <v>44</v>
      </c>
      <c r="R2" s="346" t="s">
        <v>45</v>
      </c>
      <c r="S2" s="346" t="s">
        <v>46</v>
      </c>
      <c r="T2" s="372" t="s">
        <v>47</v>
      </c>
      <c r="U2" s="275" t="s">
        <v>34</v>
      </c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4"/>
    </row>
    <row r="3" s="349" customFormat="1" ht="21.95" customHeight="1" spans="1:38">
      <c r="A3" s="8" t="s">
        <v>305</v>
      </c>
      <c r="B3" s="349" t="s">
        <v>306</v>
      </c>
      <c r="C3" s="8" t="s">
        <v>307</v>
      </c>
      <c r="D3" s="349" t="s">
        <v>308</v>
      </c>
      <c r="E3" s="349" t="s">
        <v>309</v>
      </c>
      <c r="F3" s="349">
        <v>838800</v>
      </c>
      <c r="G3" s="432" t="s">
        <v>310</v>
      </c>
      <c r="H3" s="432"/>
      <c r="I3" s="432"/>
      <c r="J3" s="428"/>
      <c r="K3" s="366">
        <v>43704</v>
      </c>
      <c r="L3" s="366">
        <v>43712</v>
      </c>
      <c r="M3" s="430">
        <f ca="1">TODAY()-L3</f>
        <v>93</v>
      </c>
      <c r="N3" s="368" t="s">
        <v>67</v>
      </c>
      <c r="O3" s="391" t="s">
        <v>311</v>
      </c>
      <c r="P3" s="349" t="s">
        <v>199</v>
      </c>
      <c r="Q3" s="349" t="s">
        <v>173</v>
      </c>
      <c r="R3" s="366">
        <v>43794</v>
      </c>
      <c r="S3" s="366">
        <v>43794</v>
      </c>
      <c r="T3" s="349" t="s">
        <v>168</v>
      </c>
      <c r="V3" s="454"/>
      <c r="W3" s="454"/>
      <c r="X3" s="454"/>
      <c r="Y3" s="454"/>
      <c r="Z3" s="454"/>
      <c r="AA3" s="454"/>
      <c r="AB3" s="454"/>
      <c r="AC3" s="454"/>
      <c r="AD3" s="454"/>
      <c r="AE3" s="454"/>
      <c r="AF3" s="454"/>
      <c r="AG3" s="454"/>
      <c r="AH3" s="454"/>
      <c r="AI3" s="454"/>
      <c r="AJ3" s="454"/>
      <c r="AK3" s="454"/>
      <c r="AL3" s="607"/>
    </row>
    <row r="4" s="28" customFormat="1" ht="21.95" customHeight="1" spans="1:38">
      <c r="A4" s="8" t="s">
        <v>312</v>
      </c>
      <c r="B4" s="28" t="s">
        <v>313</v>
      </c>
      <c r="C4" s="8" t="s">
        <v>307</v>
      </c>
      <c r="D4" s="349" t="s">
        <v>314</v>
      </c>
      <c r="E4" s="28" t="s">
        <v>315</v>
      </c>
      <c r="F4" s="349">
        <v>1042800</v>
      </c>
      <c r="H4" s="421"/>
      <c r="I4" s="421"/>
      <c r="J4" s="428"/>
      <c r="K4" s="429">
        <v>43751</v>
      </c>
      <c r="L4" s="429">
        <v>43752</v>
      </c>
      <c r="M4" s="430">
        <f ca="1" t="shared" ref="M4:M8" si="0">TODAY()-L4</f>
        <v>53</v>
      </c>
      <c r="N4" s="368"/>
      <c r="O4" s="420"/>
      <c r="R4" s="429"/>
      <c r="S4" s="429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4"/>
      <c r="AH4" s="434"/>
      <c r="AI4" s="434"/>
      <c r="AJ4" s="434"/>
      <c r="AK4" s="434"/>
      <c r="AL4" s="436"/>
    </row>
    <row r="5" s="28" customFormat="1" ht="21.95" customHeight="1" spans="1:38">
      <c r="A5" s="8" t="s">
        <v>316</v>
      </c>
      <c r="B5" s="28" t="s">
        <v>317</v>
      </c>
      <c r="C5" s="8" t="s">
        <v>307</v>
      </c>
      <c r="D5" s="349" t="s">
        <v>318</v>
      </c>
      <c r="E5" s="28" t="s">
        <v>319</v>
      </c>
      <c r="F5" s="349">
        <v>1148800</v>
      </c>
      <c r="G5" s="421"/>
      <c r="H5" s="421"/>
      <c r="I5" s="421"/>
      <c r="J5" s="428"/>
      <c r="K5" s="429">
        <v>43751</v>
      </c>
      <c r="L5" s="429">
        <v>43752</v>
      </c>
      <c r="M5" s="430">
        <f ca="1" t="shared" si="0"/>
        <v>53</v>
      </c>
      <c r="N5" s="598"/>
      <c r="O5" s="420"/>
      <c r="R5" s="429"/>
      <c r="S5" s="429"/>
      <c r="V5" s="434"/>
      <c r="W5" s="434"/>
      <c r="X5" s="434"/>
      <c r="Y5" s="434"/>
      <c r="Z5" s="434"/>
      <c r="AA5" s="434"/>
      <c r="AB5" s="434"/>
      <c r="AC5" s="434"/>
      <c r="AD5" s="434"/>
      <c r="AE5" s="434"/>
      <c r="AF5" s="434"/>
      <c r="AG5" s="434"/>
      <c r="AH5" s="434"/>
      <c r="AI5" s="434"/>
      <c r="AJ5" s="434"/>
      <c r="AK5" s="434"/>
      <c r="AL5" s="436"/>
    </row>
    <row r="6" s="28" customFormat="1" ht="21.95" customHeight="1" spans="1:38">
      <c r="A6" s="8" t="s">
        <v>320</v>
      </c>
      <c r="B6" s="28" t="s">
        <v>321</v>
      </c>
      <c r="C6" s="8" t="s">
        <v>322</v>
      </c>
      <c r="D6" s="349" t="s">
        <v>323</v>
      </c>
      <c r="E6" s="28" t="s">
        <v>324</v>
      </c>
      <c r="F6" s="349">
        <v>1042800</v>
      </c>
      <c r="G6" s="421"/>
      <c r="H6" s="421"/>
      <c r="I6" s="421"/>
      <c r="J6" s="428"/>
      <c r="K6" s="429">
        <v>43796</v>
      </c>
      <c r="L6" s="429">
        <v>43795</v>
      </c>
      <c r="M6" s="430">
        <f ca="1" t="shared" si="0"/>
        <v>10</v>
      </c>
      <c r="N6" s="368"/>
      <c r="O6" s="420"/>
      <c r="R6" s="429"/>
      <c r="S6" s="429"/>
      <c r="V6" s="434"/>
      <c r="W6" s="434"/>
      <c r="X6" s="434"/>
      <c r="Y6" s="434"/>
      <c r="Z6" s="434"/>
      <c r="AA6" s="434"/>
      <c r="AB6" s="434"/>
      <c r="AC6" s="434"/>
      <c r="AD6" s="434"/>
      <c r="AE6" s="434"/>
      <c r="AF6" s="434"/>
      <c r="AG6" s="434"/>
      <c r="AH6" s="434"/>
      <c r="AI6" s="434"/>
      <c r="AJ6" s="434"/>
      <c r="AK6" s="434"/>
      <c r="AL6" s="436"/>
    </row>
    <row r="7" s="28" customFormat="1" ht="21.95" customHeight="1" spans="1:38">
      <c r="A7" s="8" t="s">
        <v>316</v>
      </c>
      <c r="B7" s="28" t="s">
        <v>325</v>
      </c>
      <c r="C7" s="8" t="s">
        <v>322</v>
      </c>
      <c r="D7" s="349" t="s">
        <v>326</v>
      </c>
      <c r="E7" s="28" t="s">
        <v>315</v>
      </c>
      <c r="F7" s="349">
        <v>1148800</v>
      </c>
      <c r="G7" s="421"/>
      <c r="H7" s="421"/>
      <c r="I7" s="421"/>
      <c r="J7" s="428"/>
      <c r="K7" s="429"/>
      <c r="L7" s="429">
        <v>43804</v>
      </c>
      <c r="M7" s="430">
        <f ca="1" t="shared" si="0"/>
        <v>1</v>
      </c>
      <c r="N7" s="368"/>
      <c r="O7" s="599" t="s">
        <v>327</v>
      </c>
      <c r="P7" s="600" t="s">
        <v>172</v>
      </c>
      <c r="Q7" s="604" t="s">
        <v>173</v>
      </c>
      <c r="R7" s="429">
        <v>43792</v>
      </c>
      <c r="S7" s="429">
        <v>43797</v>
      </c>
      <c r="T7" s="28" t="s">
        <v>168</v>
      </c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6"/>
    </row>
    <row r="8" s="28" customFormat="1" ht="21.95" customHeight="1" spans="1:38">
      <c r="A8" s="8" t="s">
        <v>328</v>
      </c>
      <c r="B8" s="28" t="s">
        <v>329</v>
      </c>
      <c r="C8" s="8" t="s">
        <v>322</v>
      </c>
      <c r="D8" s="349" t="s">
        <v>330</v>
      </c>
      <c r="E8" s="28" t="s">
        <v>315</v>
      </c>
      <c r="F8" s="349">
        <v>972800</v>
      </c>
      <c r="G8" s="421"/>
      <c r="H8" s="421"/>
      <c r="I8" s="421"/>
      <c r="J8" s="428"/>
      <c r="K8" s="429"/>
      <c r="L8" s="429">
        <v>43804</v>
      </c>
      <c r="M8" s="430">
        <f ca="1" t="shared" si="0"/>
        <v>1</v>
      </c>
      <c r="N8" s="368"/>
      <c r="O8" s="12" t="s">
        <v>331</v>
      </c>
      <c r="P8" s="12" t="s">
        <v>199</v>
      </c>
      <c r="Q8" s="15" t="s">
        <v>173</v>
      </c>
      <c r="R8" s="429">
        <v>43743</v>
      </c>
      <c r="S8" s="429">
        <v>43744</v>
      </c>
      <c r="T8" s="605" t="s">
        <v>168</v>
      </c>
      <c r="V8" s="434"/>
      <c r="W8" s="434"/>
      <c r="X8" s="434"/>
      <c r="Y8" s="434"/>
      <c r="Z8" s="434"/>
      <c r="AA8" s="434"/>
      <c r="AB8" s="434"/>
      <c r="AC8" s="434"/>
      <c r="AD8" s="434"/>
      <c r="AE8" s="434"/>
      <c r="AF8" s="434"/>
      <c r="AG8" s="434"/>
      <c r="AH8" s="434"/>
      <c r="AI8" s="434"/>
      <c r="AJ8" s="434"/>
      <c r="AK8" s="434"/>
      <c r="AL8" s="436"/>
    </row>
    <row r="9" s="576" customFormat="1" ht="21.95" customHeight="1" spans="1:50">
      <c r="A9" s="592" t="s">
        <v>59</v>
      </c>
      <c r="B9" s="593"/>
      <c r="C9" s="593"/>
      <c r="D9" s="593"/>
      <c r="E9" s="593"/>
      <c r="F9" s="593"/>
      <c r="G9" s="593"/>
      <c r="H9" s="593"/>
      <c r="I9" s="593"/>
      <c r="J9" s="593"/>
      <c r="K9" s="593"/>
      <c r="L9" s="593"/>
      <c r="M9" s="593"/>
      <c r="N9" s="593"/>
      <c r="O9" s="593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  <c r="AA9" s="593"/>
      <c r="AB9" s="593"/>
      <c r="AC9" s="593"/>
      <c r="AD9" s="606"/>
      <c r="AE9" s="606"/>
      <c r="AF9" s="606"/>
      <c r="AG9" s="606"/>
      <c r="AH9" s="606"/>
      <c r="AI9" s="606"/>
      <c r="AJ9" s="606"/>
      <c r="AK9" s="606"/>
      <c r="AL9" s="606"/>
      <c r="AM9" s="606"/>
      <c r="AN9" s="606"/>
      <c r="AO9" s="606"/>
      <c r="AP9" s="606"/>
      <c r="AQ9" s="606"/>
      <c r="AR9" s="606"/>
      <c r="AS9" s="606"/>
      <c r="AT9" s="606"/>
      <c r="AU9" s="606"/>
      <c r="AV9" s="606"/>
      <c r="AW9" s="606"/>
      <c r="AX9" s="608"/>
    </row>
    <row r="10" s="349" customFormat="1" ht="21.95" customHeight="1" spans="1:38">
      <c r="A10" s="8" t="s">
        <v>305</v>
      </c>
      <c r="B10" s="349" t="s">
        <v>332</v>
      </c>
      <c r="C10" s="8" t="s">
        <v>307</v>
      </c>
      <c r="D10" s="349" t="s">
        <v>333</v>
      </c>
      <c r="E10" s="349" t="s">
        <v>309</v>
      </c>
      <c r="F10" s="349">
        <v>838800</v>
      </c>
      <c r="G10" s="432"/>
      <c r="H10" s="432"/>
      <c r="I10" s="432"/>
      <c r="J10" s="428"/>
      <c r="K10" s="366"/>
      <c r="L10" s="366"/>
      <c r="M10" s="430"/>
      <c r="N10" s="368"/>
      <c r="O10" s="391"/>
      <c r="R10" s="366"/>
      <c r="S10" s="366"/>
      <c r="V10" s="454"/>
      <c r="W10" s="454"/>
      <c r="X10" s="454"/>
      <c r="Y10" s="454"/>
      <c r="Z10" s="454"/>
      <c r="AA10" s="454"/>
      <c r="AB10" s="454"/>
      <c r="AC10" s="454"/>
      <c r="AD10" s="454"/>
      <c r="AE10" s="454"/>
      <c r="AF10" s="454"/>
      <c r="AG10" s="454"/>
      <c r="AH10" s="454"/>
      <c r="AI10" s="454"/>
      <c r="AJ10" s="454"/>
      <c r="AK10" s="454"/>
      <c r="AL10" s="607"/>
    </row>
    <row r="11" s="576" customFormat="1" ht="21.95" customHeight="1" spans="1:50">
      <c r="A11" s="592" t="s">
        <v>60</v>
      </c>
      <c r="B11" s="593"/>
      <c r="C11" s="593"/>
      <c r="D11" s="593"/>
      <c r="E11" s="593"/>
      <c r="F11" s="593"/>
      <c r="G11" s="593"/>
      <c r="H11" s="593"/>
      <c r="I11" s="593"/>
      <c r="J11" s="593"/>
      <c r="K11" s="593"/>
      <c r="L11" s="593"/>
      <c r="M11" s="593"/>
      <c r="N11" s="593"/>
      <c r="O11" s="593"/>
      <c r="P11" s="593"/>
      <c r="Q11" s="593"/>
      <c r="R11" s="593"/>
      <c r="S11" s="593"/>
      <c r="T11" s="593"/>
      <c r="U11" s="593"/>
      <c r="V11" s="593"/>
      <c r="W11" s="593"/>
      <c r="X11" s="593"/>
      <c r="Y11" s="593"/>
      <c r="Z11" s="593"/>
      <c r="AA11" s="593"/>
      <c r="AB11" s="593"/>
      <c r="AC11" s="593"/>
      <c r="AD11" s="606"/>
      <c r="AE11" s="606"/>
      <c r="AF11" s="606"/>
      <c r="AG11" s="606"/>
      <c r="AH11" s="606"/>
      <c r="AI11" s="606"/>
      <c r="AJ11" s="606"/>
      <c r="AK11" s="606"/>
      <c r="AL11" s="606"/>
      <c r="AM11" s="606"/>
      <c r="AN11" s="606"/>
      <c r="AO11" s="606"/>
      <c r="AP11" s="606"/>
      <c r="AQ11" s="606"/>
      <c r="AR11" s="606"/>
      <c r="AS11" s="606"/>
      <c r="AT11" s="606"/>
      <c r="AU11" s="606"/>
      <c r="AV11" s="606"/>
      <c r="AW11" s="606"/>
      <c r="AX11" s="608"/>
    </row>
    <row r="12" s="28" customFormat="1" ht="21.95" customHeight="1" spans="1:38">
      <c r="A12" s="8" t="s">
        <v>328</v>
      </c>
      <c r="B12" s="28" t="s">
        <v>334</v>
      </c>
      <c r="C12" s="8" t="s">
        <v>307</v>
      </c>
      <c r="D12" s="349" t="s">
        <v>335</v>
      </c>
      <c r="E12" s="28" t="s">
        <v>309</v>
      </c>
      <c r="F12" s="349" t="s">
        <v>336</v>
      </c>
      <c r="G12" s="421" t="s">
        <v>337</v>
      </c>
      <c r="H12" s="421"/>
      <c r="I12" s="421"/>
      <c r="J12" s="428"/>
      <c r="K12" s="429"/>
      <c r="L12" s="429"/>
      <c r="M12" s="430"/>
      <c r="N12" s="368"/>
      <c r="O12" s="420"/>
      <c r="R12" s="429"/>
      <c r="S12" s="429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6"/>
    </row>
    <row r="13" s="28" customFormat="1" ht="21.95" customHeight="1" spans="1:38">
      <c r="A13" s="8" t="s">
        <v>312</v>
      </c>
      <c r="B13" s="28" t="s">
        <v>338</v>
      </c>
      <c r="C13" s="8" t="s">
        <v>307</v>
      </c>
      <c r="D13" s="349" t="s">
        <v>339</v>
      </c>
      <c r="E13" s="28" t="s">
        <v>309</v>
      </c>
      <c r="F13" s="349" t="s">
        <v>340</v>
      </c>
      <c r="G13" s="421" t="s">
        <v>58</v>
      </c>
      <c r="H13" s="421"/>
      <c r="I13" s="421"/>
      <c r="J13" s="428"/>
      <c r="K13" s="429"/>
      <c r="L13" s="429"/>
      <c r="M13" s="430"/>
      <c r="N13" s="368"/>
      <c r="O13" s="420"/>
      <c r="R13" s="429"/>
      <c r="S13" s="429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6"/>
    </row>
    <row r="14" s="28" customFormat="1" ht="21.95" customHeight="1" spans="1:38">
      <c r="A14" s="8" t="s">
        <v>305</v>
      </c>
      <c r="B14" s="28" t="s">
        <v>341</v>
      </c>
      <c r="C14" s="8" t="s">
        <v>307</v>
      </c>
      <c r="D14" s="349" t="s">
        <v>342</v>
      </c>
      <c r="E14" s="28" t="s">
        <v>343</v>
      </c>
      <c r="F14" s="349" t="s">
        <v>123</v>
      </c>
      <c r="G14" s="421" t="s">
        <v>133</v>
      </c>
      <c r="H14" s="421"/>
      <c r="I14" s="421"/>
      <c r="J14" s="428"/>
      <c r="K14" s="429"/>
      <c r="L14" s="429"/>
      <c r="M14" s="430"/>
      <c r="N14" s="368"/>
      <c r="O14" s="420"/>
      <c r="R14" s="429"/>
      <c r="S14" s="429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6"/>
    </row>
    <row r="15" s="28" customFormat="1" ht="21.95" customHeight="1" spans="1:38">
      <c r="A15" s="8" t="s">
        <v>328</v>
      </c>
      <c r="B15" s="28" t="s">
        <v>344</v>
      </c>
      <c r="C15" s="8" t="s">
        <v>307</v>
      </c>
      <c r="D15" s="349" t="s">
        <v>345</v>
      </c>
      <c r="E15" s="28" t="s">
        <v>346</v>
      </c>
      <c r="F15" s="349" t="s">
        <v>123</v>
      </c>
      <c r="G15" s="421" t="s">
        <v>347</v>
      </c>
      <c r="H15" s="421"/>
      <c r="I15" s="421"/>
      <c r="J15" s="428"/>
      <c r="K15" s="429"/>
      <c r="L15" s="429"/>
      <c r="M15" s="430"/>
      <c r="N15" s="368"/>
      <c r="O15" s="420"/>
      <c r="R15" s="429"/>
      <c r="S15" s="429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6"/>
    </row>
    <row r="16" s="28" customFormat="1" ht="21.95" customHeight="1" spans="1:38">
      <c r="A16" s="8" t="s">
        <v>316</v>
      </c>
      <c r="B16" s="28" t="s">
        <v>348</v>
      </c>
      <c r="C16" s="8" t="s">
        <v>349</v>
      </c>
      <c r="D16" s="349"/>
      <c r="E16" s="28" t="s">
        <v>309</v>
      </c>
      <c r="F16" s="349">
        <v>1148800</v>
      </c>
      <c r="G16" s="421" t="s">
        <v>350</v>
      </c>
      <c r="H16" s="421"/>
      <c r="I16" s="421"/>
      <c r="J16" s="428"/>
      <c r="K16" s="429"/>
      <c r="L16" s="429"/>
      <c r="M16" s="430"/>
      <c r="N16" s="368"/>
      <c r="O16" s="420"/>
      <c r="R16" s="429"/>
      <c r="S16" s="429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6"/>
    </row>
    <row r="17" s="577" customFormat="1" customHeight="1" spans="2:18">
      <c r="B17" s="594"/>
      <c r="D17" s="129"/>
      <c r="E17" s="437"/>
      <c r="F17" s="595"/>
      <c r="G17" s="596"/>
      <c r="H17" s="596"/>
      <c r="I17" s="595"/>
      <c r="J17" s="593"/>
      <c r="K17" s="601"/>
      <c r="L17" s="601"/>
      <c r="M17" s="602"/>
      <c r="N17" s="454"/>
      <c r="O17" s="454"/>
      <c r="P17" s="603"/>
      <c r="Q17" s="595"/>
      <c r="R17" s="595"/>
    </row>
    <row r="18" s="577" customFormat="1" customHeight="1" spans="2:18">
      <c r="B18" s="594"/>
      <c r="D18" s="129"/>
      <c r="E18" s="437"/>
      <c r="F18" s="595"/>
      <c r="G18" s="596"/>
      <c r="H18" s="596"/>
      <c r="I18" s="595"/>
      <c r="J18" s="593"/>
      <c r="K18" s="601"/>
      <c r="L18" s="601"/>
      <c r="M18" s="602"/>
      <c r="N18" s="454"/>
      <c r="O18" s="454"/>
      <c r="P18" s="603"/>
      <c r="Q18" s="595"/>
      <c r="R18" s="595"/>
    </row>
    <row r="19" s="577" customFormat="1" customHeight="1" spans="2:18">
      <c r="B19" s="594"/>
      <c r="D19" s="129"/>
      <c r="E19" s="437"/>
      <c r="F19" s="595"/>
      <c r="G19" s="596"/>
      <c r="H19" s="596"/>
      <c r="I19" s="595"/>
      <c r="J19" s="593"/>
      <c r="K19" s="601"/>
      <c r="L19" s="601"/>
      <c r="M19" s="602"/>
      <c r="N19" s="454"/>
      <c r="O19" s="454"/>
      <c r="P19" s="603"/>
      <c r="Q19" s="595"/>
      <c r="R19" s="595"/>
    </row>
    <row r="20" s="577" customFormat="1" customHeight="1" spans="2:18">
      <c r="B20" s="594"/>
      <c r="D20" s="129"/>
      <c r="E20" s="437"/>
      <c r="F20" s="595"/>
      <c r="G20" s="596"/>
      <c r="H20" s="596"/>
      <c r="I20" s="595"/>
      <c r="J20" s="593"/>
      <c r="K20" s="601"/>
      <c r="L20" s="601"/>
      <c r="M20" s="602"/>
      <c r="N20" s="454"/>
      <c r="O20" s="454"/>
      <c r="P20" s="603"/>
      <c r="Q20" s="595"/>
      <c r="R20" s="595"/>
    </row>
    <row r="21" s="577" customFormat="1" customHeight="1" spans="2:18">
      <c r="B21" s="594"/>
      <c r="D21" s="129"/>
      <c r="E21" s="437"/>
      <c r="F21" s="595"/>
      <c r="G21" s="596"/>
      <c r="H21" s="596"/>
      <c r="I21" s="595"/>
      <c r="J21" s="593"/>
      <c r="K21" s="601"/>
      <c r="L21" s="601"/>
      <c r="M21" s="602"/>
      <c r="N21" s="454"/>
      <c r="O21" s="454"/>
      <c r="P21" s="603"/>
      <c r="Q21" s="595"/>
      <c r="R21" s="595"/>
    </row>
    <row r="22" s="577" customFormat="1" customHeight="1" spans="2:18">
      <c r="B22" s="594"/>
      <c r="D22" s="129"/>
      <c r="E22" s="437"/>
      <c r="F22" s="595"/>
      <c r="G22" s="596"/>
      <c r="H22" s="596"/>
      <c r="I22" s="595"/>
      <c r="J22" s="593"/>
      <c r="K22" s="601"/>
      <c r="L22" s="601"/>
      <c r="M22" s="602"/>
      <c r="N22" s="454"/>
      <c r="O22" s="454"/>
      <c r="P22" s="603"/>
      <c r="Q22" s="595"/>
      <c r="R22" s="595"/>
    </row>
    <row r="23" s="577" customFormat="1" customHeight="1" spans="2:18">
      <c r="B23" s="594"/>
      <c r="D23" s="129"/>
      <c r="E23" s="437"/>
      <c r="F23" s="595"/>
      <c r="G23" s="596"/>
      <c r="H23" s="596"/>
      <c r="I23" s="595"/>
      <c r="J23" s="593"/>
      <c r="K23" s="601"/>
      <c r="L23" s="601"/>
      <c r="M23" s="602"/>
      <c r="N23" s="454"/>
      <c r="O23" s="454"/>
      <c r="P23" s="603"/>
      <c r="Q23" s="595"/>
      <c r="R23" s="595"/>
    </row>
    <row r="24" s="577" customFormat="1" customHeight="1" spans="2:18">
      <c r="B24" s="594"/>
      <c r="D24" s="129"/>
      <c r="E24" s="437"/>
      <c r="F24" s="595"/>
      <c r="G24" s="596"/>
      <c r="H24" s="596"/>
      <c r="I24" s="595"/>
      <c r="J24" s="593"/>
      <c r="K24" s="601"/>
      <c r="L24" s="601"/>
      <c r="M24" s="602"/>
      <c r="N24" s="454"/>
      <c r="O24" s="454"/>
      <c r="P24" s="603"/>
      <c r="Q24" s="595"/>
      <c r="R24" s="595"/>
    </row>
    <row r="25" s="577" customFormat="1" customHeight="1" spans="2:18">
      <c r="B25" s="594"/>
      <c r="D25" s="129"/>
      <c r="E25" s="437"/>
      <c r="F25" s="595"/>
      <c r="G25" s="596"/>
      <c r="H25" s="596"/>
      <c r="I25" s="595"/>
      <c r="J25" s="593"/>
      <c r="K25" s="601"/>
      <c r="L25" s="601"/>
      <c r="M25" s="602"/>
      <c r="N25" s="454"/>
      <c r="O25" s="454"/>
      <c r="P25" s="603"/>
      <c r="Q25" s="595"/>
      <c r="R25" s="595"/>
    </row>
    <row r="26" s="577" customFormat="1" customHeight="1" spans="2:18">
      <c r="B26" s="594"/>
      <c r="D26" s="129"/>
      <c r="E26" s="437"/>
      <c r="F26" s="595"/>
      <c r="G26" s="596"/>
      <c r="H26" s="596"/>
      <c r="I26" s="595"/>
      <c r="J26" s="593"/>
      <c r="K26" s="601"/>
      <c r="L26" s="601"/>
      <c r="M26" s="602"/>
      <c r="N26" s="454"/>
      <c r="O26" s="454"/>
      <c r="P26" s="603"/>
      <c r="Q26" s="595"/>
      <c r="R26" s="595"/>
    </row>
    <row r="27" s="577" customFormat="1" customHeight="1" spans="2:18">
      <c r="B27" s="594"/>
      <c r="D27" s="129"/>
      <c r="E27" s="437"/>
      <c r="F27" s="595"/>
      <c r="G27" s="596"/>
      <c r="H27" s="596"/>
      <c r="I27" s="595"/>
      <c r="J27" s="593"/>
      <c r="K27" s="601"/>
      <c r="L27" s="601"/>
      <c r="M27" s="602"/>
      <c r="N27" s="454"/>
      <c r="O27" s="454"/>
      <c r="P27" s="603"/>
      <c r="Q27" s="595"/>
      <c r="R27" s="595"/>
    </row>
    <row r="28" s="577" customFormat="1" customHeight="1" spans="2:18">
      <c r="B28" s="594"/>
      <c r="D28" s="129"/>
      <c r="E28" s="437"/>
      <c r="F28" s="595"/>
      <c r="G28" s="596"/>
      <c r="H28" s="596"/>
      <c r="I28" s="595"/>
      <c r="J28" s="593"/>
      <c r="K28" s="601"/>
      <c r="L28" s="601"/>
      <c r="M28" s="602"/>
      <c r="N28" s="454"/>
      <c r="O28" s="454"/>
      <c r="P28" s="603"/>
      <c r="Q28" s="595"/>
      <c r="R28" s="595"/>
    </row>
    <row r="29" s="577" customFormat="1" customHeight="1" spans="2:18">
      <c r="B29" s="594"/>
      <c r="D29" s="129"/>
      <c r="E29" s="437"/>
      <c r="F29" s="595"/>
      <c r="G29" s="596"/>
      <c r="H29" s="596"/>
      <c r="I29" s="595"/>
      <c r="J29" s="593"/>
      <c r="K29" s="601"/>
      <c r="L29" s="601"/>
      <c r="M29" s="602"/>
      <c r="N29" s="454"/>
      <c r="O29" s="454"/>
      <c r="P29" s="603"/>
      <c r="Q29" s="595"/>
      <c r="R29" s="595"/>
    </row>
    <row r="30" s="577" customFormat="1" customHeight="1" spans="2:18">
      <c r="B30" s="594"/>
      <c r="D30" s="129"/>
      <c r="E30" s="437"/>
      <c r="F30" s="595"/>
      <c r="G30" s="596"/>
      <c r="H30" s="596"/>
      <c r="I30" s="595"/>
      <c r="J30" s="593"/>
      <c r="K30" s="601"/>
      <c r="L30" s="601"/>
      <c r="M30" s="602"/>
      <c r="N30" s="454"/>
      <c r="O30" s="454"/>
      <c r="P30" s="603"/>
      <c r="Q30" s="595"/>
      <c r="R30" s="595"/>
    </row>
    <row r="31" s="577" customFormat="1" customHeight="1" spans="2:18">
      <c r="B31" s="594"/>
      <c r="D31" s="129"/>
      <c r="E31" s="437"/>
      <c r="F31" s="595"/>
      <c r="G31" s="596"/>
      <c r="H31" s="596"/>
      <c r="I31" s="595"/>
      <c r="J31" s="593"/>
      <c r="K31" s="601"/>
      <c r="L31" s="601"/>
      <c r="M31" s="602"/>
      <c r="N31" s="454"/>
      <c r="O31" s="454"/>
      <c r="P31" s="603"/>
      <c r="Q31" s="595"/>
      <c r="R31" s="595"/>
    </row>
    <row r="32" s="577" customFormat="1" customHeight="1" spans="2:18">
      <c r="B32" s="594"/>
      <c r="D32" s="129"/>
      <c r="E32" s="437"/>
      <c r="F32" s="595"/>
      <c r="G32" s="596"/>
      <c r="H32" s="596"/>
      <c r="I32" s="595"/>
      <c r="J32" s="593"/>
      <c r="K32" s="601"/>
      <c r="L32" s="601"/>
      <c r="M32" s="602"/>
      <c r="N32" s="454"/>
      <c r="O32" s="454"/>
      <c r="P32" s="603"/>
      <c r="Q32" s="595"/>
      <c r="R32" s="595"/>
    </row>
    <row r="33" s="577" customFormat="1" customHeight="1" spans="2:18">
      <c r="B33" s="594"/>
      <c r="D33" s="129"/>
      <c r="E33" s="437"/>
      <c r="F33" s="595"/>
      <c r="G33" s="596"/>
      <c r="H33" s="596"/>
      <c r="I33" s="595"/>
      <c r="J33" s="593"/>
      <c r="K33" s="601"/>
      <c r="L33" s="601"/>
      <c r="M33" s="602"/>
      <c r="N33" s="454"/>
      <c r="O33" s="454"/>
      <c r="P33" s="603"/>
      <c r="Q33" s="595"/>
      <c r="R33" s="595"/>
    </row>
    <row r="34" s="577" customFormat="1" customHeight="1" spans="2:18">
      <c r="B34" s="594"/>
      <c r="D34" s="129"/>
      <c r="E34" s="437"/>
      <c r="F34" s="595"/>
      <c r="G34" s="596"/>
      <c r="H34" s="596"/>
      <c r="I34" s="595"/>
      <c r="J34" s="593"/>
      <c r="K34" s="601"/>
      <c r="L34" s="601"/>
      <c r="M34" s="602"/>
      <c r="N34" s="454"/>
      <c r="O34" s="454"/>
      <c r="P34" s="603"/>
      <c r="Q34" s="595"/>
      <c r="R34" s="595"/>
    </row>
    <row r="35" s="577" customFormat="1" customHeight="1" spans="2:18">
      <c r="B35" s="594"/>
      <c r="D35" s="129"/>
      <c r="E35" s="437"/>
      <c r="F35" s="595"/>
      <c r="G35" s="596"/>
      <c r="H35" s="596"/>
      <c r="I35" s="595"/>
      <c r="J35" s="593"/>
      <c r="K35" s="601"/>
      <c r="L35" s="601"/>
      <c r="M35" s="602"/>
      <c r="N35" s="454"/>
      <c r="O35" s="454"/>
      <c r="P35" s="603"/>
      <c r="Q35" s="595"/>
      <c r="R35" s="595"/>
    </row>
    <row r="36" s="577" customFormat="1" customHeight="1" spans="2:18">
      <c r="B36" s="594"/>
      <c r="D36" s="129"/>
      <c r="E36" s="437"/>
      <c r="F36" s="595"/>
      <c r="G36" s="596"/>
      <c r="H36" s="596"/>
      <c r="I36" s="595"/>
      <c r="J36" s="593"/>
      <c r="K36" s="601"/>
      <c r="L36" s="601"/>
      <c r="M36" s="602"/>
      <c r="N36" s="454"/>
      <c r="O36" s="454"/>
      <c r="P36" s="603"/>
      <c r="Q36" s="595"/>
      <c r="R36" s="595"/>
    </row>
    <row r="37" s="577" customFormat="1" customHeight="1" spans="2:18">
      <c r="B37" s="594"/>
      <c r="D37" s="129"/>
      <c r="E37" s="437"/>
      <c r="F37" s="595"/>
      <c r="G37" s="596"/>
      <c r="H37" s="596"/>
      <c r="I37" s="595"/>
      <c r="J37" s="593"/>
      <c r="K37" s="601"/>
      <c r="L37" s="601"/>
      <c r="M37" s="602"/>
      <c r="N37" s="454"/>
      <c r="O37" s="454"/>
      <c r="P37" s="603"/>
      <c r="Q37" s="595"/>
      <c r="R37" s="595"/>
    </row>
    <row r="38" s="577" customFormat="1" customHeight="1" spans="2:18">
      <c r="B38" s="594"/>
      <c r="D38" s="129"/>
      <c r="E38" s="437"/>
      <c r="F38" s="595"/>
      <c r="G38" s="596"/>
      <c r="H38" s="596"/>
      <c r="I38" s="595"/>
      <c r="J38" s="593"/>
      <c r="K38" s="601"/>
      <c r="L38" s="601"/>
      <c r="M38" s="602"/>
      <c r="N38" s="454"/>
      <c r="O38" s="454"/>
      <c r="P38" s="603"/>
      <c r="Q38" s="595"/>
      <c r="R38" s="595"/>
    </row>
    <row r="39" s="577" customFormat="1" customHeight="1" spans="2:18">
      <c r="B39" s="594"/>
      <c r="D39" s="129"/>
      <c r="E39" s="437"/>
      <c r="F39" s="595"/>
      <c r="G39" s="596"/>
      <c r="H39" s="596"/>
      <c r="I39" s="595"/>
      <c r="J39" s="593"/>
      <c r="K39" s="601"/>
      <c r="L39" s="601"/>
      <c r="M39" s="602"/>
      <c r="N39" s="454"/>
      <c r="O39" s="454"/>
      <c r="P39" s="603"/>
      <c r="Q39" s="595"/>
      <c r="R39" s="595"/>
    </row>
    <row r="40" s="577" customFormat="1" customHeight="1" spans="2:18">
      <c r="B40" s="594"/>
      <c r="D40" s="129"/>
      <c r="E40" s="437"/>
      <c r="F40" s="595"/>
      <c r="G40" s="596"/>
      <c r="H40" s="596"/>
      <c r="I40" s="595"/>
      <c r="J40" s="593"/>
      <c r="K40" s="601"/>
      <c r="L40" s="601"/>
      <c r="M40" s="602"/>
      <c r="N40" s="454"/>
      <c r="O40" s="454"/>
      <c r="P40" s="603"/>
      <c r="Q40" s="595"/>
      <c r="R40" s="595"/>
    </row>
    <row r="41" s="577" customFormat="1" customHeight="1" spans="2:18">
      <c r="B41" s="594"/>
      <c r="D41" s="129"/>
      <c r="E41" s="437"/>
      <c r="F41" s="595"/>
      <c r="G41" s="596"/>
      <c r="H41" s="596"/>
      <c r="I41" s="595"/>
      <c r="J41" s="593"/>
      <c r="K41" s="601"/>
      <c r="L41" s="601"/>
      <c r="M41" s="602"/>
      <c r="N41" s="454"/>
      <c r="O41" s="454"/>
      <c r="P41" s="603"/>
      <c r="Q41" s="595"/>
      <c r="R41" s="595"/>
    </row>
    <row r="42" s="577" customFormat="1" customHeight="1" spans="2:18">
      <c r="B42" s="594"/>
      <c r="D42" s="129"/>
      <c r="E42" s="437"/>
      <c r="F42" s="595"/>
      <c r="G42" s="596"/>
      <c r="H42" s="596"/>
      <c r="I42" s="595"/>
      <c r="J42" s="593"/>
      <c r="K42" s="601"/>
      <c r="L42" s="601"/>
      <c r="M42" s="602"/>
      <c r="N42" s="454"/>
      <c r="O42" s="454"/>
      <c r="P42" s="603"/>
      <c r="Q42" s="595"/>
      <c r="R42" s="595"/>
    </row>
    <row r="43" s="577" customFormat="1" customHeight="1" spans="2:18">
      <c r="B43" s="594"/>
      <c r="D43" s="129"/>
      <c r="E43" s="437"/>
      <c r="F43" s="595"/>
      <c r="G43" s="596"/>
      <c r="H43" s="596"/>
      <c r="I43" s="595"/>
      <c r="J43" s="593"/>
      <c r="K43" s="601"/>
      <c r="L43" s="601"/>
      <c r="M43" s="602"/>
      <c r="N43" s="454"/>
      <c r="O43" s="454"/>
      <c r="P43" s="603"/>
      <c r="Q43" s="595"/>
      <c r="R43" s="595"/>
    </row>
    <row r="44" s="577" customFormat="1" customHeight="1" spans="2:18">
      <c r="B44" s="594"/>
      <c r="D44" s="129"/>
      <c r="E44" s="437"/>
      <c r="F44" s="595"/>
      <c r="G44" s="596"/>
      <c r="H44" s="596"/>
      <c r="I44" s="595"/>
      <c r="J44" s="593"/>
      <c r="K44" s="601"/>
      <c r="L44" s="601"/>
      <c r="M44" s="602"/>
      <c r="N44" s="454"/>
      <c r="O44" s="454"/>
      <c r="P44" s="603"/>
      <c r="Q44" s="595"/>
      <c r="R44" s="595"/>
    </row>
    <row r="45" s="577" customFormat="1" customHeight="1" spans="2:18">
      <c r="B45" s="594"/>
      <c r="D45" s="129"/>
      <c r="E45" s="437"/>
      <c r="F45" s="595"/>
      <c r="G45" s="596"/>
      <c r="H45" s="596"/>
      <c r="I45" s="595"/>
      <c r="J45" s="593"/>
      <c r="K45" s="601"/>
      <c r="L45" s="601"/>
      <c r="M45" s="602"/>
      <c r="N45" s="454"/>
      <c r="O45" s="454"/>
      <c r="P45" s="603"/>
      <c r="Q45" s="595"/>
      <c r="R45" s="595"/>
    </row>
    <row r="46" s="577" customFormat="1" customHeight="1" spans="2:18">
      <c r="B46" s="594"/>
      <c r="D46" s="129"/>
      <c r="E46" s="437"/>
      <c r="F46" s="595"/>
      <c r="G46" s="596"/>
      <c r="H46" s="596"/>
      <c r="I46" s="595"/>
      <c r="J46" s="593"/>
      <c r="K46" s="601"/>
      <c r="L46" s="601"/>
      <c r="M46" s="602"/>
      <c r="N46" s="454"/>
      <c r="O46" s="454"/>
      <c r="P46" s="603"/>
      <c r="Q46" s="595"/>
      <c r="R46" s="595"/>
    </row>
    <row r="47" s="577" customFormat="1" customHeight="1" spans="2:18">
      <c r="B47" s="594"/>
      <c r="D47" s="129"/>
      <c r="E47" s="437"/>
      <c r="F47" s="595"/>
      <c r="G47" s="596"/>
      <c r="H47" s="596"/>
      <c r="I47" s="595"/>
      <c r="J47" s="593"/>
      <c r="K47" s="601"/>
      <c r="L47" s="601"/>
      <c r="M47" s="602"/>
      <c r="N47" s="454"/>
      <c r="O47" s="454"/>
      <c r="P47" s="603"/>
      <c r="Q47" s="595"/>
      <c r="R47" s="595"/>
    </row>
    <row r="48" s="577" customFormat="1" customHeight="1" spans="2:18">
      <c r="B48" s="594"/>
      <c r="D48" s="129"/>
      <c r="E48" s="437"/>
      <c r="F48" s="595"/>
      <c r="G48" s="596"/>
      <c r="H48" s="596"/>
      <c r="I48" s="595"/>
      <c r="J48" s="593"/>
      <c r="K48" s="601"/>
      <c r="L48" s="601"/>
      <c r="M48" s="602"/>
      <c r="N48" s="454"/>
      <c r="O48" s="454"/>
      <c r="P48" s="603"/>
      <c r="Q48" s="595"/>
      <c r="R48" s="595"/>
    </row>
    <row r="49" s="577" customFormat="1" customHeight="1" spans="2:18">
      <c r="B49" s="594"/>
      <c r="D49" s="129"/>
      <c r="E49" s="437"/>
      <c r="F49" s="595"/>
      <c r="G49" s="596"/>
      <c r="H49" s="596"/>
      <c r="I49" s="595"/>
      <c r="J49" s="593"/>
      <c r="K49" s="601"/>
      <c r="L49" s="601"/>
      <c r="M49" s="602"/>
      <c r="N49" s="454"/>
      <c r="O49" s="454"/>
      <c r="P49" s="603"/>
      <c r="Q49" s="595"/>
      <c r="R49" s="595"/>
    </row>
    <row r="50" s="577" customFormat="1" customHeight="1" spans="2:18">
      <c r="B50" s="594"/>
      <c r="D50" s="129"/>
      <c r="E50" s="437"/>
      <c r="F50" s="595"/>
      <c r="G50" s="596"/>
      <c r="H50" s="596"/>
      <c r="I50" s="595"/>
      <c r="J50" s="593"/>
      <c r="K50" s="601"/>
      <c r="L50" s="601"/>
      <c r="M50" s="602"/>
      <c r="N50" s="454"/>
      <c r="O50" s="454"/>
      <c r="P50" s="603"/>
      <c r="Q50" s="595"/>
      <c r="R50" s="595"/>
    </row>
    <row r="51" s="577" customFormat="1" customHeight="1" spans="2:18">
      <c r="B51" s="594"/>
      <c r="D51" s="129"/>
      <c r="E51" s="437"/>
      <c r="F51" s="595"/>
      <c r="G51" s="596"/>
      <c r="H51" s="596"/>
      <c r="I51" s="595"/>
      <c r="J51" s="593"/>
      <c r="K51" s="601"/>
      <c r="L51" s="601"/>
      <c r="M51" s="602"/>
      <c r="N51" s="454"/>
      <c r="O51" s="454"/>
      <c r="P51" s="603"/>
      <c r="Q51" s="595"/>
      <c r="R51" s="595"/>
    </row>
    <row r="52" s="577" customFormat="1" customHeight="1" spans="2:18">
      <c r="B52" s="594"/>
      <c r="D52" s="129"/>
      <c r="E52" s="437"/>
      <c r="F52" s="595"/>
      <c r="G52" s="596"/>
      <c r="H52" s="596"/>
      <c r="I52" s="595"/>
      <c r="J52" s="593"/>
      <c r="K52" s="601"/>
      <c r="L52" s="601"/>
      <c r="M52" s="602"/>
      <c r="N52" s="454"/>
      <c r="O52" s="454"/>
      <c r="P52" s="603"/>
      <c r="Q52" s="595"/>
      <c r="R52" s="595"/>
    </row>
    <row r="53" s="577" customFormat="1" customHeight="1" spans="2:18">
      <c r="B53" s="594"/>
      <c r="D53" s="129"/>
      <c r="E53" s="437"/>
      <c r="F53" s="595"/>
      <c r="G53" s="596"/>
      <c r="H53" s="596"/>
      <c r="I53" s="595"/>
      <c r="J53" s="593"/>
      <c r="K53" s="601"/>
      <c r="L53" s="601"/>
      <c r="M53" s="602"/>
      <c r="N53" s="454"/>
      <c r="O53" s="454"/>
      <c r="P53" s="603"/>
      <c r="Q53" s="595"/>
      <c r="R53" s="595"/>
    </row>
    <row r="54" s="577" customFormat="1" customHeight="1" spans="2:18">
      <c r="B54" s="594"/>
      <c r="D54" s="129"/>
      <c r="E54" s="437"/>
      <c r="F54" s="595"/>
      <c r="G54" s="596"/>
      <c r="H54" s="596"/>
      <c r="I54" s="595"/>
      <c r="J54" s="593"/>
      <c r="K54" s="601"/>
      <c r="L54" s="601"/>
      <c r="M54" s="602"/>
      <c r="N54" s="454"/>
      <c r="O54" s="454"/>
      <c r="P54" s="603"/>
      <c r="Q54" s="595"/>
      <c r="R54" s="595"/>
    </row>
    <row r="55" s="577" customFormat="1" customHeight="1" spans="2:18">
      <c r="B55" s="594"/>
      <c r="D55" s="129"/>
      <c r="E55" s="437"/>
      <c r="F55" s="595"/>
      <c r="G55" s="596"/>
      <c r="H55" s="596"/>
      <c r="I55" s="595"/>
      <c r="J55" s="593"/>
      <c r="K55" s="601"/>
      <c r="L55" s="601"/>
      <c r="M55" s="602"/>
      <c r="N55" s="454"/>
      <c r="O55" s="454"/>
      <c r="P55" s="603"/>
      <c r="Q55" s="595"/>
      <c r="R55" s="595"/>
    </row>
    <row r="56" s="577" customFormat="1" customHeight="1" spans="2:18">
      <c r="B56" s="594"/>
      <c r="D56" s="129"/>
      <c r="E56" s="437"/>
      <c r="F56" s="595"/>
      <c r="G56" s="596"/>
      <c r="H56" s="596"/>
      <c r="I56" s="595"/>
      <c r="J56" s="593"/>
      <c r="K56" s="601"/>
      <c r="L56" s="601"/>
      <c r="M56" s="602"/>
      <c r="N56" s="454"/>
      <c r="O56" s="454"/>
      <c r="P56" s="603"/>
      <c r="Q56" s="595"/>
      <c r="R56" s="595"/>
    </row>
    <row r="57" s="577" customFormat="1" customHeight="1" spans="2:18">
      <c r="B57" s="594"/>
      <c r="D57" s="129"/>
      <c r="E57" s="437"/>
      <c r="F57" s="595"/>
      <c r="G57" s="596"/>
      <c r="H57" s="596"/>
      <c r="I57" s="595"/>
      <c r="J57" s="593"/>
      <c r="K57" s="601"/>
      <c r="L57" s="601"/>
      <c r="M57" s="602"/>
      <c r="N57" s="454"/>
      <c r="O57" s="454"/>
      <c r="P57" s="603"/>
      <c r="Q57" s="595"/>
      <c r="R57" s="595"/>
    </row>
    <row r="58" s="577" customFormat="1" customHeight="1" spans="2:18">
      <c r="B58" s="594"/>
      <c r="D58" s="129"/>
      <c r="E58" s="437"/>
      <c r="F58" s="595"/>
      <c r="G58" s="596"/>
      <c r="H58" s="596"/>
      <c r="I58" s="595"/>
      <c r="J58" s="593"/>
      <c r="K58" s="601"/>
      <c r="L58" s="601"/>
      <c r="M58" s="602"/>
      <c r="N58" s="454"/>
      <c r="O58" s="454"/>
      <c r="P58" s="603"/>
      <c r="Q58" s="595"/>
      <c r="R58" s="595"/>
    </row>
    <row r="59" s="577" customFormat="1" customHeight="1" spans="2:18">
      <c r="B59" s="594"/>
      <c r="D59" s="129"/>
      <c r="E59" s="437"/>
      <c r="F59" s="595"/>
      <c r="G59" s="596"/>
      <c r="H59" s="596"/>
      <c r="I59" s="595"/>
      <c r="J59" s="593"/>
      <c r="K59" s="601"/>
      <c r="L59" s="601"/>
      <c r="M59" s="602"/>
      <c r="N59" s="454"/>
      <c r="O59" s="454"/>
      <c r="P59" s="603"/>
      <c r="Q59" s="595"/>
      <c r="R59" s="595"/>
    </row>
    <row r="60" s="577" customFormat="1" customHeight="1" spans="2:18">
      <c r="B60" s="594"/>
      <c r="D60" s="129"/>
      <c r="E60" s="437"/>
      <c r="F60" s="595"/>
      <c r="G60" s="596"/>
      <c r="H60" s="596"/>
      <c r="I60" s="595"/>
      <c r="J60" s="593"/>
      <c r="K60" s="601"/>
      <c r="L60" s="601"/>
      <c r="M60" s="602"/>
      <c r="N60" s="454"/>
      <c r="O60" s="454"/>
      <c r="P60" s="603"/>
      <c r="Q60" s="595"/>
      <c r="R60" s="595"/>
    </row>
    <row r="61" s="577" customFormat="1" customHeight="1" spans="2:18">
      <c r="B61" s="594"/>
      <c r="D61" s="129"/>
      <c r="E61" s="437"/>
      <c r="F61" s="595"/>
      <c r="G61" s="596"/>
      <c r="H61" s="596"/>
      <c r="I61" s="595"/>
      <c r="J61" s="593"/>
      <c r="K61" s="601"/>
      <c r="L61" s="601"/>
      <c r="M61" s="602"/>
      <c r="N61" s="454"/>
      <c r="O61" s="454"/>
      <c r="P61" s="603"/>
      <c r="Q61" s="595"/>
      <c r="R61" s="595"/>
    </row>
    <row r="62" s="577" customFormat="1" customHeight="1" spans="2:18">
      <c r="B62" s="594"/>
      <c r="D62" s="129"/>
      <c r="E62" s="437"/>
      <c r="F62" s="595"/>
      <c r="G62" s="596"/>
      <c r="H62" s="596"/>
      <c r="I62" s="595"/>
      <c r="J62" s="593"/>
      <c r="K62" s="601"/>
      <c r="L62" s="601"/>
      <c r="M62" s="602"/>
      <c r="N62" s="454"/>
      <c r="O62" s="454"/>
      <c r="P62" s="603"/>
      <c r="Q62" s="595"/>
      <c r="R62" s="595"/>
    </row>
    <row r="63" s="577" customFormat="1" customHeight="1" spans="2:18">
      <c r="B63" s="594"/>
      <c r="D63" s="129"/>
      <c r="E63" s="437"/>
      <c r="F63" s="595"/>
      <c r="G63" s="596"/>
      <c r="H63" s="596"/>
      <c r="I63" s="595"/>
      <c r="J63" s="593"/>
      <c r="K63" s="601"/>
      <c r="L63" s="601"/>
      <c r="M63" s="602"/>
      <c r="N63" s="454"/>
      <c r="O63" s="454"/>
      <c r="P63" s="603"/>
      <c r="Q63" s="595"/>
      <c r="R63" s="595"/>
    </row>
    <row r="64" s="577" customFormat="1" customHeight="1" spans="2:18">
      <c r="B64" s="594"/>
      <c r="D64" s="129"/>
      <c r="E64" s="437"/>
      <c r="F64" s="595"/>
      <c r="G64" s="596"/>
      <c r="H64" s="596"/>
      <c r="I64" s="595"/>
      <c r="J64" s="593"/>
      <c r="K64" s="601"/>
      <c r="L64" s="601"/>
      <c r="M64" s="602"/>
      <c r="N64" s="454"/>
      <c r="O64" s="454"/>
      <c r="P64" s="603"/>
      <c r="Q64" s="595"/>
      <c r="R64" s="595"/>
    </row>
    <row r="65" s="577" customFormat="1" customHeight="1" spans="1:18">
      <c r="A65" s="609"/>
      <c r="B65" s="596"/>
      <c r="D65" s="129"/>
      <c r="E65" s="437"/>
      <c r="F65" s="595"/>
      <c r="G65" s="596"/>
      <c r="H65" s="596"/>
      <c r="I65" s="595"/>
      <c r="J65" s="593"/>
      <c r="K65" s="601"/>
      <c r="L65" s="601"/>
      <c r="M65" s="602"/>
      <c r="N65" s="454"/>
      <c r="O65" s="454"/>
      <c r="P65" s="603"/>
      <c r="Q65" s="595"/>
      <c r="R65" s="595"/>
    </row>
    <row r="66" s="577" customFormat="1" customHeight="1" spans="2:18">
      <c r="B66" s="594"/>
      <c r="D66" s="129"/>
      <c r="E66" s="437"/>
      <c r="F66" s="595"/>
      <c r="G66" s="596"/>
      <c r="H66" s="596"/>
      <c r="I66" s="595"/>
      <c r="J66" s="593"/>
      <c r="K66" s="601"/>
      <c r="L66" s="601"/>
      <c r="M66" s="602"/>
      <c r="N66" s="454"/>
      <c r="O66" s="454"/>
      <c r="P66" s="603"/>
      <c r="Q66" s="595"/>
      <c r="R66" s="595"/>
    </row>
    <row r="67" s="577" customFormat="1" customHeight="1" spans="2:18">
      <c r="B67" s="594"/>
      <c r="D67" s="129"/>
      <c r="E67" s="437"/>
      <c r="F67" s="595"/>
      <c r="G67" s="596"/>
      <c r="H67" s="596"/>
      <c r="I67" s="595"/>
      <c r="J67" s="593"/>
      <c r="K67" s="601"/>
      <c r="L67" s="601"/>
      <c r="M67" s="602"/>
      <c r="N67" s="454"/>
      <c r="O67" s="454"/>
      <c r="P67" s="603"/>
      <c r="Q67" s="595"/>
      <c r="R67" s="595"/>
    </row>
    <row r="68" s="577" customFormat="1" customHeight="1" spans="2:18">
      <c r="B68" s="594"/>
      <c r="D68" s="129"/>
      <c r="E68" s="437"/>
      <c r="F68" s="595"/>
      <c r="G68" s="596"/>
      <c r="H68" s="596"/>
      <c r="I68" s="595"/>
      <c r="J68" s="593"/>
      <c r="K68" s="601"/>
      <c r="L68" s="601"/>
      <c r="M68" s="602"/>
      <c r="N68" s="454"/>
      <c r="O68" s="454"/>
      <c r="P68" s="603"/>
      <c r="Q68" s="595"/>
      <c r="R68" s="595"/>
    </row>
    <row r="69" s="577" customFormat="1" customHeight="1" spans="2:18">
      <c r="B69" s="594"/>
      <c r="D69" s="129"/>
      <c r="E69" s="437"/>
      <c r="F69" s="595"/>
      <c r="G69" s="596"/>
      <c r="H69" s="596"/>
      <c r="I69" s="595"/>
      <c r="J69" s="593"/>
      <c r="K69" s="601"/>
      <c r="L69" s="601"/>
      <c r="M69" s="602"/>
      <c r="N69" s="454"/>
      <c r="O69" s="454"/>
      <c r="P69" s="603"/>
      <c r="Q69" s="595"/>
      <c r="R69" s="595"/>
    </row>
    <row r="70" s="577" customFormat="1" customHeight="1" spans="2:18">
      <c r="B70" s="594"/>
      <c r="D70" s="129"/>
      <c r="E70" s="437"/>
      <c r="F70" s="595"/>
      <c r="G70" s="596"/>
      <c r="H70" s="596"/>
      <c r="I70" s="595"/>
      <c r="J70" s="593"/>
      <c r="K70" s="601"/>
      <c r="L70" s="601"/>
      <c r="M70" s="602"/>
      <c r="N70" s="454"/>
      <c r="O70" s="454"/>
      <c r="P70" s="603"/>
      <c r="Q70" s="595"/>
      <c r="R70" s="595"/>
    </row>
    <row r="71" s="577" customFormat="1" customHeight="1" spans="2:18">
      <c r="B71" s="594"/>
      <c r="D71" s="129"/>
      <c r="E71" s="437"/>
      <c r="F71" s="595"/>
      <c r="G71" s="596"/>
      <c r="H71" s="596"/>
      <c r="I71" s="595"/>
      <c r="J71" s="593"/>
      <c r="K71" s="601"/>
      <c r="L71" s="601"/>
      <c r="M71" s="602"/>
      <c r="N71" s="454"/>
      <c r="O71" s="454"/>
      <c r="P71" s="603"/>
      <c r="Q71" s="595"/>
      <c r="R71" s="595"/>
    </row>
    <row r="72" s="577" customFormat="1" customHeight="1" spans="2:18">
      <c r="B72" s="594"/>
      <c r="D72" s="129"/>
      <c r="E72" s="437"/>
      <c r="F72" s="595"/>
      <c r="G72" s="596"/>
      <c r="H72" s="596"/>
      <c r="I72" s="595"/>
      <c r="J72" s="593"/>
      <c r="K72" s="601"/>
      <c r="L72" s="601"/>
      <c r="M72" s="602"/>
      <c r="N72" s="454"/>
      <c r="O72" s="454"/>
      <c r="P72" s="603"/>
      <c r="Q72" s="595"/>
      <c r="R72" s="595"/>
    </row>
    <row r="73" s="577" customFormat="1" customHeight="1" spans="2:18">
      <c r="B73" s="594"/>
      <c r="D73" s="129"/>
      <c r="E73" s="437"/>
      <c r="F73" s="595"/>
      <c r="G73" s="596"/>
      <c r="H73" s="596"/>
      <c r="I73" s="595"/>
      <c r="J73" s="593"/>
      <c r="K73" s="601"/>
      <c r="L73" s="601"/>
      <c r="M73" s="602"/>
      <c r="N73" s="454"/>
      <c r="O73" s="454"/>
      <c r="P73" s="603"/>
      <c r="Q73" s="595"/>
      <c r="R73" s="595"/>
    </row>
    <row r="74" s="577" customFormat="1" customHeight="1" spans="2:18">
      <c r="B74" s="594"/>
      <c r="D74" s="129"/>
      <c r="E74" s="437"/>
      <c r="F74" s="595"/>
      <c r="G74" s="596"/>
      <c r="H74" s="596"/>
      <c r="I74" s="595"/>
      <c r="J74" s="593"/>
      <c r="K74" s="601"/>
      <c r="L74" s="601"/>
      <c r="M74" s="602"/>
      <c r="N74" s="454"/>
      <c r="O74" s="454"/>
      <c r="P74" s="603"/>
      <c r="Q74" s="595"/>
      <c r="R74" s="595"/>
    </row>
    <row r="75" s="577" customFormat="1" customHeight="1" spans="2:18">
      <c r="B75" s="594"/>
      <c r="D75" s="129"/>
      <c r="E75" s="437"/>
      <c r="F75" s="595"/>
      <c r="G75" s="596"/>
      <c r="H75" s="596"/>
      <c r="I75" s="595"/>
      <c r="J75" s="593"/>
      <c r="K75" s="601"/>
      <c r="L75" s="601"/>
      <c r="M75" s="602"/>
      <c r="N75" s="454"/>
      <c r="O75" s="454"/>
      <c r="P75" s="603"/>
      <c r="Q75" s="595"/>
      <c r="R75" s="595"/>
    </row>
    <row r="76" s="577" customFormat="1" customHeight="1" spans="2:18">
      <c r="B76" s="594"/>
      <c r="D76" s="129"/>
      <c r="E76" s="437"/>
      <c r="F76" s="595"/>
      <c r="G76" s="596"/>
      <c r="H76" s="596"/>
      <c r="I76" s="595"/>
      <c r="J76" s="593"/>
      <c r="K76" s="601"/>
      <c r="L76" s="601"/>
      <c r="M76" s="602"/>
      <c r="N76" s="454"/>
      <c r="O76" s="454"/>
      <c r="P76" s="603"/>
      <c r="Q76" s="595"/>
      <c r="R76" s="595"/>
    </row>
    <row r="77" s="577" customFormat="1" customHeight="1" spans="2:18">
      <c r="B77" s="594"/>
      <c r="D77" s="129"/>
      <c r="E77" s="437"/>
      <c r="F77" s="595"/>
      <c r="G77" s="596"/>
      <c r="H77" s="596"/>
      <c r="I77" s="595"/>
      <c r="J77" s="593"/>
      <c r="K77" s="601"/>
      <c r="L77" s="601"/>
      <c r="M77" s="602"/>
      <c r="N77" s="454"/>
      <c r="O77" s="454"/>
      <c r="P77" s="603"/>
      <c r="Q77" s="595"/>
      <c r="R77" s="595"/>
    </row>
    <row r="78" s="577" customFormat="1" customHeight="1" spans="2:18">
      <c r="B78" s="594"/>
      <c r="D78" s="129"/>
      <c r="E78" s="437"/>
      <c r="F78" s="595"/>
      <c r="G78" s="596"/>
      <c r="H78" s="596"/>
      <c r="I78" s="595"/>
      <c r="J78" s="593"/>
      <c r="K78" s="601"/>
      <c r="L78" s="601"/>
      <c r="M78" s="602"/>
      <c r="N78" s="454"/>
      <c r="O78" s="454"/>
      <c r="P78" s="603"/>
      <c r="Q78" s="595"/>
      <c r="R78" s="595"/>
    </row>
    <row r="79" s="577" customFormat="1" customHeight="1" spans="2:18">
      <c r="B79" s="594"/>
      <c r="D79" s="129"/>
      <c r="E79" s="437"/>
      <c r="F79" s="595"/>
      <c r="G79" s="596"/>
      <c r="H79" s="596"/>
      <c r="I79" s="595"/>
      <c r="J79" s="593"/>
      <c r="K79" s="601"/>
      <c r="L79" s="601"/>
      <c r="M79" s="602"/>
      <c r="N79" s="454"/>
      <c r="O79" s="454"/>
      <c r="P79" s="603"/>
      <c r="Q79" s="595"/>
      <c r="R79" s="595"/>
    </row>
    <row r="80" s="577" customFormat="1" customHeight="1" spans="2:18">
      <c r="B80" s="594"/>
      <c r="D80" s="129"/>
      <c r="E80" s="437"/>
      <c r="F80" s="595"/>
      <c r="G80" s="596"/>
      <c r="H80" s="596"/>
      <c r="I80" s="595"/>
      <c r="J80" s="593"/>
      <c r="K80" s="601"/>
      <c r="L80" s="601"/>
      <c r="M80" s="602"/>
      <c r="N80" s="454"/>
      <c r="O80" s="454"/>
      <c r="P80" s="603"/>
      <c r="Q80" s="595"/>
      <c r="R80" s="595"/>
    </row>
    <row r="81" s="577" customFormat="1" customHeight="1" spans="2:18">
      <c r="B81" s="594"/>
      <c r="D81" s="129"/>
      <c r="E81" s="437"/>
      <c r="F81" s="595"/>
      <c r="G81" s="596"/>
      <c r="H81" s="596"/>
      <c r="I81" s="595"/>
      <c r="J81" s="593"/>
      <c r="K81" s="601"/>
      <c r="L81" s="601"/>
      <c r="M81" s="602"/>
      <c r="N81" s="454"/>
      <c r="O81" s="454"/>
      <c r="P81" s="603"/>
      <c r="Q81" s="595"/>
      <c r="R81" s="595"/>
    </row>
    <row r="82" s="577" customFormat="1" customHeight="1" spans="2:18">
      <c r="B82" s="594"/>
      <c r="D82" s="129"/>
      <c r="E82" s="437"/>
      <c r="F82" s="595"/>
      <c r="G82" s="596"/>
      <c r="H82" s="596"/>
      <c r="I82" s="595"/>
      <c r="J82" s="593"/>
      <c r="K82" s="601"/>
      <c r="L82" s="601"/>
      <c r="M82" s="602"/>
      <c r="N82" s="454"/>
      <c r="O82" s="454"/>
      <c r="P82" s="603"/>
      <c r="Q82" s="595"/>
      <c r="R82" s="595"/>
    </row>
    <row r="83" s="577" customFormat="1" customHeight="1" spans="2:18">
      <c r="B83" s="594"/>
      <c r="D83" s="129"/>
      <c r="E83" s="437"/>
      <c r="F83" s="595"/>
      <c r="G83" s="596"/>
      <c r="H83" s="596"/>
      <c r="I83" s="595"/>
      <c r="J83" s="593"/>
      <c r="K83" s="601"/>
      <c r="L83" s="601"/>
      <c r="M83" s="602"/>
      <c r="N83" s="454"/>
      <c r="O83" s="454"/>
      <c r="P83" s="603"/>
      <c r="Q83" s="595"/>
      <c r="R83" s="595"/>
    </row>
    <row r="84" s="577" customFormat="1" customHeight="1" spans="2:18">
      <c r="B84" s="594"/>
      <c r="D84" s="129"/>
      <c r="E84" s="437"/>
      <c r="F84" s="595"/>
      <c r="G84" s="596"/>
      <c r="H84" s="596"/>
      <c r="I84" s="595"/>
      <c r="J84" s="593"/>
      <c r="K84" s="601"/>
      <c r="L84" s="601"/>
      <c r="M84" s="602"/>
      <c r="N84" s="454"/>
      <c r="O84" s="454"/>
      <c r="P84" s="603"/>
      <c r="Q84" s="595"/>
      <c r="R84" s="595"/>
    </row>
    <row r="85" s="577" customFormat="1" customHeight="1" spans="2:18">
      <c r="B85" s="594"/>
      <c r="D85" s="129"/>
      <c r="E85" s="437"/>
      <c r="F85" s="595"/>
      <c r="G85" s="596"/>
      <c r="H85" s="596"/>
      <c r="I85" s="595"/>
      <c r="J85" s="593"/>
      <c r="K85" s="601"/>
      <c r="L85" s="601"/>
      <c r="M85" s="602"/>
      <c r="N85" s="454"/>
      <c r="O85" s="454"/>
      <c r="P85" s="603"/>
      <c r="Q85" s="595"/>
      <c r="R85" s="595"/>
    </row>
    <row r="86" s="577" customFormat="1" customHeight="1" spans="2:18">
      <c r="B86" s="594"/>
      <c r="D86" s="129"/>
      <c r="E86" s="437"/>
      <c r="F86" s="595"/>
      <c r="G86" s="596"/>
      <c r="H86" s="596"/>
      <c r="I86" s="595"/>
      <c r="J86" s="593"/>
      <c r="K86" s="601"/>
      <c r="L86" s="601"/>
      <c r="M86" s="602"/>
      <c r="N86" s="454"/>
      <c r="O86" s="454"/>
      <c r="P86" s="603"/>
      <c r="Q86" s="595"/>
      <c r="R86" s="595"/>
    </row>
    <row r="87" s="577" customFormat="1" customHeight="1" spans="2:18">
      <c r="B87" s="594"/>
      <c r="D87" s="129"/>
      <c r="E87" s="437"/>
      <c r="F87" s="595"/>
      <c r="G87" s="596"/>
      <c r="H87" s="596"/>
      <c r="I87" s="595"/>
      <c r="J87" s="593"/>
      <c r="K87" s="601"/>
      <c r="L87" s="601"/>
      <c r="M87" s="602"/>
      <c r="N87" s="454"/>
      <c r="O87" s="454"/>
      <c r="P87" s="603"/>
      <c r="Q87" s="595"/>
      <c r="R87" s="595"/>
    </row>
    <row r="88" s="577" customFormat="1" customHeight="1" spans="2:18">
      <c r="B88" s="594"/>
      <c r="D88" s="129"/>
      <c r="E88" s="437"/>
      <c r="F88" s="595"/>
      <c r="G88" s="596"/>
      <c r="H88" s="596"/>
      <c r="I88" s="595"/>
      <c r="J88" s="593"/>
      <c r="K88" s="601"/>
      <c r="L88" s="601"/>
      <c r="M88" s="602"/>
      <c r="N88" s="454"/>
      <c r="O88" s="454"/>
      <c r="P88" s="603"/>
      <c r="Q88" s="595"/>
      <c r="R88" s="595"/>
    </row>
    <row r="89" s="577" customFormat="1" customHeight="1" spans="2:18">
      <c r="B89" s="594"/>
      <c r="D89" s="129"/>
      <c r="E89" s="437"/>
      <c r="F89" s="595"/>
      <c r="G89" s="596"/>
      <c r="H89" s="596"/>
      <c r="I89" s="595"/>
      <c r="J89" s="593"/>
      <c r="K89" s="601"/>
      <c r="L89" s="601"/>
      <c r="M89" s="602"/>
      <c r="N89" s="454"/>
      <c r="O89" s="454"/>
      <c r="P89" s="603"/>
      <c r="Q89" s="595"/>
      <c r="R89" s="595"/>
    </row>
    <row r="90" s="577" customFormat="1" customHeight="1" spans="2:18">
      <c r="B90" s="594"/>
      <c r="D90" s="129"/>
      <c r="E90" s="437"/>
      <c r="F90" s="595"/>
      <c r="G90" s="596"/>
      <c r="H90" s="596"/>
      <c r="I90" s="595"/>
      <c r="J90" s="593"/>
      <c r="K90" s="601"/>
      <c r="L90" s="601"/>
      <c r="M90" s="602"/>
      <c r="N90" s="454"/>
      <c r="O90" s="454"/>
      <c r="P90" s="603"/>
      <c r="Q90" s="595"/>
      <c r="R90" s="595"/>
    </row>
    <row r="91" s="577" customFormat="1" customHeight="1" spans="2:18">
      <c r="B91" s="594"/>
      <c r="D91" s="129"/>
      <c r="E91" s="437"/>
      <c r="F91" s="595"/>
      <c r="G91" s="596"/>
      <c r="H91" s="596"/>
      <c r="I91" s="595"/>
      <c r="J91" s="593"/>
      <c r="K91" s="601"/>
      <c r="L91" s="601"/>
      <c r="M91" s="602"/>
      <c r="N91" s="454"/>
      <c r="O91" s="454"/>
      <c r="P91" s="603"/>
      <c r="Q91" s="595"/>
      <c r="R91" s="595"/>
    </row>
    <row r="92" s="577" customFormat="1" customHeight="1" spans="2:18">
      <c r="B92" s="594"/>
      <c r="D92" s="129"/>
      <c r="E92" s="437"/>
      <c r="F92" s="595"/>
      <c r="G92" s="596"/>
      <c r="H92" s="596"/>
      <c r="I92" s="595"/>
      <c r="J92" s="593"/>
      <c r="K92" s="601"/>
      <c r="L92" s="601"/>
      <c r="M92" s="602"/>
      <c r="N92" s="454"/>
      <c r="O92" s="454"/>
      <c r="P92" s="603"/>
      <c r="Q92" s="595"/>
      <c r="R92" s="595"/>
    </row>
    <row r="93" s="577" customFormat="1" customHeight="1" spans="2:18">
      <c r="B93" s="594"/>
      <c r="D93" s="129"/>
      <c r="E93" s="437"/>
      <c r="F93" s="595"/>
      <c r="G93" s="596"/>
      <c r="H93" s="596"/>
      <c r="I93" s="595"/>
      <c r="J93" s="593"/>
      <c r="K93" s="601"/>
      <c r="L93" s="601"/>
      <c r="M93" s="602"/>
      <c r="N93" s="454"/>
      <c r="O93" s="454"/>
      <c r="P93" s="603"/>
      <c r="Q93" s="595"/>
      <c r="R93" s="595"/>
    </row>
    <row r="94" s="577" customFormat="1" customHeight="1" spans="2:18">
      <c r="B94" s="594"/>
      <c r="D94" s="129"/>
      <c r="E94" s="437"/>
      <c r="F94" s="595"/>
      <c r="G94" s="596"/>
      <c r="H94" s="596"/>
      <c r="I94" s="595"/>
      <c r="J94" s="593"/>
      <c r="K94" s="601"/>
      <c r="L94" s="601"/>
      <c r="M94" s="602"/>
      <c r="N94" s="454"/>
      <c r="O94" s="454"/>
      <c r="P94" s="603"/>
      <c r="Q94" s="595"/>
      <c r="R94" s="595"/>
    </row>
    <row r="95" s="577" customFormat="1" customHeight="1" spans="2:18">
      <c r="B95" s="594"/>
      <c r="D95" s="129"/>
      <c r="E95" s="437"/>
      <c r="F95" s="595"/>
      <c r="G95" s="596"/>
      <c r="H95" s="596"/>
      <c r="I95" s="595"/>
      <c r="J95" s="593"/>
      <c r="K95" s="601"/>
      <c r="L95" s="601"/>
      <c r="M95" s="602"/>
      <c r="N95" s="454"/>
      <c r="O95" s="454"/>
      <c r="P95" s="603"/>
      <c r="Q95" s="595"/>
      <c r="R95" s="595"/>
    </row>
    <row r="96" s="577" customFormat="1" customHeight="1" spans="2:18">
      <c r="B96" s="594"/>
      <c r="D96" s="129"/>
      <c r="E96" s="437"/>
      <c r="F96" s="595"/>
      <c r="G96" s="596"/>
      <c r="H96" s="596"/>
      <c r="I96" s="595"/>
      <c r="J96" s="593"/>
      <c r="K96" s="601"/>
      <c r="L96" s="601"/>
      <c r="M96" s="602"/>
      <c r="N96" s="454"/>
      <c r="O96" s="454"/>
      <c r="P96" s="603"/>
      <c r="Q96" s="595"/>
      <c r="R96" s="595"/>
    </row>
    <row r="97" s="577" customFormat="1" customHeight="1" spans="2:18">
      <c r="B97" s="594"/>
      <c r="D97" s="129"/>
      <c r="E97" s="437"/>
      <c r="F97" s="595"/>
      <c r="G97" s="596"/>
      <c r="H97" s="596"/>
      <c r="I97" s="595"/>
      <c r="J97" s="593"/>
      <c r="K97" s="601"/>
      <c r="L97" s="601"/>
      <c r="M97" s="602"/>
      <c r="N97" s="454"/>
      <c r="O97" s="454"/>
      <c r="P97" s="603"/>
      <c r="Q97" s="595"/>
      <c r="R97" s="595"/>
    </row>
    <row r="98" s="577" customFormat="1" customHeight="1" spans="2:18">
      <c r="B98" s="594"/>
      <c r="D98" s="129"/>
      <c r="E98" s="437"/>
      <c r="F98" s="595"/>
      <c r="G98" s="596"/>
      <c r="H98" s="596"/>
      <c r="I98" s="595"/>
      <c r="J98" s="593"/>
      <c r="K98" s="601"/>
      <c r="L98" s="601"/>
      <c r="M98" s="602"/>
      <c r="N98" s="454"/>
      <c r="O98" s="454"/>
      <c r="P98" s="603"/>
      <c r="Q98" s="595"/>
      <c r="R98" s="595"/>
    </row>
    <row r="99" s="577" customFormat="1" customHeight="1" spans="2:18">
      <c r="B99" s="594"/>
      <c r="D99" s="129"/>
      <c r="E99" s="437"/>
      <c r="F99" s="595"/>
      <c r="G99" s="596"/>
      <c r="H99" s="596"/>
      <c r="I99" s="595"/>
      <c r="J99" s="593"/>
      <c r="K99" s="601"/>
      <c r="L99" s="601"/>
      <c r="M99" s="602"/>
      <c r="N99" s="454"/>
      <c r="O99" s="454"/>
      <c r="P99" s="603"/>
      <c r="Q99" s="595"/>
      <c r="R99" s="595"/>
    </row>
    <row r="100" s="577" customFormat="1" customHeight="1" spans="2:18">
      <c r="B100" s="594"/>
      <c r="D100" s="129"/>
      <c r="E100" s="437"/>
      <c r="F100" s="595"/>
      <c r="G100" s="596"/>
      <c r="H100" s="596"/>
      <c r="I100" s="595"/>
      <c r="J100" s="593"/>
      <c r="K100" s="601"/>
      <c r="L100" s="601"/>
      <c r="M100" s="602"/>
      <c r="N100" s="454"/>
      <c r="O100" s="454"/>
      <c r="P100" s="603"/>
      <c r="Q100" s="595"/>
      <c r="R100" s="595"/>
    </row>
    <row r="101" s="577" customFormat="1" customHeight="1" spans="2:18">
      <c r="B101" s="594"/>
      <c r="D101" s="129"/>
      <c r="E101" s="437"/>
      <c r="F101" s="595"/>
      <c r="G101" s="596"/>
      <c r="H101" s="596"/>
      <c r="I101" s="595"/>
      <c r="J101" s="593"/>
      <c r="K101" s="601"/>
      <c r="L101" s="601"/>
      <c r="M101" s="602"/>
      <c r="N101" s="454"/>
      <c r="O101" s="454"/>
      <c r="P101" s="603"/>
      <c r="Q101" s="595"/>
      <c r="R101" s="595"/>
    </row>
    <row r="102" s="577" customFormat="1" customHeight="1" spans="2:18">
      <c r="B102" s="594"/>
      <c r="D102" s="129"/>
      <c r="E102" s="437"/>
      <c r="F102" s="595"/>
      <c r="G102" s="596"/>
      <c r="H102" s="596"/>
      <c r="I102" s="595"/>
      <c r="J102" s="593"/>
      <c r="K102" s="601"/>
      <c r="L102" s="601"/>
      <c r="M102" s="602"/>
      <c r="N102" s="454"/>
      <c r="O102" s="454"/>
      <c r="P102" s="603"/>
      <c r="Q102" s="595"/>
      <c r="R102" s="595"/>
    </row>
    <row r="103" s="577" customFormat="1" customHeight="1" spans="2:18">
      <c r="B103" s="594"/>
      <c r="D103" s="129"/>
      <c r="E103" s="437"/>
      <c r="F103" s="595"/>
      <c r="G103" s="596"/>
      <c r="H103" s="596"/>
      <c r="I103" s="595"/>
      <c r="J103" s="593"/>
      <c r="K103" s="601"/>
      <c r="L103" s="601"/>
      <c r="M103" s="602"/>
      <c r="N103" s="454"/>
      <c r="O103" s="454"/>
      <c r="P103" s="603"/>
      <c r="Q103" s="595"/>
      <c r="R103" s="595"/>
    </row>
    <row r="104" s="577" customFormat="1" customHeight="1" spans="2:18">
      <c r="B104" s="594"/>
      <c r="D104" s="129"/>
      <c r="E104" s="437"/>
      <c r="F104" s="595"/>
      <c r="G104" s="596"/>
      <c r="H104" s="596"/>
      <c r="I104" s="595"/>
      <c r="J104" s="593"/>
      <c r="K104" s="601"/>
      <c r="L104" s="601"/>
      <c r="M104" s="602"/>
      <c r="N104" s="454"/>
      <c r="O104" s="454"/>
      <c r="P104" s="603"/>
      <c r="Q104" s="595"/>
      <c r="R104" s="595"/>
    </row>
    <row r="105" s="577" customFormat="1" customHeight="1" spans="2:18">
      <c r="B105" s="594"/>
      <c r="D105" s="129"/>
      <c r="E105" s="437"/>
      <c r="F105" s="595"/>
      <c r="G105" s="596"/>
      <c r="H105" s="596"/>
      <c r="I105" s="595"/>
      <c r="J105" s="593"/>
      <c r="K105" s="601"/>
      <c r="L105" s="601"/>
      <c r="M105" s="602"/>
      <c r="N105" s="454"/>
      <c r="O105" s="454"/>
      <c r="P105" s="603"/>
      <c r="Q105" s="595"/>
      <c r="R105" s="595"/>
    </row>
    <row r="106" s="577" customFormat="1" customHeight="1" spans="2:18">
      <c r="B106" s="594"/>
      <c r="D106" s="129"/>
      <c r="E106" s="437"/>
      <c r="F106" s="595"/>
      <c r="G106" s="596"/>
      <c r="H106" s="596"/>
      <c r="I106" s="595"/>
      <c r="J106" s="593"/>
      <c r="K106" s="601"/>
      <c r="L106" s="601"/>
      <c r="M106" s="602"/>
      <c r="N106" s="454"/>
      <c r="O106" s="454"/>
      <c r="P106" s="603"/>
      <c r="Q106" s="595"/>
      <c r="R106" s="595"/>
    </row>
    <row r="107" s="577" customFormat="1" customHeight="1" spans="2:18">
      <c r="B107" s="594"/>
      <c r="D107" s="129"/>
      <c r="E107" s="437"/>
      <c r="F107" s="595"/>
      <c r="G107" s="596"/>
      <c r="H107" s="596"/>
      <c r="I107" s="595"/>
      <c r="J107" s="593"/>
      <c r="K107" s="601"/>
      <c r="L107" s="601"/>
      <c r="M107" s="602"/>
      <c r="N107" s="454"/>
      <c r="O107" s="454"/>
      <c r="P107" s="603"/>
      <c r="Q107" s="595"/>
      <c r="R107" s="595"/>
    </row>
    <row r="108" s="577" customFormat="1" customHeight="1" spans="2:18">
      <c r="B108" s="594"/>
      <c r="D108" s="129"/>
      <c r="E108" s="437"/>
      <c r="F108" s="595"/>
      <c r="G108" s="596"/>
      <c r="H108" s="596"/>
      <c r="I108" s="595"/>
      <c r="J108" s="593"/>
      <c r="K108" s="601"/>
      <c r="L108" s="601"/>
      <c r="M108" s="602"/>
      <c r="N108" s="454"/>
      <c r="O108" s="454"/>
      <c r="P108" s="603"/>
      <c r="Q108" s="595"/>
      <c r="R108" s="595"/>
    </row>
    <row r="109" s="577" customFormat="1" customHeight="1" spans="2:18">
      <c r="B109" s="594"/>
      <c r="D109" s="129"/>
      <c r="E109" s="437"/>
      <c r="F109" s="595"/>
      <c r="G109" s="596"/>
      <c r="H109" s="596"/>
      <c r="I109" s="595"/>
      <c r="J109" s="593"/>
      <c r="K109" s="601"/>
      <c r="L109" s="601"/>
      <c r="M109" s="602"/>
      <c r="N109" s="454"/>
      <c r="O109" s="454"/>
      <c r="P109" s="603"/>
      <c r="Q109" s="595"/>
      <c r="R109" s="595"/>
    </row>
    <row r="110" s="577" customFormat="1" customHeight="1" spans="2:18">
      <c r="B110" s="594"/>
      <c r="D110" s="129"/>
      <c r="E110" s="437"/>
      <c r="F110" s="595"/>
      <c r="G110" s="596"/>
      <c r="H110" s="596"/>
      <c r="I110" s="595"/>
      <c r="J110" s="593"/>
      <c r="K110" s="601"/>
      <c r="L110" s="601"/>
      <c r="M110" s="602"/>
      <c r="N110" s="454"/>
      <c r="O110" s="454"/>
      <c r="P110" s="603"/>
      <c r="Q110" s="595"/>
      <c r="R110" s="595"/>
    </row>
    <row r="111" s="578" customFormat="1" customHeight="1" spans="2:38">
      <c r="B111" s="610"/>
      <c r="D111" s="611"/>
      <c r="E111" s="612"/>
      <c r="F111" s="613"/>
      <c r="G111" s="614"/>
      <c r="H111" s="614"/>
      <c r="I111" s="613"/>
      <c r="J111" s="615"/>
      <c r="K111" s="616"/>
      <c r="L111" s="616"/>
      <c r="M111" s="617"/>
      <c r="N111" s="618"/>
      <c r="O111" s="618"/>
      <c r="P111" s="619"/>
      <c r="Q111" s="613"/>
      <c r="R111" s="613"/>
      <c r="T111" s="620"/>
      <c r="U111" s="577"/>
      <c r="V111" s="577"/>
      <c r="W111" s="577"/>
      <c r="X111" s="577"/>
      <c r="Y111" s="577"/>
      <c r="Z111" s="577"/>
      <c r="AA111" s="577"/>
      <c r="AB111" s="577"/>
      <c r="AC111" s="577"/>
      <c r="AD111" s="577"/>
      <c r="AE111" s="577"/>
      <c r="AF111" s="577"/>
      <c r="AG111" s="577"/>
      <c r="AH111" s="577"/>
      <c r="AI111" s="577"/>
      <c r="AJ111" s="577"/>
      <c r="AK111" s="577"/>
      <c r="AL111" s="621"/>
    </row>
    <row r="164" customHeight="1" spans="2:12">
      <c r="B164" s="327"/>
      <c r="C164" s="327"/>
      <c r="D164" s="622"/>
      <c r="E164" s="440"/>
      <c r="F164" s="623"/>
      <c r="I164" s="623"/>
      <c r="J164" s="624"/>
      <c r="K164" s="625"/>
      <c r="L164" s="625"/>
    </row>
    <row r="202" customHeight="1" spans="1:1">
      <c r="A202" s="626"/>
    </row>
  </sheetData>
  <mergeCells count="1">
    <mergeCell ref="A1:E1"/>
  </mergeCells>
  <conditionalFormatting sqref="B3">
    <cfRule type="duplicateValues" dxfId="0" priority="703"/>
  </conditionalFormatting>
  <conditionalFormatting sqref="D3">
    <cfRule type="duplicateValues" dxfId="0" priority="705"/>
  </conditionalFormatting>
  <conditionalFormatting sqref="M3">
    <cfRule type="cellIs" dxfId="1" priority="113" operator="greaterThan">
      <formula>260</formula>
    </cfRule>
    <cfRule type="cellIs" dxfId="1" priority="114" operator="greaterThan">
      <formula>330</formula>
    </cfRule>
  </conditionalFormatting>
  <conditionalFormatting sqref="B5">
    <cfRule type="duplicateValues" dxfId="0" priority="39"/>
  </conditionalFormatting>
  <conditionalFormatting sqref="D5">
    <cfRule type="duplicateValues" dxfId="0" priority="38"/>
  </conditionalFormatting>
  <conditionalFormatting sqref="M6">
    <cfRule type="cellIs" dxfId="1" priority="27" operator="greaterThan">
      <formula>260</formula>
    </cfRule>
    <cfRule type="cellIs" dxfId="1" priority="28" operator="greaterThan">
      <formula>330</formula>
    </cfRule>
  </conditionalFormatting>
  <conditionalFormatting sqref="B7">
    <cfRule type="duplicateValues" dxfId="0" priority="26"/>
  </conditionalFormatting>
  <conditionalFormatting sqref="D7">
    <cfRule type="duplicateValues" dxfId="0" priority="25"/>
  </conditionalFormatting>
  <conditionalFormatting sqref="M7">
    <cfRule type="cellIs" dxfId="1" priority="21" operator="greaterThan">
      <formula>260</formula>
    </cfRule>
    <cfRule type="cellIs" dxfId="1" priority="22" operator="greaterThan">
      <formula>330</formula>
    </cfRule>
  </conditionalFormatting>
  <conditionalFormatting sqref="O7">
    <cfRule type="duplicateValues" dxfId="0" priority="20"/>
  </conditionalFormatting>
  <conditionalFormatting sqref="B8">
    <cfRule type="duplicateValues" dxfId="0" priority="15"/>
  </conditionalFormatting>
  <conditionalFormatting sqref="D8">
    <cfRule type="duplicateValues" dxfId="0" priority="14"/>
  </conditionalFormatting>
  <conditionalFormatting sqref="M8">
    <cfRule type="cellIs" dxfId="1" priority="10" operator="greaterThan">
      <formula>330</formula>
    </cfRule>
    <cfRule type="cellIs" dxfId="1" priority="9" operator="greaterThan">
      <formula>260</formula>
    </cfRule>
  </conditionalFormatting>
  <conditionalFormatting sqref="B10">
    <cfRule type="duplicateValues" dxfId="0" priority="3"/>
  </conditionalFormatting>
  <conditionalFormatting sqref="D10">
    <cfRule type="duplicateValues" dxfId="0" priority="4"/>
  </conditionalFormatting>
  <conditionalFormatting sqref="M10">
    <cfRule type="cellIs" dxfId="1" priority="2" operator="greaterThan">
      <formula>330</formula>
    </cfRule>
    <cfRule type="cellIs" dxfId="1" priority="1" operator="greaterThan">
      <formula>260</formula>
    </cfRule>
  </conditionalFormatting>
  <conditionalFormatting sqref="B12">
    <cfRule type="duplicateValues" dxfId="0" priority="7"/>
  </conditionalFormatting>
  <conditionalFormatting sqref="D12">
    <cfRule type="duplicateValues" dxfId="0" priority="8"/>
  </conditionalFormatting>
  <conditionalFormatting sqref="M12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B13">
    <cfRule type="duplicateValues" dxfId="0" priority="104"/>
  </conditionalFormatting>
  <conditionalFormatting sqref="D13">
    <cfRule type="duplicateValues" dxfId="0" priority="105"/>
  </conditionalFormatting>
  <conditionalFormatting sqref="M13">
    <cfRule type="cellIs" dxfId="1" priority="102" operator="greaterThan">
      <formula>260</formula>
    </cfRule>
    <cfRule type="cellIs" dxfId="1" priority="103" operator="greaterThan">
      <formula>330</formula>
    </cfRule>
  </conditionalFormatting>
  <conditionalFormatting sqref="B14">
    <cfRule type="duplicateValues" dxfId="0" priority="72"/>
  </conditionalFormatting>
  <conditionalFormatting sqref="D14">
    <cfRule type="duplicateValues" dxfId="0" priority="71"/>
  </conditionalFormatting>
  <conditionalFormatting sqref="M14">
    <cfRule type="cellIs" dxfId="1" priority="69" operator="greaterThan">
      <formula>260</formula>
    </cfRule>
    <cfRule type="cellIs" dxfId="1" priority="70" operator="greaterThan">
      <formula>330</formula>
    </cfRule>
  </conditionalFormatting>
  <conditionalFormatting sqref="B15">
    <cfRule type="duplicateValues" dxfId="0" priority="67"/>
  </conditionalFormatting>
  <conditionalFormatting sqref="D15">
    <cfRule type="duplicateValues" dxfId="0" priority="66"/>
  </conditionalFormatting>
  <conditionalFormatting sqref="M15">
    <cfRule type="cellIs" dxfId="1" priority="64" operator="greaterThan">
      <formula>260</formula>
    </cfRule>
    <cfRule type="cellIs" dxfId="1" priority="65" operator="greaterThan">
      <formula>330</formula>
    </cfRule>
  </conditionalFormatting>
  <conditionalFormatting sqref="B16">
    <cfRule type="duplicateValues" dxfId="0" priority="29"/>
  </conditionalFormatting>
  <conditionalFormatting sqref="D16">
    <cfRule type="duplicateValues" dxfId="0" priority="32"/>
  </conditionalFormatting>
  <conditionalFormatting sqref="M16">
    <cfRule type="cellIs" dxfId="1" priority="30" operator="greaterThan">
      <formula>260</formula>
    </cfRule>
    <cfRule type="cellIs" dxfId="1" priority="31" operator="greaterThan">
      <formula>330</formula>
    </cfRule>
  </conditionalFormatting>
  <conditionalFormatting sqref="M4:M5">
    <cfRule type="cellIs" dxfId="1" priority="54" operator="greaterThan">
      <formula>260</formula>
    </cfRule>
    <cfRule type="cellIs" dxfId="1" priority="55" operator="greaterThan">
      <formula>330</formula>
    </cfRule>
  </conditionalFormatting>
  <conditionalFormatting sqref="M17:M1048576">
    <cfRule type="cellIs" dxfId="1" priority="153" operator="greaterThan">
      <formula>260</formula>
    </cfRule>
    <cfRule type="cellIs" dxfId="1" priority="154" operator="greaterThan">
      <formula>330</formula>
    </cfRule>
  </conditionalFormatting>
  <conditionalFormatting sqref="B1:B2 B9 B11 B17:B1048576">
    <cfRule type="duplicateValues" dxfId="0" priority="134"/>
  </conditionalFormatting>
  <conditionalFormatting sqref="D1:D2 D9 D11 D17:D1048576">
    <cfRule type="duplicateValues" dxfId="0" priority="133"/>
  </conditionalFormatting>
  <conditionalFormatting sqref="B4 B6">
    <cfRule type="duplicateValues" dxfId="0" priority="76"/>
  </conditionalFormatting>
  <conditionalFormatting sqref="D4 D6">
    <cfRule type="duplicateValues" dxfId="0" priority="75"/>
  </conditionalFormatting>
  <pageMargins left="0.75" right="0.75" top="1" bottom="1" header="0.5" footer="0.5"/>
  <pageSetup paperSize="9" firstPageNumber="4294963191" orientation="portrait" useFirstPageNumber="1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7"/>
  <sheetViews>
    <sheetView topLeftCell="A22" workbookViewId="0">
      <selection activeCell="H23" sqref="H23"/>
    </sheetView>
  </sheetViews>
  <sheetFormatPr defaultColWidth="9" defaultRowHeight="12.75"/>
  <cols>
    <col min="1" max="1" width="24.2857142857143" customWidth="1"/>
    <col min="3" max="3" width="19.2857142857143" customWidth="1"/>
    <col min="4" max="4" width="21.4285714285714" customWidth="1"/>
    <col min="5" max="5" width="22.7142857142857" customWidth="1"/>
    <col min="6" max="6" width="10.2857142857143" customWidth="1"/>
    <col min="7" max="7" width="11.4285714285714" customWidth="1"/>
    <col min="10" max="10" width="11.8571428571429" style="6" customWidth="1"/>
  </cols>
  <sheetData>
    <row r="1" s="3" customFormat="1" ht="21.75" customHeight="1" spans="1:16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2" customFormat="1" ht="17.25" customHeight="1" spans="1:16">
      <c r="A2" s="187" t="s">
        <v>354</v>
      </c>
      <c r="B2" s="188"/>
      <c r="C2" s="189" t="s">
        <v>355</v>
      </c>
      <c r="D2" s="80" t="s">
        <v>356</v>
      </c>
      <c r="E2" s="141" t="s">
        <v>357</v>
      </c>
      <c r="F2" s="82">
        <v>489800</v>
      </c>
      <c r="G2" s="85" t="s">
        <v>358</v>
      </c>
      <c r="H2" s="250">
        <v>41661</v>
      </c>
      <c r="I2" s="211"/>
      <c r="J2" s="212">
        <v>41590</v>
      </c>
      <c r="K2" s="213" t="s">
        <v>359</v>
      </c>
      <c r="L2" s="213" t="s">
        <v>360</v>
      </c>
      <c r="M2" s="213" t="s">
        <v>359</v>
      </c>
      <c r="N2" s="218">
        <v>41653</v>
      </c>
      <c r="O2" s="213"/>
      <c r="P2" s="218"/>
    </row>
    <row r="3" s="547" customFormat="1" ht="17.25" customHeight="1" spans="1:14">
      <c r="A3" s="550" t="s">
        <v>361</v>
      </c>
      <c r="B3" s="82" t="s">
        <v>362</v>
      </c>
      <c r="C3" s="85" t="s">
        <v>363</v>
      </c>
      <c r="D3" s="80" t="s">
        <v>364</v>
      </c>
      <c r="E3" s="82" t="s">
        <v>365</v>
      </c>
      <c r="F3" s="82">
        <v>469800</v>
      </c>
      <c r="G3" s="85" t="s">
        <v>358</v>
      </c>
      <c r="H3" s="551">
        <v>41785</v>
      </c>
      <c r="I3" s="410"/>
      <c r="J3" s="410">
        <v>41774</v>
      </c>
      <c r="K3" s="188" t="s">
        <v>366</v>
      </c>
      <c r="L3" s="188" t="s">
        <v>360</v>
      </c>
      <c r="M3" s="188" t="s">
        <v>367</v>
      </c>
      <c r="N3" s="561">
        <v>41769</v>
      </c>
    </row>
    <row r="4" s="548" customFormat="1" ht="16.5" customHeight="1" spans="1:15">
      <c r="A4" s="184" t="s">
        <v>361</v>
      </c>
      <c r="B4" s="184" t="s">
        <v>368</v>
      </c>
      <c r="C4" s="184" t="s">
        <v>369</v>
      </c>
      <c r="D4" s="184" t="s">
        <v>370</v>
      </c>
      <c r="E4" s="184" t="s">
        <v>365</v>
      </c>
      <c r="F4" s="184">
        <v>469800</v>
      </c>
      <c r="G4" s="85" t="s">
        <v>358</v>
      </c>
      <c r="H4" s="551">
        <v>41909</v>
      </c>
      <c r="I4" s="105"/>
      <c r="J4" s="410">
        <v>41825</v>
      </c>
      <c r="K4" s="188" t="s">
        <v>371</v>
      </c>
      <c r="L4" s="188" t="s">
        <v>360</v>
      </c>
      <c r="M4" s="188" t="s">
        <v>367</v>
      </c>
      <c r="N4" s="561">
        <v>41902</v>
      </c>
      <c r="O4" s="562" t="s">
        <v>372</v>
      </c>
    </row>
    <row r="5" s="548" customFormat="1" ht="16.5" customHeight="1" spans="1:15">
      <c r="A5" s="184" t="s">
        <v>361</v>
      </c>
      <c r="B5" s="184" t="s">
        <v>373</v>
      </c>
      <c r="C5" s="184" t="s">
        <v>369</v>
      </c>
      <c r="D5" s="184" t="s">
        <v>374</v>
      </c>
      <c r="E5" s="184" t="s">
        <v>375</v>
      </c>
      <c r="F5" s="184">
        <v>469800</v>
      </c>
      <c r="G5" s="85" t="s">
        <v>376</v>
      </c>
      <c r="H5" s="193">
        <v>42122</v>
      </c>
      <c r="I5" s="105"/>
      <c r="J5" s="410">
        <v>41990</v>
      </c>
      <c r="K5" s="188" t="s">
        <v>377</v>
      </c>
      <c r="L5" s="188" t="s">
        <v>378</v>
      </c>
      <c r="M5" s="188" t="s">
        <v>367</v>
      </c>
      <c r="N5" s="561">
        <v>42099</v>
      </c>
      <c r="O5" s="562" t="s">
        <v>379</v>
      </c>
    </row>
    <row r="6" s="488" customFormat="1" ht="22.5" customHeight="1" spans="1:16">
      <c r="A6" s="552" t="s">
        <v>361</v>
      </c>
      <c r="B6" s="490" t="s">
        <v>380</v>
      </c>
      <c r="C6" s="185" t="s">
        <v>369</v>
      </c>
      <c r="D6" s="34" t="s">
        <v>381</v>
      </c>
      <c r="E6" s="60" t="s">
        <v>382</v>
      </c>
      <c r="F6" s="552">
        <v>469800</v>
      </c>
      <c r="G6" s="553" t="s">
        <v>383</v>
      </c>
      <c r="H6" s="493">
        <v>42284</v>
      </c>
      <c r="I6" s="563" t="s">
        <v>384</v>
      </c>
      <c r="J6" s="224">
        <v>42306</v>
      </c>
      <c r="L6" s="564">
        <v>42267</v>
      </c>
      <c r="M6" s="565" t="s">
        <v>385</v>
      </c>
      <c r="N6" s="354"/>
      <c r="O6" s="354"/>
      <c r="P6" s="354"/>
    </row>
    <row r="7" s="549" customFormat="1" ht="10.5" customHeight="1" spans="1:16">
      <c r="A7" s="298"/>
      <c r="B7" s="554"/>
      <c r="C7" s="299"/>
      <c r="D7" s="300"/>
      <c r="E7" s="301"/>
      <c r="F7" s="146"/>
      <c r="G7" s="270"/>
      <c r="H7" s="555"/>
      <c r="I7" s="566"/>
      <c r="J7" s="567"/>
      <c r="K7" s="324"/>
      <c r="L7" s="324"/>
      <c r="M7" s="324"/>
      <c r="N7" s="568"/>
      <c r="O7" s="569"/>
      <c r="P7" s="570"/>
    </row>
    <row r="8" s="30" customFormat="1" ht="21.95" customHeight="1" spans="1:38">
      <c r="A8" s="39" t="s">
        <v>0</v>
      </c>
      <c r="B8" s="39" t="s">
        <v>28</v>
      </c>
      <c r="C8" s="39" t="s">
        <v>29</v>
      </c>
      <c r="D8" s="39" t="s">
        <v>30</v>
      </c>
      <c r="E8" s="39" t="s">
        <v>31</v>
      </c>
      <c r="F8" s="39" t="s">
        <v>32</v>
      </c>
      <c r="G8" s="40" t="s">
        <v>34</v>
      </c>
      <c r="H8" s="41" t="s">
        <v>386</v>
      </c>
      <c r="I8" s="41" t="s">
        <v>387</v>
      </c>
      <c r="J8" s="48" t="s">
        <v>37</v>
      </c>
      <c r="K8" s="48" t="s">
        <v>38</v>
      </c>
      <c r="L8" s="48" t="s">
        <v>39</v>
      </c>
      <c r="M8" s="49" t="s">
        <v>388</v>
      </c>
      <c r="N8" s="50" t="s">
        <v>42</v>
      </c>
      <c r="O8" s="50" t="s">
        <v>43</v>
      </c>
      <c r="P8" s="51" t="s">
        <v>44</v>
      </c>
      <c r="Q8" s="41" t="s">
        <v>45</v>
      </c>
      <c r="R8" s="41" t="s">
        <v>46</v>
      </c>
      <c r="S8" s="55" t="s">
        <v>47</v>
      </c>
      <c r="T8" s="30" t="s">
        <v>34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9"/>
    </row>
    <row r="9" s="476" customFormat="1" ht="21.95" customHeight="1" spans="1:20">
      <c r="A9" s="60" t="s">
        <v>361</v>
      </c>
      <c r="B9" s="68" t="s">
        <v>389</v>
      </c>
      <c r="C9" s="60" t="s">
        <v>369</v>
      </c>
      <c r="D9" s="34" t="s">
        <v>390</v>
      </c>
      <c r="E9" s="60" t="s">
        <v>391</v>
      </c>
      <c r="F9" s="60">
        <v>418000</v>
      </c>
      <c r="G9" s="228"/>
      <c r="H9" s="494">
        <v>42451</v>
      </c>
      <c r="I9" s="571">
        <v>42501</v>
      </c>
      <c r="J9" s="572">
        <v>42543</v>
      </c>
      <c r="K9" s="494">
        <v>42361</v>
      </c>
      <c r="L9" s="69">
        <v>42377</v>
      </c>
      <c r="M9" s="60" t="s">
        <v>67</v>
      </c>
      <c r="N9" s="565" t="s">
        <v>392</v>
      </c>
      <c r="O9" s="60" t="s">
        <v>166</v>
      </c>
      <c r="P9" s="60" t="s">
        <v>393</v>
      </c>
      <c r="Q9" s="71">
        <v>42445</v>
      </c>
      <c r="R9" s="71">
        <v>42446</v>
      </c>
      <c r="S9" s="60" t="s">
        <v>168</v>
      </c>
      <c r="T9" s="68"/>
    </row>
    <row r="10" s="476" customFormat="1" ht="21.95" customHeight="1" spans="1:20">
      <c r="A10" s="60" t="s">
        <v>394</v>
      </c>
      <c r="B10" s="68" t="s">
        <v>395</v>
      </c>
      <c r="C10" s="60" t="s">
        <v>369</v>
      </c>
      <c r="D10" s="34" t="s">
        <v>396</v>
      </c>
      <c r="E10" s="60" t="s">
        <v>397</v>
      </c>
      <c r="F10" s="60">
        <v>418000</v>
      </c>
      <c r="G10" s="228"/>
      <c r="H10" s="494">
        <v>42481</v>
      </c>
      <c r="I10" s="571">
        <v>42482</v>
      </c>
      <c r="J10" s="572">
        <v>42543</v>
      </c>
      <c r="K10" s="494">
        <v>42456</v>
      </c>
      <c r="L10" s="69">
        <v>42462</v>
      </c>
      <c r="M10" s="60" t="s">
        <v>67</v>
      </c>
      <c r="N10" s="565" t="s">
        <v>398</v>
      </c>
      <c r="O10" s="60" t="s">
        <v>399</v>
      </c>
      <c r="P10" s="60" t="s">
        <v>400</v>
      </c>
      <c r="Q10" s="71">
        <v>42476</v>
      </c>
      <c r="R10" s="71">
        <v>42476</v>
      </c>
      <c r="S10" s="60" t="s">
        <v>168</v>
      </c>
      <c r="T10" s="68"/>
    </row>
    <row r="11" s="476" customFormat="1" ht="21.95" customHeight="1" spans="1:20">
      <c r="A11" s="60" t="s">
        <v>394</v>
      </c>
      <c r="B11" s="89" t="s">
        <v>401</v>
      </c>
      <c r="C11" s="60" t="s">
        <v>369</v>
      </c>
      <c r="D11" s="34" t="s">
        <v>402</v>
      </c>
      <c r="E11" s="60" t="s">
        <v>403</v>
      </c>
      <c r="F11" s="60">
        <v>418000</v>
      </c>
      <c r="G11" s="228"/>
      <c r="H11" s="494">
        <v>42591</v>
      </c>
      <c r="I11" s="571">
        <v>42592</v>
      </c>
      <c r="J11" s="572">
        <v>42609</v>
      </c>
      <c r="K11" s="494">
        <v>42489</v>
      </c>
      <c r="L11" s="69">
        <v>42492</v>
      </c>
      <c r="M11" s="118" t="s">
        <v>67</v>
      </c>
      <c r="N11" s="565" t="s">
        <v>404</v>
      </c>
      <c r="O11" s="60" t="s">
        <v>405</v>
      </c>
      <c r="P11" s="60" t="s">
        <v>400</v>
      </c>
      <c r="Q11" s="71">
        <v>42574</v>
      </c>
      <c r="R11" s="71">
        <v>42574</v>
      </c>
      <c r="S11" s="60" t="s">
        <v>168</v>
      </c>
      <c r="T11" s="89" t="s">
        <v>406</v>
      </c>
    </row>
    <row r="12" s="476" customFormat="1" ht="21.95" customHeight="1" spans="1:21">
      <c r="A12" s="60" t="s">
        <v>407</v>
      </c>
      <c r="B12" s="89" t="s">
        <v>408</v>
      </c>
      <c r="C12" s="60" t="s">
        <v>139</v>
      </c>
      <c r="D12" s="34" t="s">
        <v>409</v>
      </c>
      <c r="E12" s="60" t="s">
        <v>410</v>
      </c>
      <c r="F12" s="60">
        <v>433800</v>
      </c>
      <c r="G12" s="228"/>
      <c r="H12" s="494">
        <v>42794</v>
      </c>
      <c r="I12" s="571">
        <v>42794</v>
      </c>
      <c r="J12" s="572">
        <v>42825</v>
      </c>
      <c r="K12" s="494">
        <v>42752</v>
      </c>
      <c r="L12" s="69">
        <v>42754</v>
      </c>
      <c r="M12" s="231">
        <f ca="1">TODAY()-L12</f>
        <v>1051</v>
      </c>
      <c r="N12" s="68"/>
      <c r="O12" s="565" t="s">
        <v>411</v>
      </c>
      <c r="P12" s="60" t="s">
        <v>412</v>
      </c>
      <c r="Q12" s="60" t="s">
        <v>248</v>
      </c>
      <c r="R12" s="71">
        <v>42785</v>
      </c>
      <c r="S12" s="71">
        <v>42785</v>
      </c>
      <c r="T12" s="60" t="s">
        <v>168</v>
      </c>
      <c r="U12" s="68"/>
    </row>
    <row r="13" s="476" customFormat="1" ht="21.95" customHeight="1" spans="1:21">
      <c r="A13" s="60" t="s">
        <v>413</v>
      </c>
      <c r="B13" s="89" t="s">
        <v>414</v>
      </c>
      <c r="C13" s="60" t="s">
        <v>139</v>
      </c>
      <c r="D13" s="34" t="s">
        <v>415</v>
      </c>
      <c r="E13" s="60" t="s">
        <v>416</v>
      </c>
      <c r="F13" s="60">
        <v>468800</v>
      </c>
      <c r="G13" s="228"/>
      <c r="H13" s="494">
        <v>42864</v>
      </c>
      <c r="I13" s="571"/>
      <c r="J13" s="573">
        <v>42883</v>
      </c>
      <c r="K13" s="494">
        <v>42855</v>
      </c>
      <c r="L13" s="69">
        <v>42854</v>
      </c>
      <c r="M13" s="295">
        <f ca="1">TODAY()-L13</f>
        <v>951</v>
      </c>
      <c r="N13" s="68"/>
      <c r="O13" s="565" t="s">
        <v>417</v>
      </c>
      <c r="P13" s="60" t="s">
        <v>418</v>
      </c>
      <c r="Q13" s="60" t="s">
        <v>222</v>
      </c>
      <c r="R13" s="71">
        <v>42809</v>
      </c>
      <c r="S13" s="71">
        <v>42809</v>
      </c>
      <c r="T13" s="60" t="s">
        <v>168</v>
      </c>
      <c r="U13" s="68"/>
    </row>
    <row r="14" s="30" customFormat="1" ht="21.95" customHeight="1" spans="1:38">
      <c r="A14" s="39" t="s">
        <v>0</v>
      </c>
      <c r="B14" s="39" t="s">
        <v>28</v>
      </c>
      <c r="C14" s="39" t="s">
        <v>29</v>
      </c>
      <c r="D14" s="39" t="s">
        <v>30</v>
      </c>
      <c r="E14" s="39" t="s">
        <v>31</v>
      </c>
      <c r="F14" s="39" t="s">
        <v>32</v>
      </c>
      <c r="G14" s="40" t="s">
        <v>34</v>
      </c>
      <c r="H14" s="41" t="s">
        <v>386</v>
      </c>
      <c r="I14" s="48" t="s">
        <v>37</v>
      </c>
      <c r="J14" s="48" t="s">
        <v>38</v>
      </c>
      <c r="K14" s="48" t="s">
        <v>39</v>
      </c>
      <c r="L14" s="52" t="s">
        <v>40</v>
      </c>
      <c r="M14" s="234" t="s">
        <v>41</v>
      </c>
      <c r="N14" s="50" t="s">
        <v>42</v>
      </c>
      <c r="O14" s="50" t="s">
        <v>43</v>
      </c>
      <c r="P14" s="51" t="s">
        <v>44</v>
      </c>
      <c r="Q14" s="41" t="s">
        <v>45</v>
      </c>
      <c r="R14" s="41" t="s">
        <v>46</v>
      </c>
      <c r="S14" s="55" t="s">
        <v>47</v>
      </c>
      <c r="T14" s="30" t="s">
        <v>34</v>
      </c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9"/>
    </row>
    <row r="15" s="489" customFormat="1" ht="21.95" customHeight="1" spans="1:20">
      <c r="A15" s="34" t="s">
        <v>413</v>
      </c>
      <c r="B15" s="556" t="s">
        <v>419</v>
      </c>
      <c r="C15" s="34" t="s">
        <v>139</v>
      </c>
      <c r="D15" s="34" t="s">
        <v>420</v>
      </c>
      <c r="E15" s="34" t="s">
        <v>421</v>
      </c>
      <c r="F15" s="34">
        <v>468800</v>
      </c>
      <c r="G15" s="557"/>
      <c r="H15" s="497">
        <v>42891</v>
      </c>
      <c r="I15" s="558">
        <v>42913</v>
      </c>
      <c r="J15" s="497">
        <v>42875</v>
      </c>
      <c r="K15" s="38">
        <v>42878</v>
      </c>
      <c r="L15" s="34">
        <f ca="1">TODAY()-K15</f>
        <v>927</v>
      </c>
      <c r="M15" s="34" t="s">
        <v>67</v>
      </c>
      <c r="N15" s="34" t="s">
        <v>422</v>
      </c>
      <c r="O15" s="242" t="s">
        <v>166</v>
      </c>
      <c r="P15" s="34" t="s">
        <v>393</v>
      </c>
      <c r="Q15" s="47">
        <v>42882</v>
      </c>
      <c r="R15" s="47">
        <v>42883</v>
      </c>
      <c r="S15" s="34" t="s">
        <v>99</v>
      </c>
      <c r="T15" s="86" t="s">
        <v>423</v>
      </c>
    </row>
    <row r="16" s="489" customFormat="1" ht="21.95" customHeight="1" spans="1:20">
      <c r="A16" s="34" t="s">
        <v>413</v>
      </c>
      <c r="B16" s="556" t="s">
        <v>424</v>
      </c>
      <c r="C16" s="497" t="s">
        <v>425</v>
      </c>
      <c r="D16" s="34" t="s">
        <v>426</v>
      </c>
      <c r="E16" s="34" t="s">
        <v>410</v>
      </c>
      <c r="F16" s="34">
        <v>468800</v>
      </c>
      <c r="G16" s="557"/>
      <c r="H16" s="558">
        <v>43035</v>
      </c>
      <c r="I16" s="574">
        <v>43007</v>
      </c>
      <c r="J16" s="497">
        <v>43008</v>
      </c>
      <c r="K16" s="38">
        <v>43009</v>
      </c>
      <c r="L16" s="575">
        <f ca="1">TODAY()-K16</f>
        <v>796</v>
      </c>
      <c r="M16" s="86"/>
      <c r="N16" s="565" t="s">
        <v>427</v>
      </c>
      <c r="O16" s="34" t="s">
        <v>418</v>
      </c>
      <c r="P16" s="34" t="s">
        <v>222</v>
      </c>
      <c r="Q16" s="47">
        <v>43011</v>
      </c>
      <c r="R16" s="47">
        <v>43012</v>
      </c>
      <c r="S16" s="34" t="s">
        <v>168</v>
      </c>
      <c r="T16" s="86"/>
    </row>
    <row r="17" s="31" customFormat="1" ht="22.5" customHeight="1" spans="1:44">
      <c r="A17" s="31" t="s">
        <v>0</v>
      </c>
      <c r="B17" s="31" t="s">
        <v>28</v>
      </c>
      <c r="C17" s="31" t="s">
        <v>428</v>
      </c>
      <c r="D17" s="31" t="s">
        <v>30</v>
      </c>
      <c r="E17" s="31" t="s">
        <v>31</v>
      </c>
      <c r="F17" s="42" t="s">
        <v>32</v>
      </c>
      <c r="G17" s="43" t="s">
        <v>34</v>
      </c>
      <c r="H17" s="44" t="s">
        <v>35</v>
      </c>
      <c r="I17" s="41" t="s">
        <v>36</v>
      </c>
      <c r="J17" s="41" t="s">
        <v>37</v>
      </c>
      <c r="K17" s="41" t="s">
        <v>38</v>
      </c>
      <c r="L17" s="41" t="s">
        <v>39</v>
      </c>
      <c r="M17" s="52" t="s">
        <v>40</v>
      </c>
      <c r="N17" s="53" t="s">
        <v>41</v>
      </c>
      <c r="O17" s="54" t="s">
        <v>42</v>
      </c>
      <c r="P17" s="54" t="s">
        <v>43</v>
      </c>
      <c r="Q17" s="54" t="s">
        <v>44</v>
      </c>
      <c r="R17" s="41" t="s">
        <v>45</v>
      </c>
      <c r="S17" s="41" t="s">
        <v>46</v>
      </c>
      <c r="T17" s="54" t="s">
        <v>429</v>
      </c>
      <c r="U17" s="31" t="s">
        <v>34</v>
      </c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8"/>
    </row>
    <row r="18" s="489" customFormat="1" ht="21.75" customHeight="1" spans="1:22">
      <c r="A18" s="34" t="s">
        <v>413</v>
      </c>
      <c r="B18" s="556" t="s">
        <v>430</v>
      </c>
      <c r="C18" s="497" t="s">
        <v>425</v>
      </c>
      <c r="D18" s="34" t="s">
        <v>431</v>
      </c>
      <c r="E18" s="34" t="s">
        <v>432</v>
      </c>
      <c r="F18" s="34">
        <v>468800</v>
      </c>
      <c r="G18" s="34">
        <v>435500</v>
      </c>
      <c r="H18" s="557"/>
      <c r="I18" s="86"/>
      <c r="J18" s="38">
        <v>43266</v>
      </c>
      <c r="K18" s="558">
        <v>43280</v>
      </c>
      <c r="L18" s="497">
        <v>43041</v>
      </c>
      <c r="M18" s="38">
        <v>43055</v>
      </c>
      <c r="N18" s="235">
        <f ca="1" t="shared" ref="N18:N27" si="0">TODAY()-M18</f>
        <v>750</v>
      </c>
      <c r="O18" s="128" t="s">
        <v>67</v>
      </c>
      <c r="P18" s="34" t="s">
        <v>433</v>
      </c>
      <c r="Q18" s="34" t="s">
        <v>434</v>
      </c>
      <c r="R18" s="86"/>
      <c r="S18" s="558">
        <v>43256</v>
      </c>
      <c r="T18" s="558">
        <v>43256</v>
      </c>
      <c r="U18" s="34" t="s">
        <v>168</v>
      </c>
      <c r="V18" s="86"/>
    </row>
    <row r="19" s="489" customFormat="1" ht="21.75" customHeight="1" spans="1:22">
      <c r="A19" s="34" t="s">
        <v>435</v>
      </c>
      <c r="B19" s="556" t="s">
        <v>436</v>
      </c>
      <c r="C19" s="497" t="s">
        <v>425</v>
      </c>
      <c r="D19" s="34" t="s">
        <v>437</v>
      </c>
      <c r="E19" s="34" t="s">
        <v>438</v>
      </c>
      <c r="F19" s="34">
        <v>499800</v>
      </c>
      <c r="G19" s="34">
        <v>469800</v>
      </c>
      <c r="H19" s="557"/>
      <c r="I19" s="86"/>
      <c r="J19" s="69">
        <v>43277</v>
      </c>
      <c r="K19" s="558">
        <v>43280</v>
      </c>
      <c r="L19" s="497"/>
      <c r="M19" s="38">
        <v>43266</v>
      </c>
      <c r="N19" s="235">
        <f ca="1" t="shared" si="0"/>
        <v>539</v>
      </c>
      <c r="O19" s="86"/>
      <c r="P19" s="34" t="s">
        <v>439</v>
      </c>
      <c r="Q19" s="34" t="s">
        <v>440</v>
      </c>
      <c r="R19" s="34" t="s">
        <v>98</v>
      </c>
      <c r="S19" s="47">
        <v>43251</v>
      </c>
      <c r="T19" s="47">
        <v>43252</v>
      </c>
      <c r="U19" s="34" t="s">
        <v>168</v>
      </c>
      <c r="V19" s="559" t="s">
        <v>441</v>
      </c>
    </row>
    <row r="20" s="489" customFormat="1" ht="21.75" customHeight="1" spans="1:22">
      <c r="A20" s="34" t="s">
        <v>413</v>
      </c>
      <c r="B20" s="556" t="s">
        <v>442</v>
      </c>
      <c r="C20" s="497" t="s">
        <v>425</v>
      </c>
      <c r="D20" s="34" t="s">
        <v>443</v>
      </c>
      <c r="E20" s="34" t="s">
        <v>444</v>
      </c>
      <c r="F20" s="34">
        <v>468800</v>
      </c>
      <c r="G20" s="34">
        <v>435500</v>
      </c>
      <c r="H20" s="559"/>
      <c r="I20" s="86"/>
      <c r="J20" s="69">
        <v>43291</v>
      </c>
      <c r="K20" s="574">
        <v>43312</v>
      </c>
      <c r="L20" s="497">
        <v>43277</v>
      </c>
      <c r="M20" s="38">
        <v>43283</v>
      </c>
      <c r="N20" s="235">
        <f ca="1" t="shared" si="0"/>
        <v>522</v>
      </c>
      <c r="O20" s="86"/>
      <c r="P20" s="565" t="s">
        <v>445</v>
      </c>
      <c r="Q20" s="34" t="s">
        <v>446</v>
      </c>
      <c r="R20" s="34" t="s">
        <v>248</v>
      </c>
      <c r="S20" s="47">
        <v>43261</v>
      </c>
      <c r="T20" s="47">
        <v>43261</v>
      </c>
      <c r="U20" s="34" t="s">
        <v>168</v>
      </c>
      <c r="V20" s="86"/>
    </row>
    <row r="21" s="489" customFormat="1" ht="21.75" customHeight="1" spans="1:22">
      <c r="A21" s="34" t="s">
        <v>407</v>
      </c>
      <c r="B21" s="556" t="s">
        <v>447</v>
      </c>
      <c r="C21" s="34" t="s">
        <v>448</v>
      </c>
      <c r="D21" s="34" t="s">
        <v>449</v>
      </c>
      <c r="E21" s="34" t="s">
        <v>432</v>
      </c>
      <c r="F21" s="34"/>
      <c r="G21" s="34">
        <v>395800</v>
      </c>
      <c r="H21" s="557" t="s">
        <v>450</v>
      </c>
      <c r="I21" s="497"/>
      <c r="J21" s="38">
        <v>43395</v>
      </c>
      <c r="K21" s="574">
        <v>43067</v>
      </c>
      <c r="L21" s="497">
        <v>43049</v>
      </c>
      <c r="M21" s="38">
        <v>43048</v>
      </c>
      <c r="N21" s="235">
        <f ca="1" t="shared" si="0"/>
        <v>757</v>
      </c>
      <c r="O21" s="128" t="s">
        <v>67</v>
      </c>
      <c r="P21" s="34" t="s">
        <v>451</v>
      </c>
      <c r="Q21" s="34" t="s">
        <v>240</v>
      </c>
      <c r="R21" s="34" t="s">
        <v>393</v>
      </c>
      <c r="S21" s="47">
        <v>43383</v>
      </c>
      <c r="T21" s="47">
        <v>43383</v>
      </c>
      <c r="U21" s="34" t="s">
        <v>168</v>
      </c>
      <c r="V21" s="86" t="s">
        <v>452</v>
      </c>
    </row>
    <row r="22" s="489" customFormat="1" ht="21.75" customHeight="1" spans="1:22">
      <c r="A22" s="34" t="s">
        <v>407</v>
      </c>
      <c r="B22" s="556" t="s">
        <v>453</v>
      </c>
      <c r="C22" s="34" t="s">
        <v>454</v>
      </c>
      <c r="D22" s="34" t="s">
        <v>455</v>
      </c>
      <c r="E22" s="34" t="s">
        <v>421</v>
      </c>
      <c r="F22" s="34"/>
      <c r="G22" s="34">
        <v>395800</v>
      </c>
      <c r="H22" s="557"/>
      <c r="I22" s="497" t="s">
        <v>456</v>
      </c>
      <c r="J22" s="38">
        <v>43451</v>
      </c>
      <c r="K22" s="574">
        <v>43459</v>
      </c>
      <c r="L22" s="497">
        <v>43177</v>
      </c>
      <c r="M22" s="38">
        <v>43180</v>
      </c>
      <c r="N22" s="235">
        <f ca="1" t="shared" si="0"/>
        <v>625</v>
      </c>
      <c r="O22" s="128" t="s">
        <v>67</v>
      </c>
      <c r="P22" s="34" t="s">
        <v>457</v>
      </c>
      <c r="Q22" s="34" t="s">
        <v>458</v>
      </c>
      <c r="R22" s="34" t="s">
        <v>173</v>
      </c>
      <c r="S22" s="47">
        <v>43431</v>
      </c>
      <c r="T22" s="47">
        <v>43434</v>
      </c>
      <c r="U22" s="34" t="s">
        <v>99</v>
      </c>
      <c r="V22" s="86" t="s">
        <v>459</v>
      </c>
    </row>
    <row r="23" s="242" customFormat="1" ht="21.95" customHeight="1" spans="1:22">
      <c r="A23" s="474" t="s">
        <v>460</v>
      </c>
      <c r="B23" s="34" t="s">
        <v>461</v>
      </c>
      <c r="C23" s="34" t="s">
        <v>462</v>
      </c>
      <c r="D23" s="34" t="s">
        <v>463</v>
      </c>
      <c r="E23" s="34" t="s">
        <v>464</v>
      </c>
      <c r="F23" s="140"/>
      <c r="G23" s="140">
        <v>406300</v>
      </c>
      <c r="H23" s="35" t="s">
        <v>465</v>
      </c>
      <c r="I23" s="481"/>
      <c r="J23" s="69">
        <v>43531</v>
      </c>
      <c r="K23" s="377">
        <v>43531</v>
      </c>
      <c r="L23" s="482">
        <v>43488</v>
      </c>
      <c r="M23" s="38">
        <v>43487</v>
      </c>
      <c r="N23" s="34">
        <f ca="1" t="shared" si="0"/>
        <v>318</v>
      </c>
      <c r="O23" s="34"/>
      <c r="P23" s="34" t="s">
        <v>466</v>
      </c>
      <c r="Q23" s="34" t="s">
        <v>467</v>
      </c>
      <c r="R23" s="34" t="s">
        <v>173</v>
      </c>
      <c r="S23" s="47">
        <v>43529</v>
      </c>
      <c r="T23" s="47">
        <v>43529</v>
      </c>
      <c r="U23" s="34" t="s">
        <v>99</v>
      </c>
      <c r="V23" s="34"/>
    </row>
    <row r="24" s="242" customFormat="1" ht="21.95" customHeight="1" spans="1:22">
      <c r="A24" s="474" t="s">
        <v>468</v>
      </c>
      <c r="B24" s="34" t="s">
        <v>469</v>
      </c>
      <c r="C24" s="34" t="s">
        <v>462</v>
      </c>
      <c r="D24" s="34" t="s">
        <v>470</v>
      </c>
      <c r="E24" s="34" t="s">
        <v>471</v>
      </c>
      <c r="F24" s="140"/>
      <c r="G24" s="140">
        <v>436500</v>
      </c>
      <c r="H24" s="35" t="s">
        <v>465</v>
      </c>
      <c r="I24" s="481"/>
      <c r="J24" s="47">
        <v>43549</v>
      </c>
      <c r="K24" s="237">
        <v>43549</v>
      </c>
      <c r="L24" s="482">
        <v>43519</v>
      </c>
      <c r="M24" s="38">
        <v>43529</v>
      </c>
      <c r="N24" s="34">
        <f ca="1" t="shared" si="0"/>
        <v>276</v>
      </c>
      <c r="O24" s="34"/>
      <c r="P24" s="34" t="s">
        <v>472</v>
      </c>
      <c r="Q24" s="34" t="s">
        <v>194</v>
      </c>
      <c r="R24" s="34" t="s">
        <v>173</v>
      </c>
      <c r="S24" s="47">
        <v>43540</v>
      </c>
      <c r="T24" s="47">
        <v>43540</v>
      </c>
      <c r="U24" s="34" t="s">
        <v>168</v>
      </c>
      <c r="V24" s="34"/>
    </row>
    <row r="25" s="242" customFormat="1" ht="24" customHeight="1" spans="1:22">
      <c r="A25" s="560" t="s">
        <v>473</v>
      </c>
      <c r="B25" s="34" t="s">
        <v>474</v>
      </c>
      <c r="C25" s="34" t="s">
        <v>475</v>
      </c>
      <c r="D25" s="471" t="s">
        <v>476</v>
      </c>
      <c r="E25" s="34" t="s">
        <v>477</v>
      </c>
      <c r="F25" s="140"/>
      <c r="G25" s="140">
        <v>392800</v>
      </c>
      <c r="H25" s="206"/>
      <c r="I25" s="481"/>
      <c r="J25" s="69">
        <v>43622</v>
      </c>
      <c r="K25" s="377">
        <v>43621</v>
      </c>
      <c r="L25" s="482">
        <v>43587</v>
      </c>
      <c r="M25" s="38">
        <v>43591</v>
      </c>
      <c r="N25" s="34">
        <f ca="1" t="shared" si="0"/>
        <v>214</v>
      </c>
      <c r="O25" s="128"/>
      <c r="P25" s="34" t="s">
        <v>478</v>
      </c>
      <c r="Q25" s="34" t="s">
        <v>440</v>
      </c>
      <c r="R25" s="34" t="s">
        <v>98</v>
      </c>
      <c r="S25" s="47">
        <v>43614</v>
      </c>
      <c r="T25" s="47">
        <v>43615</v>
      </c>
      <c r="U25" s="34" t="s">
        <v>168</v>
      </c>
      <c r="V25" s="34"/>
    </row>
    <row r="26" s="242" customFormat="1" ht="21.95" customHeight="1" spans="1:22">
      <c r="A26" s="474" t="s">
        <v>479</v>
      </c>
      <c r="B26" s="34" t="s">
        <v>480</v>
      </c>
      <c r="C26" s="34"/>
      <c r="D26" s="471" t="s">
        <v>481</v>
      </c>
      <c r="E26" s="34" t="s">
        <v>482</v>
      </c>
      <c r="F26" s="140"/>
      <c r="G26" s="140">
        <v>427800</v>
      </c>
      <c r="H26" s="206"/>
      <c r="I26" s="481"/>
      <c r="J26" s="228">
        <v>43607</v>
      </c>
      <c r="K26" s="237">
        <v>43650</v>
      </c>
      <c r="L26" s="482">
        <v>43606</v>
      </c>
      <c r="M26" s="38">
        <v>43603</v>
      </c>
      <c r="N26" s="34">
        <f ca="1" t="shared" si="0"/>
        <v>202</v>
      </c>
      <c r="O26" s="128"/>
      <c r="P26" s="34" t="s">
        <v>483</v>
      </c>
      <c r="Q26" s="34" t="s">
        <v>194</v>
      </c>
      <c r="R26" s="34" t="s">
        <v>173</v>
      </c>
      <c r="S26" s="47">
        <v>43585</v>
      </c>
      <c r="T26" s="47">
        <v>43586</v>
      </c>
      <c r="U26" s="34" t="s">
        <v>168</v>
      </c>
      <c r="V26" s="34"/>
    </row>
    <row r="27" s="242" customFormat="1" ht="21.95" customHeight="1" spans="1:22">
      <c r="A27" s="474" t="s">
        <v>484</v>
      </c>
      <c r="B27" s="34" t="s">
        <v>485</v>
      </c>
      <c r="C27" s="34" t="s">
        <v>486</v>
      </c>
      <c r="D27" s="471" t="s">
        <v>487</v>
      </c>
      <c r="E27" s="34" t="s">
        <v>471</v>
      </c>
      <c r="F27" s="140"/>
      <c r="G27" s="140">
        <v>434801</v>
      </c>
      <c r="H27" s="206"/>
      <c r="I27" s="481"/>
      <c r="J27" s="228">
        <v>43639</v>
      </c>
      <c r="K27" s="545">
        <v>43706</v>
      </c>
      <c r="L27" s="482">
        <v>43629</v>
      </c>
      <c r="M27" s="38">
        <v>43636</v>
      </c>
      <c r="N27" s="34">
        <f ca="1" t="shared" si="0"/>
        <v>169</v>
      </c>
      <c r="O27" s="128"/>
      <c r="P27" s="34" t="s">
        <v>488</v>
      </c>
      <c r="Q27" s="34" t="s">
        <v>257</v>
      </c>
      <c r="R27" s="34" t="s">
        <v>173</v>
      </c>
      <c r="S27" s="47">
        <v>43617</v>
      </c>
      <c r="T27" s="47">
        <v>43622</v>
      </c>
      <c r="U27" s="34" t="s">
        <v>168</v>
      </c>
      <c r="V27" s="34" t="s">
        <v>489</v>
      </c>
    </row>
  </sheetData>
  <conditionalFormatting sqref="L16">
    <cfRule type="cellIs" dxfId="1" priority="31" operator="greaterThan">
      <formula>260</formula>
    </cfRule>
  </conditionalFormatting>
  <conditionalFormatting sqref="N18">
    <cfRule type="cellIs" dxfId="1" priority="29" operator="greaterThan">
      <formula>260</formula>
    </cfRule>
    <cfRule type="cellIs" dxfId="1" priority="30" operator="greaterThan">
      <formula>330</formula>
    </cfRule>
  </conditionalFormatting>
  <conditionalFormatting sqref="N19">
    <cfRule type="cellIs" dxfId="1" priority="27" operator="greaterThan">
      <formula>260</formula>
    </cfRule>
    <cfRule type="cellIs" dxfId="1" priority="28" operator="greaterThan">
      <formula>330</formula>
    </cfRule>
  </conditionalFormatting>
  <conditionalFormatting sqref="N20">
    <cfRule type="cellIs" dxfId="1" priority="25" operator="greaterThan">
      <formula>260</formula>
    </cfRule>
    <cfRule type="cellIs" dxfId="1" priority="26" operator="greaterThan">
      <formula>330</formula>
    </cfRule>
  </conditionalFormatting>
  <conditionalFormatting sqref="N21">
    <cfRule type="cellIs" dxfId="1" priority="23" operator="greaterThan">
      <formula>260</formula>
    </cfRule>
    <cfRule type="cellIs" dxfId="1" priority="24" operator="greaterThan">
      <formula>330</formula>
    </cfRule>
  </conditionalFormatting>
  <conditionalFormatting sqref="N22">
    <cfRule type="cellIs" dxfId="1" priority="17" operator="greaterThan">
      <formula>260</formula>
    </cfRule>
    <cfRule type="cellIs" dxfId="1" priority="18" operator="greaterThan">
      <formula>330</formula>
    </cfRule>
  </conditionalFormatting>
  <conditionalFormatting sqref="N23">
    <cfRule type="cellIs" dxfId="1" priority="15" operator="greaterThan">
      <formula>260</formula>
    </cfRule>
    <cfRule type="cellIs" dxfId="1" priority="16" operator="greaterThan">
      <formula>330</formula>
    </cfRule>
  </conditionalFormatting>
  <conditionalFormatting sqref="N24">
    <cfRule type="cellIs" dxfId="1" priority="13" operator="greaterThan">
      <formula>260</formula>
    </cfRule>
    <cfRule type="cellIs" dxfId="1" priority="14" operator="greaterThan">
      <formula>330</formula>
    </cfRule>
  </conditionalFormatting>
  <conditionalFormatting sqref="B25">
    <cfRule type="duplicateValues" dxfId="0" priority="9"/>
  </conditionalFormatting>
  <conditionalFormatting sqref="D25">
    <cfRule type="duplicateValues" dxfId="0" priority="10"/>
  </conditionalFormatting>
  <conditionalFormatting sqref="N25">
    <cfRule type="cellIs" dxfId="1" priority="11" operator="greaterThan">
      <formula>260</formula>
    </cfRule>
    <cfRule type="cellIs" dxfId="1" priority="12" operator="greaterThan">
      <formula>330</formula>
    </cfRule>
  </conditionalFormatting>
  <conditionalFormatting sqref="B26">
    <cfRule type="duplicateValues" dxfId="0" priority="5"/>
  </conditionalFormatting>
  <conditionalFormatting sqref="D26">
    <cfRule type="duplicateValues" dxfId="0" priority="6"/>
  </conditionalFormatting>
  <conditionalFormatting sqref="N26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B27">
    <cfRule type="duplicateValues" dxfId="0" priority="3"/>
  </conditionalFormatting>
  <conditionalFormatting sqref="D27">
    <cfRule type="duplicateValues" dxfId="0" priority="4"/>
  </conditionalFormatting>
  <conditionalFormatting sqref="N27">
    <cfRule type="cellIs" dxfId="1" priority="1" operator="greaterThan">
      <formula>260</formula>
    </cfRule>
    <cfRule type="cellIs" dxfId="1" priority="2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8"/>
  <sheetViews>
    <sheetView topLeftCell="C102" workbookViewId="0">
      <selection activeCell="I108" sqref="I108"/>
    </sheetView>
  </sheetViews>
  <sheetFormatPr defaultColWidth="9" defaultRowHeight="12.75"/>
  <cols>
    <col min="1" max="1" width="41.7142857142857" customWidth="1"/>
    <col min="2" max="2" width="7.71428571428571" customWidth="1"/>
    <col min="3" max="3" width="9.14285714285714" customWidth="1"/>
    <col min="4" max="4" width="21.4285714285714" customWidth="1"/>
    <col min="5" max="5" width="23.2857142857143" customWidth="1"/>
    <col min="6" max="6" width="10.2857142857143" customWidth="1"/>
    <col min="7" max="7" width="12.4285714285714" customWidth="1"/>
    <col min="8" max="8" width="9.71428571428571" customWidth="1"/>
    <col min="9" max="9" width="11.4285714285714" customWidth="1"/>
    <col min="10" max="10" width="10.7142857142857" style="6" customWidth="1"/>
    <col min="11" max="11" width="16.1428571428571" customWidth="1"/>
    <col min="13" max="13" width="8.28571428571429" customWidth="1"/>
  </cols>
  <sheetData>
    <row r="1" s="3" customFormat="1" ht="21.75" customHeight="1" spans="1:16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2" customFormat="1" ht="17.25" customHeight="1" spans="1:14">
      <c r="A2" s="187" t="s">
        <v>490</v>
      </c>
      <c r="B2" s="188" t="s">
        <v>491</v>
      </c>
      <c r="C2" s="189" t="s">
        <v>492</v>
      </c>
      <c r="D2" s="80" t="s">
        <v>493</v>
      </c>
      <c r="E2" s="141" t="s">
        <v>494</v>
      </c>
      <c r="F2" s="82">
        <v>598000</v>
      </c>
      <c r="G2" s="85" t="s">
        <v>358</v>
      </c>
      <c r="H2" s="520">
        <v>41754</v>
      </c>
      <c r="I2" s="211" t="s">
        <v>495</v>
      </c>
      <c r="J2" s="212">
        <v>41709</v>
      </c>
      <c r="K2" s="213" t="s">
        <v>496</v>
      </c>
      <c r="L2" s="213" t="s">
        <v>497</v>
      </c>
      <c r="M2" s="213" t="s">
        <v>99</v>
      </c>
      <c r="N2" s="213">
        <v>41728</v>
      </c>
    </row>
    <row r="3" s="2" customFormat="1" ht="17.25" customHeight="1" spans="1:14">
      <c r="A3" s="187" t="s">
        <v>498</v>
      </c>
      <c r="B3" s="188"/>
      <c r="C3" s="189" t="s">
        <v>139</v>
      </c>
      <c r="D3" s="80" t="s">
        <v>499</v>
      </c>
      <c r="E3" s="141" t="s">
        <v>432</v>
      </c>
      <c r="F3" s="82">
        <v>585000</v>
      </c>
      <c r="G3" s="85" t="s">
        <v>358</v>
      </c>
      <c r="H3" s="520">
        <v>41724</v>
      </c>
      <c r="I3" s="211" t="s">
        <v>500</v>
      </c>
      <c r="J3" s="106">
        <v>41693</v>
      </c>
      <c r="K3" s="213" t="s">
        <v>501</v>
      </c>
      <c r="L3" s="213" t="s">
        <v>502</v>
      </c>
      <c r="M3" s="213" t="s">
        <v>99</v>
      </c>
      <c r="N3" s="218">
        <v>41721</v>
      </c>
    </row>
    <row r="4" s="2" customFormat="1" ht="17.25" customHeight="1" spans="1:14">
      <c r="A4" s="187" t="s">
        <v>490</v>
      </c>
      <c r="B4" s="188"/>
      <c r="C4" s="189" t="s">
        <v>503</v>
      </c>
      <c r="D4" s="80" t="s">
        <v>504</v>
      </c>
      <c r="E4" s="141" t="s">
        <v>505</v>
      </c>
      <c r="F4" s="82">
        <v>598000</v>
      </c>
      <c r="G4" s="85" t="s">
        <v>358</v>
      </c>
      <c r="H4" s="520">
        <v>41722</v>
      </c>
      <c r="I4" s="211"/>
      <c r="J4" s="106">
        <v>41587</v>
      </c>
      <c r="K4" s="213" t="s">
        <v>506</v>
      </c>
      <c r="L4" s="213" t="s">
        <v>507</v>
      </c>
      <c r="M4" s="213" t="s">
        <v>367</v>
      </c>
      <c r="N4" s="218">
        <v>41702</v>
      </c>
    </row>
    <row r="5" s="184" customFormat="1" ht="20.1" customHeight="1" spans="1:14">
      <c r="A5" s="82" t="s">
        <v>508</v>
      </c>
      <c r="B5" s="82" t="s">
        <v>509</v>
      </c>
      <c r="C5" s="191" t="s">
        <v>510</v>
      </c>
      <c r="D5" s="521" t="s">
        <v>511</v>
      </c>
      <c r="E5" s="82" t="s">
        <v>512</v>
      </c>
      <c r="F5" s="82">
        <v>499800</v>
      </c>
      <c r="G5" s="85" t="s">
        <v>358</v>
      </c>
      <c r="H5" s="520">
        <v>41785</v>
      </c>
      <c r="I5" s="184" t="s">
        <v>513</v>
      </c>
      <c r="J5" s="410">
        <v>41746</v>
      </c>
      <c r="K5" s="184" t="s">
        <v>514</v>
      </c>
      <c r="L5" s="184" t="s">
        <v>515</v>
      </c>
      <c r="N5" s="215">
        <v>41746</v>
      </c>
    </row>
    <row r="6" s="184" customFormat="1" ht="20.1" customHeight="1" spans="1:14">
      <c r="A6" s="522" t="s">
        <v>498</v>
      </c>
      <c r="B6" s="82" t="s">
        <v>516</v>
      </c>
      <c r="C6" s="191" t="s">
        <v>139</v>
      </c>
      <c r="D6" s="521" t="s">
        <v>517</v>
      </c>
      <c r="E6" s="82" t="s">
        <v>518</v>
      </c>
      <c r="F6" s="187">
        <v>585000</v>
      </c>
      <c r="G6" s="85" t="s">
        <v>358</v>
      </c>
      <c r="H6" s="520">
        <v>41848</v>
      </c>
      <c r="I6" s="184" t="s">
        <v>519</v>
      </c>
      <c r="J6" s="410">
        <v>41810</v>
      </c>
      <c r="K6" s="184" t="s">
        <v>520</v>
      </c>
      <c r="L6" s="184" t="s">
        <v>521</v>
      </c>
      <c r="M6" s="184" t="s">
        <v>367</v>
      </c>
      <c r="N6" s="215">
        <v>41837</v>
      </c>
    </row>
    <row r="7" s="519" customFormat="1" ht="20.1" customHeight="1" spans="1:14">
      <c r="A7" s="522" t="s">
        <v>522</v>
      </c>
      <c r="B7" s="82" t="s">
        <v>523</v>
      </c>
      <c r="C7" s="191" t="s">
        <v>139</v>
      </c>
      <c r="D7" s="521" t="s">
        <v>524</v>
      </c>
      <c r="E7" s="82" t="s">
        <v>525</v>
      </c>
      <c r="F7" s="187">
        <v>525000</v>
      </c>
      <c r="G7" s="85" t="s">
        <v>358</v>
      </c>
      <c r="H7" s="520">
        <v>41877</v>
      </c>
      <c r="I7" s="184" t="s">
        <v>526</v>
      </c>
      <c r="J7" s="410">
        <v>41784</v>
      </c>
      <c r="K7" s="184" t="s">
        <v>527</v>
      </c>
      <c r="L7" s="184" t="s">
        <v>166</v>
      </c>
      <c r="M7" s="184" t="s">
        <v>99</v>
      </c>
      <c r="N7" s="215">
        <v>41866</v>
      </c>
    </row>
    <row r="8" s="184" customFormat="1" ht="20.1" customHeight="1" spans="1:15">
      <c r="A8" s="522" t="s">
        <v>508</v>
      </c>
      <c r="B8" s="82" t="s">
        <v>528</v>
      </c>
      <c r="C8" s="191" t="s">
        <v>139</v>
      </c>
      <c r="D8" s="521" t="s">
        <v>529</v>
      </c>
      <c r="E8" s="82" t="s">
        <v>530</v>
      </c>
      <c r="F8" s="187">
        <v>499800</v>
      </c>
      <c r="G8" s="85" t="s">
        <v>358</v>
      </c>
      <c r="H8" s="520">
        <v>41877</v>
      </c>
      <c r="I8" s="184" t="s">
        <v>531</v>
      </c>
      <c r="J8" s="410">
        <v>41859</v>
      </c>
      <c r="K8" s="184" t="s">
        <v>532</v>
      </c>
      <c r="L8" s="184" t="s">
        <v>533</v>
      </c>
      <c r="M8" s="184" t="s">
        <v>99</v>
      </c>
      <c r="N8" s="215">
        <v>41853</v>
      </c>
      <c r="O8" s="191"/>
    </row>
    <row r="9" s="184" customFormat="1" ht="20.1" customHeight="1" spans="1:14">
      <c r="A9" s="522" t="s">
        <v>508</v>
      </c>
      <c r="B9" s="82" t="s">
        <v>534</v>
      </c>
      <c r="C9" s="191" t="s">
        <v>139</v>
      </c>
      <c r="D9" s="521" t="s">
        <v>535</v>
      </c>
      <c r="E9" s="82" t="s">
        <v>536</v>
      </c>
      <c r="F9" s="187">
        <v>499800</v>
      </c>
      <c r="G9" s="85" t="s">
        <v>358</v>
      </c>
      <c r="H9" s="520">
        <v>41877</v>
      </c>
      <c r="I9" s="184" t="s">
        <v>537</v>
      </c>
      <c r="J9" s="410">
        <v>41867</v>
      </c>
      <c r="K9" s="184" t="s">
        <v>538</v>
      </c>
      <c r="L9" s="184" t="s">
        <v>360</v>
      </c>
      <c r="M9" s="184" t="s">
        <v>99</v>
      </c>
      <c r="N9" s="215">
        <v>41847</v>
      </c>
    </row>
    <row r="10" s="184" customFormat="1" ht="20.1" customHeight="1" spans="1:14">
      <c r="A10" s="522" t="s">
        <v>508</v>
      </c>
      <c r="B10" s="82" t="s">
        <v>539</v>
      </c>
      <c r="C10" s="191" t="s">
        <v>139</v>
      </c>
      <c r="D10" s="521" t="s">
        <v>540</v>
      </c>
      <c r="E10" s="82" t="s">
        <v>541</v>
      </c>
      <c r="F10" s="187">
        <v>499800</v>
      </c>
      <c r="G10" s="85" t="s">
        <v>358</v>
      </c>
      <c r="H10" s="520">
        <v>41909</v>
      </c>
      <c r="I10" s="184" t="s">
        <v>542</v>
      </c>
      <c r="J10" s="410">
        <v>41766</v>
      </c>
      <c r="K10" s="184" t="s">
        <v>543</v>
      </c>
      <c r="L10" s="184" t="s">
        <v>544</v>
      </c>
      <c r="M10" s="184" t="s">
        <v>99</v>
      </c>
      <c r="N10" s="215">
        <v>41875</v>
      </c>
    </row>
    <row r="11" s="184" customFormat="1" ht="20.1" customHeight="1" spans="1:14">
      <c r="A11" s="522" t="s">
        <v>508</v>
      </c>
      <c r="B11" s="82" t="s">
        <v>545</v>
      </c>
      <c r="C11" s="191" t="s">
        <v>139</v>
      </c>
      <c r="D11" s="521" t="s">
        <v>546</v>
      </c>
      <c r="E11" s="82" t="s">
        <v>525</v>
      </c>
      <c r="F11" s="187">
        <v>499800</v>
      </c>
      <c r="G11" s="85" t="s">
        <v>358</v>
      </c>
      <c r="H11" s="520">
        <v>41909</v>
      </c>
      <c r="I11" s="184" t="s">
        <v>531</v>
      </c>
      <c r="J11" s="410">
        <v>41859</v>
      </c>
      <c r="K11" s="184" t="s">
        <v>547</v>
      </c>
      <c r="L11" s="184" t="s">
        <v>548</v>
      </c>
      <c r="M11" s="184" t="s">
        <v>99</v>
      </c>
      <c r="N11" s="215">
        <v>41884</v>
      </c>
    </row>
    <row r="12" s="184" customFormat="1" ht="20.1" customHeight="1" spans="1:14">
      <c r="A12" s="522" t="s">
        <v>490</v>
      </c>
      <c r="B12" s="82" t="s">
        <v>549</v>
      </c>
      <c r="C12" s="191" t="s">
        <v>139</v>
      </c>
      <c r="D12" s="521" t="s">
        <v>550</v>
      </c>
      <c r="E12" s="82" t="s">
        <v>551</v>
      </c>
      <c r="F12" s="187">
        <v>598000</v>
      </c>
      <c r="G12" s="85" t="s">
        <v>358</v>
      </c>
      <c r="H12" s="520">
        <v>41939</v>
      </c>
      <c r="I12" s="214" t="s">
        <v>552</v>
      </c>
      <c r="J12" s="410">
        <v>41884</v>
      </c>
      <c r="K12" s="184" t="s">
        <v>553</v>
      </c>
      <c r="L12" s="184" t="s">
        <v>554</v>
      </c>
      <c r="M12" s="184" t="s">
        <v>367</v>
      </c>
      <c r="N12" s="215">
        <v>41842</v>
      </c>
    </row>
    <row r="13" s="184" customFormat="1" ht="20.1" customHeight="1" spans="1:14">
      <c r="A13" s="522" t="s">
        <v>508</v>
      </c>
      <c r="B13" s="82" t="s">
        <v>555</v>
      </c>
      <c r="C13" s="191" t="s">
        <v>139</v>
      </c>
      <c r="D13" s="521" t="s">
        <v>556</v>
      </c>
      <c r="E13" s="82" t="s">
        <v>557</v>
      </c>
      <c r="F13" s="187">
        <v>499800</v>
      </c>
      <c r="G13" s="85" t="s">
        <v>358</v>
      </c>
      <c r="H13" s="520">
        <v>41939</v>
      </c>
      <c r="I13" s="184" t="s">
        <v>558</v>
      </c>
      <c r="J13" s="410">
        <v>41784</v>
      </c>
      <c r="K13" s="141" t="s">
        <v>559</v>
      </c>
      <c r="L13" s="184" t="s">
        <v>560</v>
      </c>
      <c r="M13" s="184" t="s">
        <v>367</v>
      </c>
      <c r="N13" s="215">
        <v>41890</v>
      </c>
    </row>
    <row r="14" s="184" customFormat="1" ht="20.1" customHeight="1" spans="1:14">
      <c r="A14" s="522" t="s">
        <v>508</v>
      </c>
      <c r="B14" s="82" t="s">
        <v>561</v>
      </c>
      <c r="C14" s="191" t="s">
        <v>139</v>
      </c>
      <c r="D14" s="521" t="s">
        <v>562</v>
      </c>
      <c r="E14" s="82" t="s">
        <v>563</v>
      </c>
      <c r="F14" s="187">
        <v>499800</v>
      </c>
      <c r="G14" s="85" t="s">
        <v>358</v>
      </c>
      <c r="H14" s="520">
        <v>42034</v>
      </c>
      <c r="I14" s="184" t="s">
        <v>564</v>
      </c>
      <c r="J14" s="410">
        <v>41894</v>
      </c>
      <c r="K14" s="141" t="s">
        <v>565</v>
      </c>
      <c r="L14" s="184" t="s">
        <v>566</v>
      </c>
      <c r="M14" s="184" t="s">
        <v>367</v>
      </c>
      <c r="N14" s="215">
        <v>41905</v>
      </c>
    </row>
    <row r="15" s="184" customFormat="1" ht="20.1" customHeight="1" spans="1:15">
      <c r="A15" s="522" t="s">
        <v>508</v>
      </c>
      <c r="B15" s="82" t="s">
        <v>567</v>
      </c>
      <c r="C15" s="191" t="s">
        <v>139</v>
      </c>
      <c r="D15" s="521" t="s">
        <v>568</v>
      </c>
      <c r="E15" s="82" t="s">
        <v>569</v>
      </c>
      <c r="F15" s="187">
        <v>499800</v>
      </c>
      <c r="G15" s="85" t="s">
        <v>358</v>
      </c>
      <c r="H15" s="520">
        <v>42061</v>
      </c>
      <c r="I15" s="184" t="s">
        <v>570</v>
      </c>
      <c r="J15" s="410">
        <v>41973</v>
      </c>
      <c r="K15" s="141" t="s">
        <v>571</v>
      </c>
      <c r="L15" s="184" t="s">
        <v>378</v>
      </c>
      <c r="M15" s="184" t="s">
        <v>367</v>
      </c>
      <c r="N15" s="215">
        <v>41958</v>
      </c>
      <c r="O15" s="184" t="s">
        <v>572</v>
      </c>
    </row>
    <row r="16" s="184" customFormat="1" ht="20.1" customHeight="1" spans="1:15">
      <c r="A16" s="522" t="s">
        <v>508</v>
      </c>
      <c r="B16" s="82" t="s">
        <v>573</v>
      </c>
      <c r="C16" s="191" t="s">
        <v>139</v>
      </c>
      <c r="D16" s="521" t="s">
        <v>574</v>
      </c>
      <c r="E16" s="82" t="s">
        <v>536</v>
      </c>
      <c r="F16" s="187">
        <v>499800</v>
      </c>
      <c r="G16" s="85" t="s">
        <v>358</v>
      </c>
      <c r="H16" s="520">
        <v>42094</v>
      </c>
      <c r="I16" s="184" t="s">
        <v>570</v>
      </c>
      <c r="J16" s="410">
        <v>41973</v>
      </c>
      <c r="K16" s="141" t="s">
        <v>575</v>
      </c>
      <c r="L16" s="184" t="s">
        <v>576</v>
      </c>
      <c r="M16" s="184" t="s">
        <v>367</v>
      </c>
      <c r="N16" s="215">
        <v>41961</v>
      </c>
      <c r="O16" s="184" t="s">
        <v>577</v>
      </c>
    </row>
    <row r="17" s="184" customFormat="1" ht="20.1" customHeight="1" spans="1:15">
      <c r="A17" s="522" t="s">
        <v>522</v>
      </c>
      <c r="B17" s="82" t="s">
        <v>578</v>
      </c>
      <c r="C17" s="191" t="s">
        <v>139</v>
      </c>
      <c r="D17" s="521" t="s">
        <v>579</v>
      </c>
      <c r="E17" s="82" t="s">
        <v>530</v>
      </c>
      <c r="F17" s="187">
        <v>525000</v>
      </c>
      <c r="G17" s="85" t="s">
        <v>580</v>
      </c>
      <c r="H17" s="193">
        <v>42122</v>
      </c>
      <c r="I17" s="184" t="s">
        <v>581</v>
      </c>
      <c r="J17" s="410">
        <v>41756</v>
      </c>
      <c r="K17" s="141" t="s">
        <v>582</v>
      </c>
      <c r="L17" s="184" t="s">
        <v>554</v>
      </c>
      <c r="M17" s="184" t="s">
        <v>367</v>
      </c>
      <c r="N17" s="215">
        <v>42020</v>
      </c>
      <c r="O17" s="520" t="s">
        <v>583</v>
      </c>
    </row>
    <row r="18" s="519" customFormat="1" ht="27" customHeight="1" spans="1:15">
      <c r="A18" s="522" t="s">
        <v>508</v>
      </c>
      <c r="B18" s="82" t="s">
        <v>584</v>
      </c>
      <c r="C18" s="191" t="s">
        <v>139</v>
      </c>
      <c r="D18" s="521" t="s">
        <v>585</v>
      </c>
      <c r="E18" s="82" t="s">
        <v>536</v>
      </c>
      <c r="F18" s="187">
        <v>499800</v>
      </c>
      <c r="G18" s="410">
        <v>42156</v>
      </c>
      <c r="H18" s="523">
        <v>42276</v>
      </c>
      <c r="I18" s="214" t="s">
        <v>586</v>
      </c>
      <c r="J18" s="410">
        <v>42120</v>
      </c>
      <c r="K18" s="184" t="s">
        <v>587</v>
      </c>
      <c r="L18" s="184" t="s">
        <v>588</v>
      </c>
      <c r="M18" s="184" t="s">
        <v>367</v>
      </c>
      <c r="N18" s="215">
        <v>42142</v>
      </c>
      <c r="O18" s="528" t="s">
        <v>589</v>
      </c>
    </row>
    <row r="19" s="519" customFormat="1" ht="27" customHeight="1" spans="1:15">
      <c r="A19" s="522" t="s">
        <v>590</v>
      </c>
      <c r="B19" s="82" t="s">
        <v>591</v>
      </c>
      <c r="C19" s="191" t="s">
        <v>139</v>
      </c>
      <c r="D19" s="521" t="s">
        <v>592</v>
      </c>
      <c r="E19" s="82" t="s">
        <v>530</v>
      </c>
      <c r="F19" s="187">
        <v>578000</v>
      </c>
      <c r="G19" s="410">
        <v>42169</v>
      </c>
      <c r="H19" s="523">
        <v>42276</v>
      </c>
      <c r="I19" s="214" t="s">
        <v>593</v>
      </c>
      <c r="J19" s="410">
        <v>42049</v>
      </c>
      <c r="K19" s="184" t="s">
        <v>594</v>
      </c>
      <c r="L19" s="184" t="s">
        <v>595</v>
      </c>
      <c r="M19" s="184" t="s">
        <v>99</v>
      </c>
      <c r="N19" s="215">
        <v>42166</v>
      </c>
      <c r="O19" s="528"/>
    </row>
    <row r="20" s="519" customFormat="1" ht="27" customHeight="1" spans="1:15">
      <c r="A20" s="522" t="s">
        <v>508</v>
      </c>
      <c r="B20" s="82" t="s">
        <v>596</v>
      </c>
      <c r="C20" s="191" t="s">
        <v>139</v>
      </c>
      <c r="D20" s="521" t="s">
        <v>597</v>
      </c>
      <c r="E20" s="82" t="s">
        <v>598</v>
      </c>
      <c r="F20" s="187">
        <v>499800</v>
      </c>
      <c r="G20" s="410">
        <v>42181</v>
      </c>
      <c r="H20" s="524">
        <v>42285</v>
      </c>
      <c r="I20" s="214" t="s">
        <v>599</v>
      </c>
      <c r="J20" s="410">
        <v>42152</v>
      </c>
      <c r="K20" s="184" t="s">
        <v>600</v>
      </c>
      <c r="L20" s="184" t="s">
        <v>588</v>
      </c>
      <c r="M20" s="184" t="s">
        <v>99</v>
      </c>
      <c r="N20" s="215">
        <v>42174</v>
      </c>
      <c r="O20" s="528" t="s">
        <v>601</v>
      </c>
    </row>
    <row r="21" s="519" customFormat="1" ht="27" customHeight="1" spans="1:15">
      <c r="A21" s="522" t="s">
        <v>508</v>
      </c>
      <c r="B21" s="82" t="s">
        <v>602</v>
      </c>
      <c r="C21" s="191" t="s">
        <v>139</v>
      </c>
      <c r="D21" s="521" t="s">
        <v>603</v>
      </c>
      <c r="E21" s="82" t="s">
        <v>536</v>
      </c>
      <c r="F21" s="187">
        <v>458800</v>
      </c>
      <c r="G21" s="410">
        <v>42254</v>
      </c>
      <c r="H21" s="524">
        <v>42285</v>
      </c>
      <c r="I21" s="214" t="s">
        <v>604</v>
      </c>
      <c r="J21" s="410">
        <v>42242</v>
      </c>
      <c r="K21" s="184" t="s">
        <v>605</v>
      </c>
      <c r="L21" s="184" t="s">
        <v>606</v>
      </c>
      <c r="M21" s="184" t="s">
        <v>99</v>
      </c>
      <c r="N21" s="215">
        <v>42237</v>
      </c>
      <c r="O21" s="528"/>
    </row>
    <row r="22" s="184" customFormat="1" ht="37.5" customHeight="1" spans="1:13">
      <c r="A22" s="522" t="s">
        <v>607</v>
      </c>
      <c r="B22" s="82" t="s">
        <v>608</v>
      </c>
      <c r="C22" s="191" t="s">
        <v>139</v>
      </c>
      <c r="D22" s="521" t="s">
        <v>609</v>
      </c>
      <c r="E22" s="82" t="s">
        <v>536</v>
      </c>
      <c r="F22" s="187">
        <v>499800</v>
      </c>
      <c r="G22" s="215">
        <v>42284</v>
      </c>
      <c r="H22" s="187" t="s">
        <v>384</v>
      </c>
      <c r="I22" s="215">
        <v>42306</v>
      </c>
      <c r="J22" s="184" t="s">
        <v>610</v>
      </c>
      <c r="K22" s="410">
        <v>42262</v>
      </c>
      <c r="L22" s="529" t="s">
        <v>385</v>
      </c>
      <c r="M22" s="530" t="s">
        <v>383</v>
      </c>
    </row>
    <row r="23" s="77" customFormat="1" spans="10:10">
      <c r="J23" s="115"/>
    </row>
    <row r="24" s="30" customFormat="1" ht="21.95" customHeight="1" spans="1:38">
      <c r="A24" s="39" t="s">
        <v>0</v>
      </c>
      <c r="B24" s="39" t="s">
        <v>28</v>
      </c>
      <c r="C24" s="39" t="s">
        <v>29</v>
      </c>
      <c r="D24" s="39" t="s">
        <v>30</v>
      </c>
      <c r="E24" s="39" t="s">
        <v>31</v>
      </c>
      <c r="F24" s="39" t="s">
        <v>32</v>
      </c>
      <c r="G24" s="40" t="s">
        <v>34</v>
      </c>
      <c r="H24" s="41" t="s">
        <v>386</v>
      </c>
      <c r="I24" s="41" t="s">
        <v>387</v>
      </c>
      <c r="J24" s="48" t="s">
        <v>37</v>
      </c>
      <c r="K24" s="48" t="s">
        <v>38</v>
      </c>
      <c r="L24" s="48" t="s">
        <v>39</v>
      </c>
      <c r="M24" s="30" t="s">
        <v>40</v>
      </c>
      <c r="N24" s="49" t="s">
        <v>388</v>
      </c>
      <c r="O24" s="50" t="s">
        <v>42</v>
      </c>
      <c r="P24" s="50" t="s">
        <v>43</v>
      </c>
      <c r="Q24" s="51" t="s">
        <v>44</v>
      </c>
      <c r="R24" s="41" t="s">
        <v>45</v>
      </c>
      <c r="S24" s="41" t="s">
        <v>46</v>
      </c>
      <c r="T24" s="55" t="s">
        <v>47</v>
      </c>
      <c r="U24" s="30" t="s">
        <v>34</v>
      </c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9"/>
    </row>
    <row r="25" s="60" customFormat="1" ht="21.95" customHeight="1" spans="1:47">
      <c r="A25" s="525" t="s">
        <v>611</v>
      </c>
      <c r="B25" s="60" t="s">
        <v>612</v>
      </c>
      <c r="C25" s="60" t="s">
        <v>613</v>
      </c>
      <c r="D25" s="63" t="s">
        <v>614</v>
      </c>
      <c r="E25" s="60" t="s">
        <v>536</v>
      </c>
      <c r="F25" s="65">
        <v>458800</v>
      </c>
      <c r="G25" s="64"/>
      <c r="H25" s="69">
        <v>42306</v>
      </c>
      <c r="I25" s="69">
        <v>42501</v>
      </c>
      <c r="J25" s="162">
        <v>42543</v>
      </c>
      <c r="K25" s="71">
        <v>42269</v>
      </c>
      <c r="L25" s="69">
        <v>42271</v>
      </c>
      <c r="N25" s="118" t="s">
        <v>67</v>
      </c>
      <c r="O25" s="60" t="s">
        <v>615</v>
      </c>
      <c r="P25" s="60" t="s">
        <v>405</v>
      </c>
      <c r="Q25" s="60" t="s">
        <v>400</v>
      </c>
      <c r="R25" s="71">
        <v>42302</v>
      </c>
      <c r="S25" s="71">
        <v>42302</v>
      </c>
      <c r="T25" s="71" t="s">
        <v>99</v>
      </c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72"/>
      <c r="AP25" s="72"/>
      <c r="AQ25" s="72"/>
      <c r="AR25" s="72"/>
      <c r="AS25" s="72"/>
      <c r="AT25" s="72"/>
      <c r="AU25" s="73"/>
    </row>
    <row r="26" s="60" customFormat="1" ht="21.95" customHeight="1" spans="1:47">
      <c r="A26" s="525" t="s">
        <v>522</v>
      </c>
      <c r="B26" s="60" t="s">
        <v>616</v>
      </c>
      <c r="C26" s="60" t="s">
        <v>613</v>
      </c>
      <c r="D26" s="63" t="s">
        <v>617</v>
      </c>
      <c r="E26" s="60" t="s">
        <v>618</v>
      </c>
      <c r="F26" s="65">
        <v>525000</v>
      </c>
      <c r="G26" s="64" t="s">
        <v>619</v>
      </c>
      <c r="H26" s="69">
        <v>42417</v>
      </c>
      <c r="I26" s="69">
        <v>42501</v>
      </c>
      <c r="J26" s="162">
        <v>42543</v>
      </c>
      <c r="K26" s="71">
        <v>42224</v>
      </c>
      <c r="L26" s="69">
        <v>41859</v>
      </c>
      <c r="N26" s="118" t="s">
        <v>67</v>
      </c>
      <c r="O26" s="60" t="s">
        <v>620</v>
      </c>
      <c r="P26" s="60" t="s">
        <v>180</v>
      </c>
      <c r="Q26" s="60" t="s">
        <v>393</v>
      </c>
      <c r="R26" s="71">
        <v>42397</v>
      </c>
      <c r="S26" s="71">
        <v>42398</v>
      </c>
      <c r="T26" s="71" t="s">
        <v>99</v>
      </c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72"/>
      <c r="AP26" s="72"/>
      <c r="AQ26" s="72"/>
      <c r="AR26" s="72"/>
      <c r="AS26" s="72"/>
      <c r="AT26" s="72"/>
      <c r="AU26" s="73"/>
    </row>
    <row r="27" s="60" customFormat="1" ht="21.95" customHeight="1" spans="1:47">
      <c r="A27" s="525" t="s">
        <v>621</v>
      </c>
      <c r="B27" s="60" t="s">
        <v>622</v>
      </c>
      <c r="C27" s="60" t="s">
        <v>623</v>
      </c>
      <c r="D27" s="63" t="s">
        <v>624</v>
      </c>
      <c r="E27" s="60" t="s">
        <v>625</v>
      </c>
      <c r="F27" s="65">
        <v>458800</v>
      </c>
      <c r="G27" s="64"/>
      <c r="H27" s="69">
        <v>42499</v>
      </c>
      <c r="I27" s="69">
        <v>42499</v>
      </c>
      <c r="J27" s="162">
        <v>42543</v>
      </c>
      <c r="K27" s="71">
        <v>42445</v>
      </c>
      <c r="L27" s="69">
        <v>42451</v>
      </c>
      <c r="N27" s="118" t="s">
        <v>67</v>
      </c>
      <c r="O27" s="60" t="s">
        <v>626</v>
      </c>
      <c r="P27" s="60" t="s">
        <v>247</v>
      </c>
      <c r="Q27" s="60" t="s">
        <v>248</v>
      </c>
      <c r="R27" s="71">
        <v>42489</v>
      </c>
      <c r="S27" s="71">
        <v>42489</v>
      </c>
      <c r="T27" s="71" t="s">
        <v>168</v>
      </c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72"/>
      <c r="AP27" s="72"/>
      <c r="AQ27" s="72"/>
      <c r="AR27" s="72"/>
      <c r="AS27" s="72"/>
      <c r="AT27" s="72"/>
      <c r="AU27" s="73"/>
    </row>
    <row r="28" s="60" customFormat="1" ht="21.95" customHeight="1" spans="1:47">
      <c r="A28" s="525" t="s">
        <v>621</v>
      </c>
      <c r="B28" s="60" t="s">
        <v>622</v>
      </c>
      <c r="C28" s="60" t="s">
        <v>623</v>
      </c>
      <c r="D28" s="63" t="s">
        <v>627</v>
      </c>
      <c r="E28" s="60" t="s">
        <v>625</v>
      </c>
      <c r="F28" s="65">
        <v>438000</v>
      </c>
      <c r="G28" s="64"/>
      <c r="H28" s="69">
        <v>42551</v>
      </c>
      <c r="I28" s="69">
        <v>42551</v>
      </c>
      <c r="J28" s="162">
        <v>42550</v>
      </c>
      <c r="K28" s="71">
        <v>42449</v>
      </c>
      <c r="L28" s="69">
        <v>42451</v>
      </c>
      <c r="N28" s="118"/>
      <c r="O28" s="60" t="s">
        <v>628</v>
      </c>
      <c r="P28" s="60" t="s">
        <v>467</v>
      </c>
      <c r="Q28" s="60" t="s">
        <v>98</v>
      </c>
      <c r="R28" s="71">
        <v>42540</v>
      </c>
      <c r="S28" s="71">
        <v>42540</v>
      </c>
      <c r="T28" s="71" t="s">
        <v>168</v>
      </c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72"/>
      <c r="AP28" s="72"/>
      <c r="AQ28" s="72"/>
      <c r="AR28" s="72"/>
      <c r="AS28" s="72"/>
      <c r="AT28" s="72"/>
      <c r="AU28" s="73"/>
    </row>
    <row r="29" s="60" customFormat="1" ht="21.95" customHeight="1" spans="1:47">
      <c r="A29" s="525" t="s">
        <v>629</v>
      </c>
      <c r="B29" s="60" t="s">
        <v>630</v>
      </c>
      <c r="C29" s="60" t="s">
        <v>623</v>
      </c>
      <c r="D29" s="63" t="s">
        <v>631</v>
      </c>
      <c r="E29" s="60" t="s">
        <v>563</v>
      </c>
      <c r="F29" s="65">
        <v>457800</v>
      </c>
      <c r="G29" s="64"/>
      <c r="H29" s="69">
        <v>42551</v>
      </c>
      <c r="I29" s="69">
        <v>42551</v>
      </c>
      <c r="J29" s="162">
        <v>42550</v>
      </c>
      <c r="K29" s="71">
        <v>42421</v>
      </c>
      <c r="L29" s="69">
        <v>42418</v>
      </c>
      <c r="N29" s="118" t="s">
        <v>67</v>
      </c>
      <c r="O29" s="60" t="s">
        <v>632</v>
      </c>
      <c r="P29" s="60" t="s">
        <v>633</v>
      </c>
      <c r="Q29" s="60" t="s">
        <v>167</v>
      </c>
      <c r="R29" s="71">
        <v>42538</v>
      </c>
      <c r="S29" s="71">
        <v>42539</v>
      </c>
      <c r="T29" s="71" t="s">
        <v>168</v>
      </c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72"/>
      <c r="AP29" s="72"/>
      <c r="AQ29" s="72"/>
      <c r="AR29" s="72"/>
      <c r="AS29" s="72"/>
      <c r="AT29" s="72"/>
      <c r="AU29" s="73"/>
    </row>
    <row r="30" s="60" customFormat="1" ht="21.95" customHeight="1" spans="1:47">
      <c r="A30" s="525" t="s">
        <v>621</v>
      </c>
      <c r="B30" s="60" t="s">
        <v>634</v>
      </c>
      <c r="C30" s="60" t="s">
        <v>623</v>
      </c>
      <c r="D30" s="63" t="s">
        <v>635</v>
      </c>
      <c r="E30" s="60" t="s">
        <v>432</v>
      </c>
      <c r="F30" s="65">
        <v>438000</v>
      </c>
      <c r="G30" s="64"/>
      <c r="H30" s="69">
        <v>42604</v>
      </c>
      <c r="I30" s="69">
        <v>42604</v>
      </c>
      <c r="J30" s="162">
        <v>42550</v>
      </c>
      <c r="K30" s="69">
        <v>42509</v>
      </c>
      <c r="L30" s="69">
        <v>42499</v>
      </c>
      <c r="N30" s="118" t="s">
        <v>67</v>
      </c>
      <c r="O30" s="60" t="s">
        <v>636</v>
      </c>
      <c r="P30" s="60" t="s">
        <v>606</v>
      </c>
      <c r="Q30" s="60" t="s">
        <v>400</v>
      </c>
      <c r="R30" s="71">
        <v>42600</v>
      </c>
      <c r="S30" s="71">
        <v>42600</v>
      </c>
      <c r="T30" s="60" t="s">
        <v>99</v>
      </c>
      <c r="U30" s="60" t="s">
        <v>637</v>
      </c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3"/>
    </row>
    <row r="31" s="60" customFormat="1" ht="21.95" customHeight="1" spans="1:48">
      <c r="A31" s="525" t="s">
        <v>621</v>
      </c>
      <c r="B31" s="60" t="s">
        <v>638</v>
      </c>
      <c r="C31" s="60" t="s">
        <v>623</v>
      </c>
      <c r="D31" s="63" t="s">
        <v>639</v>
      </c>
      <c r="E31" s="60" t="s">
        <v>432</v>
      </c>
      <c r="F31" s="65">
        <v>438000</v>
      </c>
      <c r="G31" s="64"/>
      <c r="H31" s="69">
        <v>42613</v>
      </c>
      <c r="I31" s="69">
        <v>42613</v>
      </c>
      <c r="J31" s="162">
        <v>42640</v>
      </c>
      <c r="K31" s="69">
        <v>42509</v>
      </c>
      <c r="L31" s="69">
        <v>42501</v>
      </c>
      <c r="M31" s="231">
        <f ca="1" t="shared" ref="M31:M40" si="0">TODAY()-L31</f>
        <v>1304</v>
      </c>
      <c r="N31" s="118" t="s">
        <v>67</v>
      </c>
      <c r="O31" s="60" t="s">
        <v>640</v>
      </c>
      <c r="P31" s="60" t="s">
        <v>166</v>
      </c>
      <c r="Q31" s="60" t="s">
        <v>641</v>
      </c>
      <c r="R31" s="71">
        <v>42610</v>
      </c>
      <c r="S31" s="71">
        <v>42610</v>
      </c>
      <c r="T31" s="60" t="s">
        <v>99</v>
      </c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3"/>
    </row>
    <row r="32" s="60" customFormat="1" ht="21.95" customHeight="1" spans="1:48">
      <c r="A32" s="525" t="s">
        <v>621</v>
      </c>
      <c r="B32" s="60" t="s">
        <v>642</v>
      </c>
      <c r="C32" s="60" t="s">
        <v>623</v>
      </c>
      <c r="D32" s="63" t="s">
        <v>643</v>
      </c>
      <c r="E32" s="60" t="s">
        <v>432</v>
      </c>
      <c r="F32" s="65">
        <v>438000</v>
      </c>
      <c r="G32" s="64"/>
      <c r="H32" s="69">
        <v>42632</v>
      </c>
      <c r="I32" s="69">
        <v>42632</v>
      </c>
      <c r="J32" s="162">
        <v>42640</v>
      </c>
      <c r="K32" s="69">
        <v>42539</v>
      </c>
      <c r="L32" s="69">
        <v>42539</v>
      </c>
      <c r="M32" s="231">
        <f ca="1" t="shared" si="0"/>
        <v>1266</v>
      </c>
      <c r="N32" s="118" t="s">
        <v>67</v>
      </c>
      <c r="O32" s="60" t="s">
        <v>644</v>
      </c>
      <c r="P32" s="60" t="s">
        <v>606</v>
      </c>
      <c r="Q32" s="60" t="s">
        <v>400</v>
      </c>
      <c r="R32" s="71">
        <v>42625</v>
      </c>
      <c r="S32" s="71">
        <v>42625</v>
      </c>
      <c r="T32" s="60" t="s">
        <v>168</v>
      </c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3"/>
    </row>
    <row r="33" s="60" customFormat="1" ht="21.95" customHeight="1" spans="1:48">
      <c r="A33" s="525" t="s">
        <v>645</v>
      </c>
      <c r="B33" s="60" t="s">
        <v>646</v>
      </c>
      <c r="C33" s="60" t="s">
        <v>623</v>
      </c>
      <c r="D33" s="63" t="s">
        <v>647</v>
      </c>
      <c r="E33" s="60" t="s">
        <v>536</v>
      </c>
      <c r="F33" s="65">
        <v>398000</v>
      </c>
      <c r="G33" s="64"/>
      <c r="H33" s="69">
        <v>42636</v>
      </c>
      <c r="I33" s="69">
        <v>42637</v>
      </c>
      <c r="J33" s="162">
        <v>42640</v>
      </c>
      <c r="K33" s="69">
        <v>42435</v>
      </c>
      <c r="L33" s="69">
        <v>42435</v>
      </c>
      <c r="M33" s="231">
        <f ca="1" t="shared" si="0"/>
        <v>1370</v>
      </c>
      <c r="N33" s="118" t="s">
        <v>67</v>
      </c>
      <c r="O33" s="60" t="s">
        <v>648</v>
      </c>
      <c r="P33" s="60" t="s">
        <v>649</v>
      </c>
      <c r="Q33" s="60" t="s">
        <v>167</v>
      </c>
      <c r="R33" s="71">
        <v>42609</v>
      </c>
      <c r="S33" s="71">
        <v>42615</v>
      </c>
      <c r="T33" s="60" t="s">
        <v>168</v>
      </c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3"/>
    </row>
    <row r="34" s="60" customFormat="1" ht="21.95" customHeight="1" spans="1:48">
      <c r="A34" s="525" t="s">
        <v>621</v>
      </c>
      <c r="B34" s="60" t="s">
        <v>650</v>
      </c>
      <c r="C34" s="60" t="s">
        <v>623</v>
      </c>
      <c r="D34" s="63" t="s">
        <v>651</v>
      </c>
      <c r="E34" s="60" t="s">
        <v>618</v>
      </c>
      <c r="F34" s="65">
        <v>438000</v>
      </c>
      <c r="G34" s="64"/>
      <c r="H34" s="69">
        <v>42639</v>
      </c>
      <c r="I34" s="69">
        <v>42640</v>
      </c>
      <c r="J34" s="162">
        <v>42640</v>
      </c>
      <c r="K34" s="69">
        <v>42399</v>
      </c>
      <c r="L34" s="69">
        <v>42401</v>
      </c>
      <c r="M34" s="231">
        <f ca="1" t="shared" si="0"/>
        <v>1404</v>
      </c>
      <c r="N34" s="118" t="s">
        <v>67</v>
      </c>
      <c r="O34" s="60" t="s">
        <v>652</v>
      </c>
      <c r="P34" s="60" t="s">
        <v>405</v>
      </c>
      <c r="Q34" s="60" t="s">
        <v>400</v>
      </c>
      <c r="R34" s="71">
        <v>42628</v>
      </c>
      <c r="S34" s="71">
        <v>42628</v>
      </c>
      <c r="T34" s="60" t="s">
        <v>168</v>
      </c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3"/>
    </row>
    <row r="35" s="60" customFormat="1" ht="21.95" customHeight="1" spans="1:48">
      <c r="A35" s="525" t="s">
        <v>653</v>
      </c>
      <c r="B35" s="60" t="s">
        <v>654</v>
      </c>
      <c r="C35" s="60" t="s">
        <v>623</v>
      </c>
      <c r="D35" s="63" t="s">
        <v>655</v>
      </c>
      <c r="E35" s="60" t="s">
        <v>432</v>
      </c>
      <c r="F35" s="65">
        <v>536800</v>
      </c>
      <c r="G35" s="64"/>
      <c r="H35" s="69">
        <v>42697</v>
      </c>
      <c r="I35" s="69">
        <v>42698</v>
      </c>
      <c r="J35" s="162">
        <v>42640</v>
      </c>
      <c r="K35" s="69">
        <v>42613</v>
      </c>
      <c r="L35" s="69">
        <v>42613</v>
      </c>
      <c r="M35" s="231">
        <f ca="1" t="shared" si="0"/>
        <v>1192</v>
      </c>
      <c r="N35" s="118"/>
      <c r="O35" s="60" t="s">
        <v>656</v>
      </c>
      <c r="P35" s="60" t="s">
        <v>467</v>
      </c>
      <c r="Q35" s="60" t="s">
        <v>98</v>
      </c>
      <c r="R35" s="71">
        <v>42690</v>
      </c>
      <c r="S35" s="71">
        <v>42690</v>
      </c>
      <c r="T35" s="60" t="s">
        <v>99</v>
      </c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3"/>
    </row>
    <row r="36" s="72" customFormat="1" ht="21.95" customHeight="1" spans="1:21">
      <c r="A36" s="525" t="s">
        <v>621</v>
      </c>
      <c r="B36" s="60" t="s">
        <v>657</v>
      </c>
      <c r="C36" s="60" t="s">
        <v>623</v>
      </c>
      <c r="D36" s="63" t="s">
        <v>658</v>
      </c>
      <c r="E36" s="60" t="s">
        <v>659</v>
      </c>
      <c r="F36" s="65">
        <v>438000</v>
      </c>
      <c r="G36" s="64"/>
      <c r="H36" s="69">
        <v>42698</v>
      </c>
      <c r="I36" s="69">
        <v>42699</v>
      </c>
      <c r="J36" s="162">
        <v>42700</v>
      </c>
      <c r="K36" s="69">
        <v>42698</v>
      </c>
      <c r="L36" s="69">
        <v>42696</v>
      </c>
      <c r="M36" s="231">
        <f ca="1" t="shared" si="0"/>
        <v>1109</v>
      </c>
      <c r="N36" s="118"/>
      <c r="O36" s="60" t="s">
        <v>660</v>
      </c>
      <c r="P36" s="60" t="s">
        <v>606</v>
      </c>
      <c r="Q36" s="60" t="s">
        <v>393</v>
      </c>
      <c r="R36" s="71">
        <v>42683</v>
      </c>
      <c r="S36" s="71">
        <v>42684</v>
      </c>
      <c r="T36" s="60" t="s">
        <v>99</v>
      </c>
      <c r="U36" s="60"/>
    </row>
    <row r="37" s="60" customFormat="1" ht="21.95" customHeight="1" spans="1:48">
      <c r="A37" s="525" t="s">
        <v>661</v>
      </c>
      <c r="B37" s="60" t="s">
        <v>662</v>
      </c>
      <c r="C37" s="60" t="s">
        <v>623</v>
      </c>
      <c r="D37" s="63" t="s">
        <v>663</v>
      </c>
      <c r="E37" s="60" t="s">
        <v>659</v>
      </c>
      <c r="F37" s="65">
        <v>398000</v>
      </c>
      <c r="G37" s="64"/>
      <c r="H37" s="69">
        <v>42702</v>
      </c>
      <c r="I37" s="69">
        <v>42703</v>
      </c>
      <c r="J37" s="162">
        <v>42700</v>
      </c>
      <c r="K37" s="69">
        <v>42683</v>
      </c>
      <c r="L37" s="69">
        <v>42679</v>
      </c>
      <c r="M37" s="231">
        <f ca="1" t="shared" si="0"/>
        <v>1126</v>
      </c>
      <c r="N37" s="118"/>
      <c r="O37" s="60" t="s">
        <v>664</v>
      </c>
      <c r="P37" s="60" t="s">
        <v>665</v>
      </c>
      <c r="Q37" s="60" t="s">
        <v>393</v>
      </c>
      <c r="R37" s="71">
        <v>42687</v>
      </c>
      <c r="S37" s="71">
        <v>42688</v>
      </c>
      <c r="T37" s="60" t="s">
        <v>168</v>
      </c>
      <c r="U37" s="60" t="s">
        <v>666</v>
      </c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3"/>
    </row>
    <row r="38" s="72" customFormat="1" ht="21.95" customHeight="1" spans="1:21">
      <c r="A38" s="525" t="s">
        <v>621</v>
      </c>
      <c r="B38" s="60" t="s">
        <v>462</v>
      </c>
      <c r="C38" s="60" t="s">
        <v>623</v>
      </c>
      <c r="D38" s="63" t="s">
        <v>667</v>
      </c>
      <c r="E38" s="60" t="s">
        <v>668</v>
      </c>
      <c r="F38" s="65">
        <v>438000</v>
      </c>
      <c r="G38" s="64"/>
      <c r="H38" s="69">
        <v>42739</v>
      </c>
      <c r="I38" s="69">
        <v>42740</v>
      </c>
      <c r="J38" s="162">
        <v>42730</v>
      </c>
      <c r="K38" s="69">
        <v>42726</v>
      </c>
      <c r="L38" s="69">
        <v>42726</v>
      </c>
      <c r="M38" s="60">
        <f ca="1" t="shared" si="0"/>
        <v>1079</v>
      </c>
      <c r="N38" s="118" t="s">
        <v>67</v>
      </c>
      <c r="O38" s="60" t="s">
        <v>669</v>
      </c>
      <c r="P38" s="60" t="s">
        <v>440</v>
      </c>
      <c r="Q38" s="60" t="s">
        <v>167</v>
      </c>
      <c r="R38" s="71">
        <v>42729</v>
      </c>
      <c r="S38" s="71">
        <v>42729</v>
      </c>
      <c r="T38" s="60" t="s">
        <v>168</v>
      </c>
      <c r="U38" s="60"/>
    </row>
    <row r="39" s="72" customFormat="1" ht="21.95" customHeight="1" spans="1:21">
      <c r="A39" s="525" t="s">
        <v>670</v>
      </c>
      <c r="B39" s="60" t="s">
        <v>671</v>
      </c>
      <c r="C39" s="60" t="s">
        <v>623</v>
      </c>
      <c r="D39" s="63" t="s">
        <v>672</v>
      </c>
      <c r="E39" s="60" t="s">
        <v>673</v>
      </c>
      <c r="F39" s="65">
        <v>398000</v>
      </c>
      <c r="G39" s="64" t="s">
        <v>674</v>
      </c>
      <c r="H39" s="69">
        <v>42813</v>
      </c>
      <c r="I39" s="69">
        <v>42814</v>
      </c>
      <c r="J39" s="162">
        <v>42730</v>
      </c>
      <c r="K39" s="69">
        <v>42726</v>
      </c>
      <c r="L39" s="69">
        <v>42726</v>
      </c>
      <c r="M39" s="60">
        <f ca="1" t="shared" si="0"/>
        <v>1079</v>
      </c>
      <c r="N39" s="118" t="s">
        <v>67</v>
      </c>
      <c r="O39" s="60" t="s">
        <v>675</v>
      </c>
      <c r="P39" s="60" t="s">
        <v>633</v>
      </c>
      <c r="Q39" s="60" t="s">
        <v>98</v>
      </c>
      <c r="R39" s="71">
        <v>42799</v>
      </c>
      <c r="S39" s="71">
        <v>42800</v>
      </c>
      <c r="T39" s="60" t="s">
        <v>168</v>
      </c>
      <c r="U39" s="60"/>
    </row>
    <row r="40" s="72" customFormat="1" ht="21.95" customHeight="1" spans="1:21">
      <c r="A40" s="525" t="s">
        <v>676</v>
      </c>
      <c r="B40" s="60" t="s">
        <v>677</v>
      </c>
      <c r="C40" s="60" t="s">
        <v>623</v>
      </c>
      <c r="D40" s="63" t="s">
        <v>678</v>
      </c>
      <c r="E40" s="60" t="s">
        <v>679</v>
      </c>
      <c r="F40" s="65">
        <v>438000</v>
      </c>
      <c r="G40" s="64"/>
      <c r="H40" s="69">
        <v>42792</v>
      </c>
      <c r="I40" s="69">
        <v>42793</v>
      </c>
      <c r="J40" s="531">
        <v>42825</v>
      </c>
      <c r="K40" s="69">
        <v>42753</v>
      </c>
      <c r="L40" s="69">
        <v>42758</v>
      </c>
      <c r="M40" s="60">
        <f ca="1" t="shared" si="0"/>
        <v>1047</v>
      </c>
      <c r="N40" s="118"/>
      <c r="O40" s="60" t="s">
        <v>680</v>
      </c>
      <c r="P40" s="60" t="s">
        <v>681</v>
      </c>
      <c r="Q40" s="60" t="s">
        <v>393</v>
      </c>
      <c r="R40" s="71">
        <v>42785</v>
      </c>
      <c r="S40" s="71">
        <v>42786</v>
      </c>
      <c r="T40" s="60" t="s">
        <v>168</v>
      </c>
      <c r="U40" s="60"/>
    </row>
    <row r="41" s="30" customFormat="1" ht="21.95" customHeight="1" spans="1:47">
      <c r="A41" s="39" t="s">
        <v>682</v>
      </c>
      <c r="B41" s="39" t="s">
        <v>28</v>
      </c>
      <c r="C41" s="39" t="s">
        <v>29</v>
      </c>
      <c r="D41" s="39" t="s">
        <v>30</v>
      </c>
      <c r="E41" s="39" t="s">
        <v>31</v>
      </c>
      <c r="F41" s="39" t="s">
        <v>32</v>
      </c>
      <c r="G41" s="40" t="s">
        <v>34</v>
      </c>
      <c r="H41" s="41" t="s">
        <v>386</v>
      </c>
      <c r="I41" s="48" t="s">
        <v>37</v>
      </c>
      <c r="J41" s="48" t="s">
        <v>38</v>
      </c>
      <c r="K41" s="48" t="s">
        <v>39</v>
      </c>
      <c r="L41" s="52" t="s">
        <v>40</v>
      </c>
      <c r="M41" s="234" t="s">
        <v>41</v>
      </c>
      <c r="N41" s="50" t="s">
        <v>42</v>
      </c>
      <c r="O41" s="50" t="s">
        <v>43</v>
      </c>
      <c r="P41" s="51" t="s">
        <v>44</v>
      </c>
      <c r="Q41" s="41" t="s">
        <v>45</v>
      </c>
      <c r="R41" s="41" t="s">
        <v>46</v>
      </c>
      <c r="S41" s="55" t="s">
        <v>47</v>
      </c>
      <c r="T41" s="30" t="s">
        <v>34</v>
      </c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9"/>
    </row>
    <row r="42" s="242" customFormat="1" ht="21.95" customHeight="1" spans="1:20">
      <c r="A42" s="474" t="s">
        <v>683</v>
      </c>
      <c r="B42" s="34" t="s">
        <v>684</v>
      </c>
      <c r="C42" s="34" t="s">
        <v>685</v>
      </c>
      <c r="D42" s="471" t="s">
        <v>686</v>
      </c>
      <c r="E42" s="34" t="s">
        <v>687</v>
      </c>
      <c r="F42" s="140">
        <v>401500</v>
      </c>
      <c r="G42" s="35"/>
      <c r="H42" s="526">
        <v>42947</v>
      </c>
      <c r="I42" s="237">
        <v>42945</v>
      </c>
      <c r="J42" s="38"/>
      <c r="K42" s="38">
        <v>42888</v>
      </c>
      <c r="L42" s="235">
        <f ca="1" t="shared" ref="L42:L51" si="1">TODAY()-K42</f>
        <v>917</v>
      </c>
      <c r="M42" s="128" t="s">
        <v>67</v>
      </c>
      <c r="N42" s="34" t="s">
        <v>688</v>
      </c>
      <c r="O42" s="34" t="s">
        <v>180</v>
      </c>
      <c r="P42" s="34" t="s">
        <v>98</v>
      </c>
      <c r="Q42" s="47">
        <v>42928</v>
      </c>
      <c r="R42" s="47">
        <v>42928</v>
      </c>
      <c r="S42" s="34" t="s">
        <v>168</v>
      </c>
      <c r="T42" s="34"/>
    </row>
    <row r="43" s="242" customFormat="1" ht="21.95" customHeight="1" spans="1:20">
      <c r="A43" s="474" t="s">
        <v>689</v>
      </c>
      <c r="B43" s="34" t="s">
        <v>690</v>
      </c>
      <c r="C43" s="34" t="s">
        <v>685</v>
      </c>
      <c r="D43" s="435" t="s">
        <v>691</v>
      </c>
      <c r="E43" s="34" t="s">
        <v>692</v>
      </c>
      <c r="F43" s="140">
        <v>497800</v>
      </c>
      <c r="G43" s="386"/>
      <c r="H43" s="526">
        <v>42960</v>
      </c>
      <c r="I43" s="237">
        <v>42945</v>
      </c>
      <c r="J43" s="38">
        <v>42937</v>
      </c>
      <c r="K43" s="38">
        <v>42941</v>
      </c>
      <c r="L43" s="235">
        <f ca="1" t="shared" si="1"/>
        <v>864</v>
      </c>
      <c r="M43" s="128"/>
      <c r="N43" s="34" t="s">
        <v>693</v>
      </c>
      <c r="O43" s="34" t="s">
        <v>694</v>
      </c>
      <c r="P43" s="34" t="s">
        <v>222</v>
      </c>
      <c r="Q43" s="47">
        <v>42932</v>
      </c>
      <c r="R43" s="47">
        <v>42932</v>
      </c>
      <c r="S43" s="34" t="s">
        <v>99</v>
      </c>
      <c r="T43" s="34"/>
    </row>
    <row r="44" s="242" customFormat="1" ht="21.95" customHeight="1" spans="1:20">
      <c r="A44" s="474" t="s">
        <v>695</v>
      </c>
      <c r="B44" s="34" t="s">
        <v>696</v>
      </c>
      <c r="C44" s="34" t="s">
        <v>685</v>
      </c>
      <c r="D44" s="471" t="s">
        <v>697</v>
      </c>
      <c r="E44" s="34" t="s">
        <v>698</v>
      </c>
      <c r="F44" s="140">
        <v>398000</v>
      </c>
      <c r="G44" s="35"/>
      <c r="H44" s="526">
        <v>42977</v>
      </c>
      <c r="I44" s="237">
        <v>42977</v>
      </c>
      <c r="J44" s="38">
        <v>42960</v>
      </c>
      <c r="K44" s="38">
        <v>42964</v>
      </c>
      <c r="L44" s="235">
        <f ca="1" t="shared" si="1"/>
        <v>841</v>
      </c>
      <c r="M44" s="128"/>
      <c r="N44" s="34" t="s">
        <v>699</v>
      </c>
      <c r="O44" s="34" t="s">
        <v>700</v>
      </c>
      <c r="P44" s="34" t="s">
        <v>222</v>
      </c>
      <c r="Q44" s="47">
        <v>42964</v>
      </c>
      <c r="R44" s="47">
        <v>42964</v>
      </c>
      <c r="S44" s="34" t="s">
        <v>168</v>
      </c>
      <c r="T44" s="34"/>
    </row>
    <row r="45" s="242" customFormat="1" ht="21.95" customHeight="1" spans="1:20">
      <c r="A45" s="474" t="s">
        <v>701</v>
      </c>
      <c r="B45" s="34" t="s">
        <v>702</v>
      </c>
      <c r="C45" s="34" t="s">
        <v>685</v>
      </c>
      <c r="D45" s="471" t="s">
        <v>703</v>
      </c>
      <c r="E45" s="34" t="s">
        <v>704</v>
      </c>
      <c r="F45" s="140">
        <v>453800</v>
      </c>
      <c r="G45" s="35"/>
      <c r="H45" s="526">
        <v>43002</v>
      </c>
      <c r="I45" s="237">
        <v>42945</v>
      </c>
      <c r="J45" s="38">
        <v>42941</v>
      </c>
      <c r="K45" s="38">
        <v>42941</v>
      </c>
      <c r="L45" s="235">
        <f ca="1" t="shared" si="1"/>
        <v>864</v>
      </c>
      <c r="M45" s="128" t="s">
        <v>67</v>
      </c>
      <c r="N45" s="34" t="s">
        <v>705</v>
      </c>
      <c r="O45" s="34" t="s">
        <v>467</v>
      </c>
      <c r="P45" s="34" t="s">
        <v>98</v>
      </c>
      <c r="Q45" s="47">
        <v>42973</v>
      </c>
      <c r="R45" s="47">
        <v>42973</v>
      </c>
      <c r="S45" s="34" t="s">
        <v>168</v>
      </c>
      <c r="T45" s="34" t="s">
        <v>706</v>
      </c>
    </row>
    <row r="46" s="242" customFormat="1" ht="21.95" customHeight="1" spans="1:20">
      <c r="A46" s="474" t="s">
        <v>701</v>
      </c>
      <c r="B46" s="34" t="s">
        <v>707</v>
      </c>
      <c r="C46" s="34" t="s">
        <v>685</v>
      </c>
      <c r="D46" s="471" t="s">
        <v>708</v>
      </c>
      <c r="E46" s="34" t="s">
        <v>704</v>
      </c>
      <c r="F46" s="140">
        <v>453800</v>
      </c>
      <c r="G46" s="35"/>
      <c r="H46" s="526">
        <v>43003</v>
      </c>
      <c r="I46" s="237">
        <v>42977</v>
      </c>
      <c r="J46" s="38">
        <v>42960</v>
      </c>
      <c r="K46" s="38">
        <v>42965</v>
      </c>
      <c r="L46" s="235">
        <f ca="1" t="shared" si="1"/>
        <v>840</v>
      </c>
      <c r="M46" s="128"/>
      <c r="N46" s="34" t="s">
        <v>709</v>
      </c>
      <c r="O46" s="34" t="s">
        <v>257</v>
      </c>
      <c r="P46" s="34" t="s">
        <v>98</v>
      </c>
      <c r="Q46" s="47">
        <v>42995</v>
      </c>
      <c r="R46" s="47">
        <v>42995</v>
      </c>
      <c r="S46" s="34" t="s">
        <v>168</v>
      </c>
      <c r="T46" s="34"/>
    </row>
    <row r="47" s="242" customFormat="1" ht="21.95" customHeight="1" spans="1:20">
      <c r="A47" s="474" t="s">
        <v>710</v>
      </c>
      <c r="B47" s="34" t="s">
        <v>711</v>
      </c>
      <c r="C47" s="34" t="s">
        <v>685</v>
      </c>
      <c r="D47" s="471" t="s">
        <v>712</v>
      </c>
      <c r="E47" s="34" t="s">
        <v>704</v>
      </c>
      <c r="F47" s="140">
        <v>517800</v>
      </c>
      <c r="G47" s="35"/>
      <c r="H47" s="526">
        <v>42985</v>
      </c>
      <c r="I47" s="237">
        <v>43006</v>
      </c>
      <c r="J47" s="38">
        <v>42960</v>
      </c>
      <c r="K47" s="38">
        <v>42965</v>
      </c>
      <c r="L47" s="235">
        <f ca="1" t="shared" si="1"/>
        <v>840</v>
      </c>
      <c r="M47" s="128"/>
      <c r="N47" s="34" t="s">
        <v>713</v>
      </c>
      <c r="O47" s="34" t="s">
        <v>714</v>
      </c>
      <c r="P47" s="34" t="s">
        <v>393</v>
      </c>
      <c r="Q47" s="47">
        <v>42978</v>
      </c>
      <c r="R47" s="47">
        <v>42978</v>
      </c>
      <c r="S47" s="34" t="s">
        <v>168</v>
      </c>
      <c r="T47" s="34"/>
    </row>
    <row r="48" s="242" customFormat="1" ht="21.95" customHeight="1" spans="1:20">
      <c r="A48" s="474" t="s">
        <v>710</v>
      </c>
      <c r="B48" s="34" t="s">
        <v>715</v>
      </c>
      <c r="C48" s="34" t="s">
        <v>685</v>
      </c>
      <c r="D48" s="471" t="s">
        <v>716</v>
      </c>
      <c r="E48" s="34" t="s">
        <v>717</v>
      </c>
      <c r="F48" s="140">
        <v>517800</v>
      </c>
      <c r="H48" s="526">
        <v>43017</v>
      </c>
      <c r="I48" s="237">
        <v>42977</v>
      </c>
      <c r="J48" s="38">
        <v>42970</v>
      </c>
      <c r="K48" s="38">
        <v>42970</v>
      </c>
      <c r="L48" s="235">
        <f ca="1" t="shared" si="1"/>
        <v>835</v>
      </c>
      <c r="M48" s="128"/>
      <c r="N48" s="34" t="s">
        <v>718</v>
      </c>
      <c r="O48" s="34" t="s">
        <v>257</v>
      </c>
      <c r="P48" s="34" t="s">
        <v>98</v>
      </c>
      <c r="Q48" s="47">
        <v>43001</v>
      </c>
      <c r="R48" s="47">
        <v>43002</v>
      </c>
      <c r="S48" s="34" t="s">
        <v>99</v>
      </c>
      <c r="T48" s="34"/>
    </row>
    <row r="49" s="242" customFormat="1" ht="21.95" customHeight="1" spans="1:20">
      <c r="A49" s="474" t="s">
        <v>695</v>
      </c>
      <c r="B49" s="34" t="s">
        <v>719</v>
      </c>
      <c r="C49" s="34" t="s">
        <v>685</v>
      </c>
      <c r="D49" s="471" t="s">
        <v>720</v>
      </c>
      <c r="E49" s="34" t="s">
        <v>717</v>
      </c>
      <c r="F49" s="140">
        <v>398000</v>
      </c>
      <c r="G49" s="35"/>
      <c r="H49" s="526">
        <v>43032</v>
      </c>
      <c r="I49" s="237">
        <v>43006</v>
      </c>
      <c r="J49" s="38">
        <v>43004</v>
      </c>
      <c r="K49" s="38">
        <v>43007</v>
      </c>
      <c r="L49" s="235">
        <f ca="1" t="shared" si="1"/>
        <v>798</v>
      </c>
      <c r="M49" s="128" t="s">
        <v>67</v>
      </c>
      <c r="N49" s="34" t="s">
        <v>721</v>
      </c>
      <c r="O49" s="34" t="s">
        <v>681</v>
      </c>
      <c r="P49" s="34" t="s">
        <v>393</v>
      </c>
      <c r="Q49" s="47">
        <v>42994</v>
      </c>
      <c r="R49" s="47">
        <v>42995</v>
      </c>
      <c r="S49" s="34" t="s">
        <v>168</v>
      </c>
      <c r="T49" s="34" t="s">
        <v>722</v>
      </c>
    </row>
    <row r="50" s="242" customFormat="1" ht="21.95" customHeight="1" spans="1:20">
      <c r="A50" s="474" t="s">
        <v>695</v>
      </c>
      <c r="B50" s="34" t="s">
        <v>723</v>
      </c>
      <c r="C50" s="34" t="s">
        <v>685</v>
      </c>
      <c r="D50" s="471" t="s">
        <v>724</v>
      </c>
      <c r="E50" s="34" t="s">
        <v>410</v>
      </c>
      <c r="F50" s="140">
        <v>398000</v>
      </c>
      <c r="G50" s="35"/>
      <c r="H50" s="526">
        <v>43034</v>
      </c>
      <c r="I50" s="237">
        <v>42945</v>
      </c>
      <c r="J50" s="38">
        <v>42937</v>
      </c>
      <c r="K50" s="38">
        <v>42941</v>
      </c>
      <c r="L50" s="235">
        <f ca="1" t="shared" si="1"/>
        <v>864</v>
      </c>
      <c r="M50" s="128" t="s">
        <v>67</v>
      </c>
      <c r="N50" s="34" t="s">
        <v>725</v>
      </c>
      <c r="O50" s="34" t="s">
        <v>440</v>
      </c>
      <c r="P50" s="34" t="s">
        <v>98</v>
      </c>
      <c r="Q50" s="47">
        <v>43028</v>
      </c>
      <c r="R50" s="47">
        <v>43028</v>
      </c>
      <c r="S50" s="34" t="s">
        <v>168</v>
      </c>
      <c r="T50" s="34" t="s">
        <v>726</v>
      </c>
    </row>
    <row r="51" s="242" customFormat="1" ht="21.95" customHeight="1" spans="1:20">
      <c r="A51" s="474" t="s">
        <v>727</v>
      </c>
      <c r="B51" s="34" t="s">
        <v>728</v>
      </c>
      <c r="C51" s="34" t="s">
        <v>685</v>
      </c>
      <c r="D51" s="471" t="s">
        <v>729</v>
      </c>
      <c r="E51" s="34" t="s">
        <v>730</v>
      </c>
      <c r="F51" s="140">
        <v>710500</v>
      </c>
      <c r="G51" s="35"/>
      <c r="H51" s="526">
        <v>43067</v>
      </c>
      <c r="I51" s="237">
        <v>43067</v>
      </c>
      <c r="J51" s="38">
        <v>43063</v>
      </c>
      <c r="K51" s="38">
        <v>43063</v>
      </c>
      <c r="L51" s="235">
        <f ca="1" t="shared" si="1"/>
        <v>742</v>
      </c>
      <c r="M51" s="128"/>
      <c r="N51" s="178" t="s">
        <v>731</v>
      </c>
      <c r="O51" s="140" t="s">
        <v>606</v>
      </c>
      <c r="P51" s="34" t="s">
        <v>393</v>
      </c>
      <c r="Q51" s="47">
        <v>42893</v>
      </c>
      <c r="R51" s="47">
        <v>43058</v>
      </c>
      <c r="S51" s="435" t="s">
        <v>99</v>
      </c>
      <c r="T51" s="34"/>
    </row>
    <row r="52" s="31" customFormat="1" ht="22.5" customHeight="1" spans="1:44">
      <c r="A52" s="31" t="s">
        <v>0</v>
      </c>
      <c r="B52" s="31" t="s">
        <v>28</v>
      </c>
      <c r="C52" s="31" t="s">
        <v>428</v>
      </c>
      <c r="D52" s="31" t="s">
        <v>30</v>
      </c>
      <c r="E52" s="31" t="s">
        <v>31</v>
      </c>
      <c r="F52" s="42" t="s">
        <v>32</v>
      </c>
      <c r="G52" s="43" t="s">
        <v>34</v>
      </c>
      <c r="H52" s="44" t="s">
        <v>35</v>
      </c>
      <c r="I52" s="41" t="s">
        <v>36</v>
      </c>
      <c r="J52" s="41" t="s">
        <v>37</v>
      </c>
      <c r="K52" s="41" t="s">
        <v>38</v>
      </c>
      <c r="L52" s="41" t="s">
        <v>39</v>
      </c>
      <c r="M52" s="52" t="s">
        <v>40</v>
      </c>
      <c r="N52" s="53" t="s">
        <v>41</v>
      </c>
      <c r="O52" s="54" t="s">
        <v>42</v>
      </c>
      <c r="P52" s="54" t="s">
        <v>43</v>
      </c>
      <c r="Q52" s="54" t="s">
        <v>44</v>
      </c>
      <c r="R52" s="41" t="s">
        <v>45</v>
      </c>
      <c r="S52" s="41" t="s">
        <v>46</v>
      </c>
      <c r="T52" s="54" t="s">
        <v>429</v>
      </c>
      <c r="U52" s="31" t="s">
        <v>34</v>
      </c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8"/>
    </row>
    <row r="53" s="242" customFormat="1" ht="21.95" customHeight="1" spans="1:21">
      <c r="A53" s="474" t="s">
        <v>732</v>
      </c>
      <c r="B53" s="34" t="s">
        <v>733</v>
      </c>
      <c r="C53" s="34" t="s">
        <v>685</v>
      </c>
      <c r="D53" s="527" t="s">
        <v>734</v>
      </c>
      <c r="E53" s="34" t="s">
        <v>735</v>
      </c>
      <c r="F53" s="140">
        <v>453800</v>
      </c>
      <c r="G53" s="35"/>
      <c r="H53" s="140"/>
      <c r="I53" s="526">
        <v>43088</v>
      </c>
      <c r="J53" s="237">
        <v>43067</v>
      </c>
      <c r="K53" s="38">
        <v>43068</v>
      </c>
      <c r="L53" s="38">
        <v>43073</v>
      </c>
      <c r="M53" s="235">
        <f ca="1" t="shared" ref="M53:M58" si="2">TODAY()-L53</f>
        <v>732</v>
      </c>
      <c r="N53" s="128"/>
      <c r="O53" s="34" t="s">
        <v>736</v>
      </c>
      <c r="P53" s="34" t="s">
        <v>737</v>
      </c>
      <c r="Q53" s="34" t="s">
        <v>738</v>
      </c>
      <c r="R53" s="47">
        <v>43072</v>
      </c>
      <c r="S53" s="47">
        <v>43072</v>
      </c>
      <c r="T53" s="34" t="s">
        <v>168</v>
      </c>
      <c r="U53" s="34"/>
    </row>
    <row r="54" s="242" customFormat="1" ht="21.95" customHeight="1" spans="1:21">
      <c r="A54" s="474" t="s">
        <v>739</v>
      </c>
      <c r="B54" s="34" t="s">
        <v>740</v>
      </c>
      <c r="C54" s="34" t="s">
        <v>685</v>
      </c>
      <c r="D54" s="471" t="s">
        <v>741</v>
      </c>
      <c r="E54" s="34" t="s">
        <v>74</v>
      </c>
      <c r="F54" s="140">
        <v>517800</v>
      </c>
      <c r="G54" s="35"/>
      <c r="H54" s="140"/>
      <c r="I54" s="69">
        <v>43096</v>
      </c>
      <c r="J54" s="532">
        <v>43097</v>
      </c>
      <c r="K54" s="38">
        <v>43092</v>
      </c>
      <c r="L54" s="38">
        <v>43092</v>
      </c>
      <c r="M54" s="235">
        <f ca="1" t="shared" si="2"/>
        <v>713</v>
      </c>
      <c r="N54" s="128"/>
      <c r="O54" s="34" t="s">
        <v>742</v>
      </c>
      <c r="P54" s="34" t="s">
        <v>606</v>
      </c>
      <c r="Q54" s="34" t="s">
        <v>393</v>
      </c>
      <c r="R54" s="47">
        <v>43062</v>
      </c>
      <c r="S54" s="47">
        <v>43063</v>
      </c>
      <c r="T54" s="34" t="s">
        <v>99</v>
      </c>
      <c r="U54" s="34"/>
    </row>
    <row r="55" s="242" customFormat="1" ht="21.95" customHeight="1" spans="1:21">
      <c r="A55" s="474" t="s">
        <v>743</v>
      </c>
      <c r="B55" s="34" t="s">
        <v>744</v>
      </c>
      <c r="C55" s="34" t="s">
        <v>685</v>
      </c>
      <c r="D55" s="471" t="s">
        <v>745</v>
      </c>
      <c r="E55" s="34" t="s">
        <v>416</v>
      </c>
      <c r="F55" s="140">
        <v>398000</v>
      </c>
      <c r="G55" s="35"/>
      <c r="H55" s="140"/>
      <c r="I55" s="69">
        <v>43110</v>
      </c>
      <c r="J55" s="237">
        <v>43097</v>
      </c>
      <c r="K55" s="38">
        <v>43098</v>
      </c>
      <c r="L55" s="38">
        <v>43099</v>
      </c>
      <c r="M55" s="235">
        <f ca="1" t="shared" si="2"/>
        <v>706</v>
      </c>
      <c r="N55" s="128"/>
      <c r="O55" s="34" t="s">
        <v>746</v>
      </c>
      <c r="P55" s="34" t="s">
        <v>226</v>
      </c>
      <c r="Q55" s="34" t="s">
        <v>222</v>
      </c>
      <c r="R55" s="47">
        <v>43045</v>
      </c>
      <c r="S55" s="47">
        <v>43045</v>
      </c>
      <c r="T55" s="34" t="s">
        <v>99</v>
      </c>
      <c r="U55" s="34"/>
    </row>
    <row r="56" s="242" customFormat="1" ht="21.95" customHeight="1" spans="1:21">
      <c r="A56" s="474" t="s">
        <v>747</v>
      </c>
      <c r="B56" s="34" t="s">
        <v>748</v>
      </c>
      <c r="C56" s="34" t="s">
        <v>685</v>
      </c>
      <c r="D56" s="471" t="s">
        <v>749</v>
      </c>
      <c r="E56" s="34" t="s">
        <v>410</v>
      </c>
      <c r="F56" s="140">
        <v>398000</v>
      </c>
      <c r="G56" s="35"/>
      <c r="H56" s="140"/>
      <c r="I56" s="69">
        <v>43108</v>
      </c>
      <c r="J56" s="237">
        <v>43125</v>
      </c>
      <c r="K56" s="38">
        <v>43107</v>
      </c>
      <c r="L56" s="38">
        <v>43099</v>
      </c>
      <c r="M56" s="235">
        <f ca="1" t="shared" si="2"/>
        <v>706</v>
      </c>
      <c r="N56" s="128"/>
      <c r="O56" s="34" t="s">
        <v>750</v>
      </c>
      <c r="P56" s="34" t="s">
        <v>681</v>
      </c>
      <c r="Q56" s="34" t="s">
        <v>393</v>
      </c>
      <c r="R56" s="47">
        <v>43069</v>
      </c>
      <c r="S56" s="47">
        <v>43072</v>
      </c>
      <c r="T56" s="34" t="s">
        <v>99</v>
      </c>
      <c r="U56" s="34"/>
    </row>
    <row r="57" s="242" customFormat="1" ht="21.95" customHeight="1" spans="1:21">
      <c r="A57" s="474" t="s">
        <v>747</v>
      </c>
      <c r="B57" s="34" t="s">
        <v>751</v>
      </c>
      <c r="C57" s="34" t="s">
        <v>685</v>
      </c>
      <c r="D57" s="471" t="s">
        <v>752</v>
      </c>
      <c r="E57" s="34" t="s">
        <v>416</v>
      </c>
      <c r="F57" s="140">
        <v>413400</v>
      </c>
      <c r="G57" s="35"/>
      <c r="H57" s="140"/>
      <c r="I57" s="69">
        <v>43111</v>
      </c>
      <c r="J57" s="237">
        <v>43125</v>
      </c>
      <c r="K57" s="38">
        <v>43107</v>
      </c>
      <c r="L57" s="38">
        <v>43099</v>
      </c>
      <c r="M57" s="235">
        <f ca="1" t="shared" si="2"/>
        <v>706</v>
      </c>
      <c r="N57" s="128"/>
      <c r="O57" s="34" t="s">
        <v>753</v>
      </c>
      <c r="P57" s="34" t="s">
        <v>467</v>
      </c>
      <c r="Q57" s="34" t="s">
        <v>98</v>
      </c>
      <c r="R57" s="47">
        <v>43071</v>
      </c>
      <c r="S57" s="47">
        <v>43072</v>
      </c>
      <c r="T57" s="34" t="s">
        <v>168</v>
      </c>
      <c r="U57" s="34"/>
    </row>
    <row r="58" s="242" customFormat="1" ht="21.95" customHeight="1" spans="1:21">
      <c r="A58" s="474" t="s">
        <v>754</v>
      </c>
      <c r="B58" s="34" t="s">
        <v>755</v>
      </c>
      <c r="C58" s="34" t="s">
        <v>685</v>
      </c>
      <c r="D58" s="471" t="s">
        <v>756</v>
      </c>
      <c r="E58" s="34" t="s">
        <v>757</v>
      </c>
      <c r="F58" s="140">
        <v>497800</v>
      </c>
      <c r="G58" s="35"/>
      <c r="H58" s="481"/>
      <c r="I58" s="69">
        <v>43140</v>
      </c>
      <c r="J58" s="237">
        <v>43125</v>
      </c>
      <c r="K58" s="482">
        <v>43123</v>
      </c>
      <c r="L58" s="38">
        <v>43124</v>
      </c>
      <c r="M58" s="235">
        <f ca="1" t="shared" si="2"/>
        <v>681</v>
      </c>
      <c r="N58" s="128"/>
      <c r="O58" s="34" t="s">
        <v>758</v>
      </c>
      <c r="P58" s="34" t="s">
        <v>759</v>
      </c>
      <c r="Q58" s="242" t="s">
        <v>167</v>
      </c>
      <c r="R58" s="47">
        <v>43122</v>
      </c>
      <c r="S58" s="47">
        <v>43122</v>
      </c>
      <c r="T58" s="34" t="s">
        <v>99</v>
      </c>
      <c r="U58" s="34"/>
    </row>
    <row r="59" s="242" customFormat="1" ht="21.95" customHeight="1" spans="1:21">
      <c r="A59" s="474" t="s">
        <v>760</v>
      </c>
      <c r="B59" s="34" t="s">
        <v>761</v>
      </c>
      <c r="C59" s="34" t="s">
        <v>685</v>
      </c>
      <c r="D59" s="471" t="s">
        <v>762</v>
      </c>
      <c r="E59" s="34" t="s">
        <v>74</v>
      </c>
      <c r="F59" s="140">
        <v>564300</v>
      </c>
      <c r="G59" s="35"/>
      <c r="H59" s="481"/>
      <c r="I59" s="69">
        <v>43136</v>
      </c>
      <c r="J59" s="237">
        <v>43158</v>
      </c>
      <c r="K59" s="482">
        <v>43134</v>
      </c>
      <c r="L59" s="38">
        <v>43134</v>
      </c>
      <c r="M59" s="235">
        <f ca="1" t="shared" ref="M59:M65" si="3">TODAY()-L59</f>
        <v>671</v>
      </c>
      <c r="N59" s="128"/>
      <c r="O59" s="34" t="s">
        <v>763</v>
      </c>
      <c r="P59" s="34" t="s">
        <v>606</v>
      </c>
      <c r="Q59" s="242" t="s">
        <v>393</v>
      </c>
      <c r="R59" s="47">
        <v>43367</v>
      </c>
      <c r="S59" s="47">
        <v>43129</v>
      </c>
      <c r="T59" s="34" t="s">
        <v>168</v>
      </c>
      <c r="U59" s="34"/>
    </row>
    <row r="60" s="242" customFormat="1" ht="21.95" customHeight="1" spans="1:21">
      <c r="A60" s="474" t="s">
        <v>764</v>
      </c>
      <c r="B60" s="34" t="s">
        <v>765</v>
      </c>
      <c r="C60" s="34" t="s">
        <v>685</v>
      </c>
      <c r="D60" s="471" t="s">
        <v>766</v>
      </c>
      <c r="E60" s="34" t="s">
        <v>767</v>
      </c>
      <c r="F60" s="140">
        <v>517800</v>
      </c>
      <c r="G60" s="35"/>
      <c r="H60" s="481"/>
      <c r="I60" s="69">
        <v>43156</v>
      </c>
      <c r="J60" s="237">
        <v>43158</v>
      </c>
      <c r="K60" s="482">
        <v>43143</v>
      </c>
      <c r="L60" s="38">
        <v>43153</v>
      </c>
      <c r="M60" s="235">
        <f ca="1" t="shared" si="3"/>
        <v>652</v>
      </c>
      <c r="N60" s="128" t="s">
        <v>67</v>
      </c>
      <c r="O60" s="34" t="s">
        <v>768</v>
      </c>
      <c r="P60" s="34" t="s">
        <v>180</v>
      </c>
      <c r="Q60" s="242" t="s">
        <v>98</v>
      </c>
      <c r="R60" s="47">
        <v>43135</v>
      </c>
      <c r="S60" s="47">
        <v>43135</v>
      </c>
      <c r="T60" s="34" t="s">
        <v>99</v>
      </c>
      <c r="U60" s="34"/>
    </row>
    <row r="61" s="242" customFormat="1" ht="21.95" customHeight="1" spans="1:21">
      <c r="A61" s="474" t="s">
        <v>769</v>
      </c>
      <c r="B61" s="34" t="s">
        <v>770</v>
      </c>
      <c r="C61" s="34" t="s">
        <v>685</v>
      </c>
      <c r="D61" s="527" t="s">
        <v>771</v>
      </c>
      <c r="E61" s="34" t="s">
        <v>74</v>
      </c>
      <c r="F61" s="140">
        <v>398000</v>
      </c>
      <c r="G61" s="35"/>
      <c r="H61" s="140"/>
      <c r="I61" s="38">
        <v>43179</v>
      </c>
      <c r="J61" s="237">
        <v>43067</v>
      </c>
      <c r="K61" s="38">
        <v>43068</v>
      </c>
      <c r="L61" s="38">
        <v>43073</v>
      </c>
      <c r="M61" s="235">
        <f ca="1" t="shared" si="3"/>
        <v>732</v>
      </c>
      <c r="N61" s="128" t="s">
        <v>67</v>
      </c>
      <c r="O61" s="34" t="s">
        <v>772</v>
      </c>
      <c r="P61" s="34" t="s">
        <v>773</v>
      </c>
      <c r="Q61" s="34" t="s">
        <v>98</v>
      </c>
      <c r="R61" s="47">
        <v>43173</v>
      </c>
      <c r="S61" s="47">
        <v>43173</v>
      </c>
      <c r="T61" s="34" t="s">
        <v>168</v>
      </c>
      <c r="U61" s="34"/>
    </row>
    <row r="62" s="242" customFormat="1" ht="21.95" customHeight="1" spans="1:21">
      <c r="A62" s="474" t="s">
        <v>743</v>
      </c>
      <c r="B62" s="34" t="s">
        <v>774</v>
      </c>
      <c r="C62" s="34" t="s">
        <v>685</v>
      </c>
      <c r="D62" s="471" t="s">
        <v>775</v>
      </c>
      <c r="E62" s="34" t="s">
        <v>416</v>
      </c>
      <c r="F62" s="140">
        <v>398000</v>
      </c>
      <c r="G62" s="482"/>
      <c r="H62" s="481"/>
      <c r="I62" s="69">
        <v>43181</v>
      </c>
      <c r="J62" s="377">
        <v>43188</v>
      </c>
      <c r="K62" s="47">
        <v>43169</v>
      </c>
      <c r="L62" s="38">
        <v>43165</v>
      </c>
      <c r="M62" s="235">
        <f ca="1" t="shared" si="3"/>
        <v>640</v>
      </c>
      <c r="N62" s="128"/>
      <c r="O62" s="34" t="s">
        <v>776</v>
      </c>
      <c r="P62" s="34" t="s">
        <v>777</v>
      </c>
      <c r="Q62" s="34" t="s">
        <v>222</v>
      </c>
      <c r="R62" s="47">
        <v>43086</v>
      </c>
      <c r="S62" s="47">
        <v>43086</v>
      </c>
      <c r="T62" s="34" t="s">
        <v>168</v>
      </c>
      <c r="U62" s="34"/>
    </row>
    <row r="63" s="242" customFormat="1" ht="21.95" customHeight="1" spans="1:21">
      <c r="A63" s="474" t="s">
        <v>760</v>
      </c>
      <c r="B63" s="34" t="s">
        <v>778</v>
      </c>
      <c r="C63" s="34" t="s">
        <v>685</v>
      </c>
      <c r="D63" s="471" t="s">
        <v>779</v>
      </c>
      <c r="E63" s="34" t="s">
        <v>780</v>
      </c>
      <c r="F63" s="140">
        <v>556200</v>
      </c>
      <c r="G63" s="482"/>
      <c r="H63" s="481"/>
      <c r="I63" s="69">
        <v>43178</v>
      </c>
      <c r="J63" s="377">
        <v>43188</v>
      </c>
      <c r="K63" s="47">
        <v>43169</v>
      </c>
      <c r="L63" s="38">
        <v>43165</v>
      </c>
      <c r="M63" s="235">
        <f ca="1" t="shared" si="3"/>
        <v>640</v>
      </c>
      <c r="N63" s="128"/>
      <c r="O63" s="34" t="s">
        <v>781</v>
      </c>
      <c r="P63" s="34" t="s">
        <v>782</v>
      </c>
      <c r="Q63" s="34" t="s">
        <v>393</v>
      </c>
      <c r="R63" s="47">
        <v>43043</v>
      </c>
      <c r="S63" s="533">
        <v>43161</v>
      </c>
      <c r="T63" s="34" t="s">
        <v>168</v>
      </c>
      <c r="U63" s="34"/>
    </row>
    <row r="64" s="242" customFormat="1" ht="21.95" customHeight="1" spans="1:21">
      <c r="A64" s="474" t="s">
        <v>783</v>
      </c>
      <c r="B64" s="34" t="s">
        <v>784</v>
      </c>
      <c r="C64" s="34" t="s">
        <v>685</v>
      </c>
      <c r="D64" s="471" t="s">
        <v>785</v>
      </c>
      <c r="E64" s="34" t="s">
        <v>416</v>
      </c>
      <c r="F64" s="140">
        <v>398000</v>
      </c>
      <c r="G64" s="35"/>
      <c r="H64" s="481"/>
      <c r="I64" s="69"/>
      <c r="J64" s="377">
        <v>43188</v>
      </c>
      <c r="K64" s="482">
        <v>43130</v>
      </c>
      <c r="L64" s="38">
        <v>43129</v>
      </c>
      <c r="M64" s="235">
        <f ca="1" t="shared" si="3"/>
        <v>676</v>
      </c>
      <c r="N64" s="128" t="s">
        <v>67</v>
      </c>
      <c r="O64" s="34" t="s">
        <v>786</v>
      </c>
      <c r="P64" s="242" t="s">
        <v>787</v>
      </c>
      <c r="Q64" s="242" t="s">
        <v>248</v>
      </c>
      <c r="R64" s="487">
        <v>43185</v>
      </c>
      <c r="S64" s="487">
        <v>43186</v>
      </c>
      <c r="T64" s="242" t="s">
        <v>168</v>
      </c>
      <c r="U64" s="34" t="s">
        <v>788</v>
      </c>
    </row>
    <row r="65" s="242" customFormat="1" ht="21.95" customHeight="1" spans="1:21">
      <c r="A65" s="474" t="s">
        <v>732</v>
      </c>
      <c r="B65" s="34" t="s">
        <v>789</v>
      </c>
      <c r="C65" s="34" t="s">
        <v>685</v>
      </c>
      <c r="D65" s="471" t="s">
        <v>790</v>
      </c>
      <c r="E65" s="34" t="s">
        <v>717</v>
      </c>
      <c r="F65" s="140">
        <v>453800</v>
      </c>
      <c r="G65" s="482"/>
      <c r="H65" s="481"/>
      <c r="I65" s="69">
        <v>43236</v>
      </c>
      <c r="J65" s="377">
        <v>43250</v>
      </c>
      <c r="K65" s="47">
        <v>43174</v>
      </c>
      <c r="L65" s="38">
        <v>43174</v>
      </c>
      <c r="M65" s="235">
        <f ca="1" t="shared" si="3"/>
        <v>631</v>
      </c>
      <c r="N65" s="128"/>
      <c r="O65" s="34" t="s">
        <v>791</v>
      </c>
      <c r="P65" s="34" t="s">
        <v>467</v>
      </c>
      <c r="Q65" s="34" t="s">
        <v>173</v>
      </c>
      <c r="R65" s="47">
        <v>43224</v>
      </c>
      <c r="S65" s="47">
        <v>43225</v>
      </c>
      <c r="T65" s="34" t="s">
        <v>168</v>
      </c>
      <c r="U65" s="34"/>
    </row>
    <row r="66" s="242" customFormat="1" ht="21.95" customHeight="1" spans="1:22">
      <c r="A66" s="474" t="s">
        <v>732</v>
      </c>
      <c r="B66" s="34" t="s">
        <v>792</v>
      </c>
      <c r="C66" s="34" t="s">
        <v>685</v>
      </c>
      <c r="D66" s="471" t="s">
        <v>793</v>
      </c>
      <c r="E66" s="34" t="s">
        <v>416</v>
      </c>
      <c r="F66" s="140">
        <v>453800</v>
      </c>
      <c r="G66" s="140">
        <v>424800</v>
      </c>
      <c r="H66" s="482"/>
      <c r="I66" s="481"/>
      <c r="J66" s="69">
        <v>43278</v>
      </c>
      <c r="K66" s="377">
        <v>43188</v>
      </c>
      <c r="L66" s="47">
        <v>43174</v>
      </c>
      <c r="M66" s="38">
        <v>43174</v>
      </c>
      <c r="N66" s="235">
        <f ca="1" t="shared" ref="N66:N71" si="4">TODAY()-M66</f>
        <v>631</v>
      </c>
      <c r="O66" s="128" t="s">
        <v>67</v>
      </c>
      <c r="P66" s="34" t="s">
        <v>794</v>
      </c>
      <c r="Q66" s="34" t="s">
        <v>795</v>
      </c>
      <c r="R66" s="34" t="s">
        <v>796</v>
      </c>
      <c r="S66" s="47">
        <v>43260</v>
      </c>
      <c r="T66" s="47">
        <v>43260</v>
      </c>
      <c r="U66" s="34" t="s">
        <v>168</v>
      </c>
      <c r="V66" s="34" t="s">
        <v>797</v>
      </c>
    </row>
    <row r="67" s="242" customFormat="1" ht="21.95" customHeight="1" spans="1:22">
      <c r="A67" s="474" t="s">
        <v>747</v>
      </c>
      <c r="B67" s="34" t="s">
        <v>798</v>
      </c>
      <c r="C67" s="34" t="s">
        <v>685</v>
      </c>
      <c r="D67" s="534" t="s">
        <v>799</v>
      </c>
      <c r="E67" s="34" t="s">
        <v>416</v>
      </c>
      <c r="F67" s="140">
        <v>398000</v>
      </c>
      <c r="G67" s="140">
        <v>369800</v>
      </c>
      <c r="H67" s="35"/>
      <c r="I67" s="481"/>
      <c r="J67" s="69">
        <v>43254</v>
      </c>
      <c r="K67" s="377">
        <v>43280</v>
      </c>
      <c r="L67" s="482">
        <v>43250</v>
      </c>
      <c r="M67" s="38">
        <v>43251</v>
      </c>
      <c r="N67" s="235">
        <f ca="1" t="shared" si="4"/>
        <v>554</v>
      </c>
      <c r="O67" s="128"/>
      <c r="P67" s="34" t="s">
        <v>800</v>
      </c>
      <c r="Q67" s="34" t="s">
        <v>782</v>
      </c>
      <c r="R67" s="34" t="s">
        <v>393</v>
      </c>
      <c r="S67" s="47">
        <v>43190</v>
      </c>
      <c r="T67" s="47">
        <v>43190</v>
      </c>
      <c r="U67" s="34" t="s">
        <v>168</v>
      </c>
      <c r="V67" s="34"/>
    </row>
    <row r="68" s="242" customFormat="1" ht="21.95" customHeight="1" spans="1:22">
      <c r="A68" s="474" t="s">
        <v>743</v>
      </c>
      <c r="B68" s="34" t="s">
        <v>801</v>
      </c>
      <c r="C68" s="34" t="s">
        <v>685</v>
      </c>
      <c r="D68" s="534" t="s">
        <v>802</v>
      </c>
      <c r="E68" s="34" t="s">
        <v>803</v>
      </c>
      <c r="F68" s="140">
        <v>398000</v>
      </c>
      <c r="G68" s="140">
        <v>369800</v>
      </c>
      <c r="H68" s="482"/>
      <c r="I68" s="481"/>
      <c r="J68" s="69">
        <v>43264</v>
      </c>
      <c r="K68" s="377">
        <v>43280</v>
      </c>
      <c r="L68" s="47">
        <v>43251</v>
      </c>
      <c r="M68" s="38">
        <v>43251</v>
      </c>
      <c r="N68" s="235">
        <f ca="1" t="shared" si="4"/>
        <v>554</v>
      </c>
      <c r="O68" s="128"/>
      <c r="P68" s="538" t="s">
        <v>804</v>
      </c>
      <c r="Q68" s="34" t="s">
        <v>194</v>
      </c>
      <c r="R68" s="34" t="s">
        <v>173</v>
      </c>
      <c r="S68" s="47">
        <v>43221</v>
      </c>
      <c r="T68" s="47">
        <v>43221</v>
      </c>
      <c r="U68" s="34" t="s">
        <v>168</v>
      </c>
      <c r="V68" s="34"/>
    </row>
    <row r="69" s="242" customFormat="1" ht="21.95" customHeight="1" spans="1:22">
      <c r="A69" s="474" t="s">
        <v>805</v>
      </c>
      <c r="B69" s="34" t="s">
        <v>806</v>
      </c>
      <c r="C69" s="34" t="s">
        <v>685</v>
      </c>
      <c r="D69" s="534" t="s">
        <v>807</v>
      </c>
      <c r="E69" s="34" t="s">
        <v>416</v>
      </c>
      <c r="F69" s="140">
        <v>398000</v>
      </c>
      <c r="G69" s="140">
        <v>369800</v>
      </c>
      <c r="H69" s="35"/>
      <c r="I69" s="481"/>
      <c r="J69" s="69">
        <v>43255</v>
      </c>
      <c r="K69" s="377">
        <v>43280</v>
      </c>
      <c r="L69" s="482">
        <v>43253</v>
      </c>
      <c r="M69" s="38">
        <v>43254</v>
      </c>
      <c r="N69" s="235">
        <f ca="1" t="shared" si="4"/>
        <v>551</v>
      </c>
      <c r="O69" s="128"/>
      <c r="P69" s="34" t="s">
        <v>808</v>
      </c>
      <c r="Q69" s="34" t="s">
        <v>606</v>
      </c>
      <c r="R69" s="34" t="s">
        <v>393</v>
      </c>
      <c r="S69" s="47">
        <v>43198</v>
      </c>
      <c r="T69" s="47">
        <v>43199</v>
      </c>
      <c r="U69" s="34" t="s">
        <v>168</v>
      </c>
      <c r="V69" s="34"/>
    </row>
    <row r="70" s="242" customFormat="1" ht="21.95" customHeight="1" spans="1:22">
      <c r="A70" s="474" t="s">
        <v>809</v>
      </c>
      <c r="B70" s="34" t="s">
        <v>810</v>
      </c>
      <c r="C70" s="34" t="s">
        <v>685</v>
      </c>
      <c r="D70" s="471" t="s">
        <v>811</v>
      </c>
      <c r="E70" s="34" t="s">
        <v>717</v>
      </c>
      <c r="F70" s="140">
        <v>517800</v>
      </c>
      <c r="G70" s="140">
        <v>484800</v>
      </c>
      <c r="H70" s="35" t="s">
        <v>812</v>
      </c>
      <c r="I70" s="481"/>
      <c r="J70" s="69">
        <v>43257</v>
      </c>
      <c r="K70" s="377">
        <v>43280</v>
      </c>
      <c r="L70" s="482">
        <v>42894</v>
      </c>
      <c r="M70" s="38">
        <v>42900</v>
      </c>
      <c r="N70" s="235">
        <f ca="1" t="shared" si="4"/>
        <v>905</v>
      </c>
      <c r="O70" s="128" t="s">
        <v>67</v>
      </c>
      <c r="P70" s="34" t="s">
        <v>813</v>
      </c>
      <c r="Q70" s="34" t="s">
        <v>467</v>
      </c>
      <c r="R70" s="34" t="s">
        <v>173</v>
      </c>
      <c r="S70" s="47">
        <v>43256</v>
      </c>
      <c r="T70" s="47">
        <v>43256</v>
      </c>
      <c r="U70" s="34" t="s">
        <v>99</v>
      </c>
      <c r="V70" s="34"/>
    </row>
    <row r="71" s="242" customFormat="1" ht="21.95" customHeight="1" spans="1:22">
      <c r="A71" s="474" t="s">
        <v>743</v>
      </c>
      <c r="B71" s="34" t="s">
        <v>814</v>
      </c>
      <c r="C71" s="34" t="s">
        <v>685</v>
      </c>
      <c r="D71" s="471" t="s">
        <v>815</v>
      </c>
      <c r="E71" s="34" t="s">
        <v>416</v>
      </c>
      <c r="F71" s="140">
        <v>398000</v>
      </c>
      <c r="G71" s="140">
        <v>369800</v>
      </c>
      <c r="H71" s="482"/>
      <c r="I71" s="481"/>
      <c r="J71" s="69">
        <v>43277</v>
      </c>
      <c r="K71" s="377">
        <v>43280</v>
      </c>
      <c r="L71" s="47">
        <v>43266</v>
      </c>
      <c r="M71" s="38">
        <v>43273</v>
      </c>
      <c r="N71" s="235">
        <f ca="1" t="shared" si="4"/>
        <v>532</v>
      </c>
      <c r="O71" s="128"/>
      <c r="P71" s="34" t="s">
        <v>816</v>
      </c>
      <c r="Q71" s="34" t="s">
        <v>817</v>
      </c>
      <c r="R71" s="34" t="s">
        <v>98</v>
      </c>
      <c r="S71" s="47">
        <v>43260</v>
      </c>
      <c r="T71" s="47">
        <v>43260</v>
      </c>
      <c r="U71" s="34" t="s">
        <v>99</v>
      </c>
      <c r="V71" s="34"/>
    </row>
    <row r="72" s="242" customFormat="1" ht="21.95" customHeight="1" spans="1:22">
      <c r="A72" s="474" t="s">
        <v>805</v>
      </c>
      <c r="B72" s="34" t="s">
        <v>818</v>
      </c>
      <c r="C72" s="34" t="s">
        <v>685</v>
      </c>
      <c r="D72" s="471" t="s">
        <v>819</v>
      </c>
      <c r="E72" s="34" t="s">
        <v>735</v>
      </c>
      <c r="F72" s="140">
        <v>398000</v>
      </c>
      <c r="G72" s="140">
        <v>369800</v>
      </c>
      <c r="H72" s="482"/>
      <c r="I72" s="481"/>
      <c r="J72" s="69">
        <v>43279</v>
      </c>
      <c r="K72" s="377">
        <v>43312</v>
      </c>
      <c r="L72" s="47">
        <v>43273</v>
      </c>
      <c r="M72" s="38">
        <v>43254</v>
      </c>
      <c r="N72" s="235">
        <f ca="1" t="shared" ref="N72:N77" si="5">TODAY()-M72</f>
        <v>551</v>
      </c>
      <c r="O72" s="128"/>
      <c r="P72" s="34" t="s">
        <v>820</v>
      </c>
      <c r="Q72" s="34" t="s">
        <v>821</v>
      </c>
      <c r="R72" s="34" t="s">
        <v>796</v>
      </c>
      <c r="S72" s="47">
        <v>43232</v>
      </c>
      <c r="T72" s="47">
        <v>43232</v>
      </c>
      <c r="U72" s="34" t="s">
        <v>168</v>
      </c>
      <c r="V72" s="34" t="s">
        <v>822</v>
      </c>
    </row>
    <row r="73" s="242" customFormat="1" ht="21.95" customHeight="1" spans="1:22">
      <c r="A73" s="474" t="s">
        <v>747</v>
      </c>
      <c r="B73" s="34" t="s">
        <v>823</v>
      </c>
      <c r="C73" s="34" t="s">
        <v>685</v>
      </c>
      <c r="D73" s="471" t="s">
        <v>824</v>
      </c>
      <c r="E73" s="34" t="s">
        <v>717</v>
      </c>
      <c r="F73" s="140">
        <v>398000</v>
      </c>
      <c r="G73" s="140">
        <v>369800</v>
      </c>
      <c r="H73" s="482"/>
      <c r="I73" s="481"/>
      <c r="J73" s="69">
        <v>43279</v>
      </c>
      <c r="K73" s="377">
        <v>43312</v>
      </c>
      <c r="L73" s="47">
        <v>43253</v>
      </c>
      <c r="M73" s="38">
        <v>43257</v>
      </c>
      <c r="N73" s="235">
        <f ca="1" t="shared" si="5"/>
        <v>548</v>
      </c>
      <c r="O73" s="128"/>
      <c r="P73" s="34" t="s">
        <v>825</v>
      </c>
      <c r="Q73" s="34" t="s">
        <v>240</v>
      </c>
      <c r="R73" s="34" t="s">
        <v>393</v>
      </c>
      <c r="S73" s="47">
        <v>43274</v>
      </c>
      <c r="T73" s="47">
        <v>43274</v>
      </c>
      <c r="U73" s="34" t="s">
        <v>168</v>
      </c>
      <c r="V73" s="34"/>
    </row>
    <row r="74" s="242" customFormat="1" ht="21.95" customHeight="1" spans="1:22">
      <c r="A74" s="474" t="s">
        <v>826</v>
      </c>
      <c r="B74" s="34" t="s">
        <v>827</v>
      </c>
      <c r="C74" s="34" t="s">
        <v>828</v>
      </c>
      <c r="D74" s="471" t="s">
        <v>829</v>
      </c>
      <c r="E74" s="34" t="s">
        <v>780</v>
      </c>
      <c r="F74" s="140">
        <v>398000</v>
      </c>
      <c r="G74" s="140">
        <v>369800</v>
      </c>
      <c r="H74" s="482"/>
      <c r="I74" s="481"/>
      <c r="J74" s="69">
        <v>43303</v>
      </c>
      <c r="K74" s="377">
        <v>43312</v>
      </c>
      <c r="L74" s="47">
        <v>43266</v>
      </c>
      <c r="M74" s="38">
        <v>43266</v>
      </c>
      <c r="N74" s="235">
        <f ca="1" t="shared" si="5"/>
        <v>539</v>
      </c>
      <c r="O74" s="128" t="s">
        <v>67</v>
      </c>
      <c r="P74" s="34" t="s">
        <v>830</v>
      </c>
      <c r="Q74" s="34" t="s">
        <v>257</v>
      </c>
      <c r="R74" s="34" t="s">
        <v>98</v>
      </c>
      <c r="S74" s="47">
        <v>43275</v>
      </c>
      <c r="T74" s="47">
        <v>43276</v>
      </c>
      <c r="U74" s="34" t="s">
        <v>168</v>
      </c>
      <c r="V74" s="34"/>
    </row>
    <row r="75" s="242" customFormat="1" ht="21.95" customHeight="1" spans="1:22">
      <c r="A75" s="474" t="s">
        <v>831</v>
      </c>
      <c r="B75" s="34" t="s">
        <v>832</v>
      </c>
      <c r="C75" s="34" t="s">
        <v>833</v>
      </c>
      <c r="D75" s="471" t="s">
        <v>834</v>
      </c>
      <c r="E75" s="34" t="s">
        <v>835</v>
      </c>
      <c r="F75" s="140"/>
      <c r="G75" s="140">
        <v>369800</v>
      </c>
      <c r="H75" s="35"/>
      <c r="I75" s="481"/>
      <c r="J75" s="69">
        <v>43312</v>
      </c>
      <c r="K75" s="377">
        <v>43337</v>
      </c>
      <c r="L75" s="482">
        <v>43300</v>
      </c>
      <c r="M75" s="38">
        <v>43305</v>
      </c>
      <c r="N75" s="235">
        <f ca="1" t="shared" si="5"/>
        <v>500</v>
      </c>
      <c r="O75" s="128" t="s">
        <v>67</v>
      </c>
      <c r="P75" s="431" t="s">
        <v>836</v>
      </c>
      <c r="Q75" s="140" t="s">
        <v>185</v>
      </c>
      <c r="R75" s="34" t="s">
        <v>167</v>
      </c>
      <c r="S75" s="47">
        <v>43307</v>
      </c>
      <c r="T75" s="47">
        <v>43307</v>
      </c>
      <c r="U75" s="34" t="s">
        <v>168</v>
      </c>
      <c r="V75" s="34"/>
    </row>
    <row r="76" s="242" customFormat="1" ht="21.95" customHeight="1" spans="1:22">
      <c r="A76" s="474" t="s">
        <v>831</v>
      </c>
      <c r="B76" s="34" t="s">
        <v>837</v>
      </c>
      <c r="C76" s="34" t="s">
        <v>685</v>
      </c>
      <c r="D76" s="471" t="s">
        <v>838</v>
      </c>
      <c r="E76" s="34" t="s">
        <v>767</v>
      </c>
      <c r="F76" s="140">
        <v>398000</v>
      </c>
      <c r="G76" s="140">
        <v>369800</v>
      </c>
      <c r="H76" s="35"/>
      <c r="I76" s="481"/>
      <c r="J76" s="69">
        <v>43320</v>
      </c>
      <c r="K76" s="377">
        <v>43337</v>
      </c>
      <c r="L76" s="482">
        <v>43300</v>
      </c>
      <c r="M76" s="38">
        <v>43296</v>
      </c>
      <c r="N76" s="235">
        <f ca="1" t="shared" si="5"/>
        <v>509</v>
      </c>
      <c r="O76" s="128"/>
      <c r="P76" s="431" t="s">
        <v>839</v>
      </c>
      <c r="Q76" s="140" t="s">
        <v>240</v>
      </c>
      <c r="R76" s="34" t="s">
        <v>393</v>
      </c>
      <c r="S76" s="47">
        <v>43311</v>
      </c>
      <c r="T76" s="47">
        <v>43311</v>
      </c>
      <c r="U76" s="34" t="s">
        <v>168</v>
      </c>
      <c r="V76" s="34"/>
    </row>
    <row r="77" s="242" customFormat="1" ht="21.95" customHeight="1" spans="1:22">
      <c r="A77" s="474" t="s">
        <v>831</v>
      </c>
      <c r="B77" s="34" t="s">
        <v>840</v>
      </c>
      <c r="C77" s="34" t="s">
        <v>833</v>
      </c>
      <c r="D77" s="471" t="s">
        <v>841</v>
      </c>
      <c r="E77" s="34" t="s">
        <v>842</v>
      </c>
      <c r="F77" s="140"/>
      <c r="G77" s="140">
        <v>369800</v>
      </c>
      <c r="H77" s="35"/>
      <c r="I77" s="481"/>
      <c r="J77" s="69">
        <v>43333</v>
      </c>
      <c r="K77" s="377">
        <v>43337</v>
      </c>
      <c r="L77" s="482">
        <v>43299</v>
      </c>
      <c r="M77" s="38">
        <v>43305</v>
      </c>
      <c r="N77" s="235">
        <f ca="1" t="shared" si="5"/>
        <v>500</v>
      </c>
      <c r="O77" s="128" t="s">
        <v>67</v>
      </c>
      <c r="P77" s="431" t="s">
        <v>843</v>
      </c>
      <c r="Q77" s="140" t="s">
        <v>759</v>
      </c>
      <c r="R77" s="34" t="s">
        <v>167</v>
      </c>
      <c r="S77" s="47">
        <v>43320</v>
      </c>
      <c r="T77" s="47">
        <v>43321</v>
      </c>
      <c r="U77" s="34" t="s">
        <v>168</v>
      </c>
      <c r="V77" s="34"/>
    </row>
    <row r="78" s="244" customFormat="1" ht="21.95" customHeight="1" spans="1:22">
      <c r="A78" s="535" t="s">
        <v>844</v>
      </c>
      <c r="B78" s="186" t="s">
        <v>845</v>
      </c>
      <c r="C78" s="186" t="s">
        <v>685</v>
      </c>
      <c r="D78" s="186" t="s">
        <v>846</v>
      </c>
      <c r="E78" s="186" t="s">
        <v>847</v>
      </c>
      <c r="F78" s="501"/>
      <c r="G78" s="501">
        <v>635800</v>
      </c>
      <c r="H78" s="208"/>
      <c r="I78" s="539"/>
      <c r="J78" s="540">
        <v>43354</v>
      </c>
      <c r="K78" s="541">
        <v>43365</v>
      </c>
      <c r="L78" s="542">
        <v>43348</v>
      </c>
      <c r="M78" s="210">
        <v>43348</v>
      </c>
      <c r="N78" s="186">
        <f ca="1" t="shared" ref="N78:N84" si="6">TODAY()-M78</f>
        <v>457</v>
      </c>
      <c r="O78" s="513"/>
      <c r="P78" s="186" t="s">
        <v>848</v>
      </c>
      <c r="Q78" s="186" t="s">
        <v>467</v>
      </c>
      <c r="R78" s="186" t="s">
        <v>173</v>
      </c>
      <c r="S78" s="243">
        <v>43289</v>
      </c>
      <c r="T78" s="243">
        <v>43289</v>
      </c>
      <c r="U78" s="186" t="s">
        <v>99</v>
      </c>
      <c r="V78" s="186" t="s">
        <v>849</v>
      </c>
    </row>
    <row r="79" s="242" customFormat="1" ht="21.95" customHeight="1" spans="1:22">
      <c r="A79" s="474" t="s">
        <v>831</v>
      </c>
      <c r="B79" s="34" t="s">
        <v>850</v>
      </c>
      <c r="C79" s="34" t="s">
        <v>685</v>
      </c>
      <c r="D79" s="536" t="s">
        <v>851</v>
      </c>
      <c r="E79" s="34" t="s">
        <v>416</v>
      </c>
      <c r="F79" s="140"/>
      <c r="G79" s="140">
        <v>369800</v>
      </c>
      <c r="H79" s="35"/>
      <c r="I79" s="481"/>
      <c r="J79" s="69">
        <v>43370</v>
      </c>
      <c r="K79" s="377">
        <v>43399</v>
      </c>
      <c r="L79" s="482">
        <v>43348</v>
      </c>
      <c r="M79" s="38">
        <v>43348</v>
      </c>
      <c r="N79" s="235">
        <f ca="1" t="shared" si="6"/>
        <v>457</v>
      </c>
      <c r="O79" s="128"/>
      <c r="P79" s="34" t="s">
        <v>852</v>
      </c>
      <c r="Q79" s="34" t="s">
        <v>194</v>
      </c>
      <c r="R79" s="34" t="s">
        <v>173</v>
      </c>
      <c r="S79" s="47">
        <v>43358</v>
      </c>
      <c r="T79" s="47">
        <v>43358</v>
      </c>
      <c r="U79" s="34" t="s">
        <v>168</v>
      </c>
      <c r="V79" s="35" t="s">
        <v>853</v>
      </c>
    </row>
    <row r="80" s="242" customFormat="1" ht="21.95" customHeight="1" spans="1:22">
      <c r="A80" s="474" t="s">
        <v>764</v>
      </c>
      <c r="B80" s="34" t="s">
        <v>854</v>
      </c>
      <c r="C80" s="34" t="s">
        <v>685</v>
      </c>
      <c r="D80" s="536" t="s">
        <v>855</v>
      </c>
      <c r="E80" s="34" t="s">
        <v>416</v>
      </c>
      <c r="F80" s="140"/>
      <c r="G80" s="140">
        <v>491900</v>
      </c>
      <c r="H80" s="35"/>
      <c r="I80" s="481"/>
      <c r="J80" s="69">
        <v>43380</v>
      </c>
      <c r="K80" s="377">
        <v>43399</v>
      </c>
      <c r="L80" s="482">
        <v>43372</v>
      </c>
      <c r="M80" s="38">
        <v>43373</v>
      </c>
      <c r="N80" s="235">
        <f ca="1" t="shared" si="6"/>
        <v>432</v>
      </c>
      <c r="O80" s="128"/>
      <c r="P80" s="34" t="s">
        <v>856</v>
      </c>
      <c r="Q80" s="34" t="s">
        <v>194</v>
      </c>
      <c r="R80" s="34" t="s">
        <v>173</v>
      </c>
      <c r="S80" s="47">
        <v>43364</v>
      </c>
      <c r="T80" s="47">
        <v>43364</v>
      </c>
      <c r="U80" s="34" t="s">
        <v>168</v>
      </c>
      <c r="V80" s="34"/>
    </row>
    <row r="81" s="242" customFormat="1" ht="21.95" customHeight="1" spans="1:22">
      <c r="A81" s="474" t="s">
        <v>857</v>
      </c>
      <c r="B81" s="34" t="s">
        <v>858</v>
      </c>
      <c r="C81" s="34" t="s">
        <v>685</v>
      </c>
      <c r="D81" s="536" t="s">
        <v>859</v>
      </c>
      <c r="E81" s="34" t="s">
        <v>767</v>
      </c>
      <c r="F81" s="140"/>
      <c r="G81" s="140">
        <v>484800</v>
      </c>
      <c r="H81" s="35"/>
      <c r="I81" s="481"/>
      <c r="J81" s="69">
        <v>43382</v>
      </c>
      <c r="K81" s="377">
        <v>43399</v>
      </c>
      <c r="L81" s="482">
        <v>43343</v>
      </c>
      <c r="M81" s="38">
        <v>43344</v>
      </c>
      <c r="N81" s="235">
        <f ca="1" t="shared" si="6"/>
        <v>461</v>
      </c>
      <c r="O81" s="128"/>
      <c r="P81" s="34" t="s">
        <v>860</v>
      </c>
      <c r="Q81" s="34" t="s">
        <v>861</v>
      </c>
      <c r="R81" s="34" t="s">
        <v>862</v>
      </c>
      <c r="S81" s="47">
        <v>43358</v>
      </c>
      <c r="T81" s="47">
        <v>43358</v>
      </c>
      <c r="U81" s="34" t="s">
        <v>168</v>
      </c>
      <c r="V81" s="34"/>
    </row>
    <row r="82" s="242" customFormat="1" ht="21.95" customHeight="1" spans="1:22">
      <c r="A82" s="474" t="s">
        <v>863</v>
      </c>
      <c r="B82" s="34" t="s">
        <v>864</v>
      </c>
      <c r="C82" s="34" t="s">
        <v>685</v>
      </c>
      <c r="D82" s="471" t="s">
        <v>865</v>
      </c>
      <c r="E82" s="34" t="s">
        <v>432</v>
      </c>
      <c r="F82" s="140"/>
      <c r="G82" s="140">
        <v>369800</v>
      </c>
      <c r="H82" s="35"/>
      <c r="I82" s="481"/>
      <c r="J82" s="69">
        <v>43381</v>
      </c>
      <c r="K82" s="379">
        <v>43432</v>
      </c>
      <c r="L82" s="482">
        <v>43371</v>
      </c>
      <c r="M82" s="38">
        <v>43372</v>
      </c>
      <c r="N82" s="235">
        <f ca="1" t="shared" si="6"/>
        <v>433</v>
      </c>
      <c r="O82" s="128"/>
      <c r="P82" s="34" t="s">
        <v>866</v>
      </c>
      <c r="Q82" s="34" t="s">
        <v>773</v>
      </c>
      <c r="R82" s="34" t="s">
        <v>98</v>
      </c>
      <c r="S82" s="47">
        <v>43358</v>
      </c>
      <c r="T82" s="47">
        <v>43362</v>
      </c>
      <c r="U82" s="34" t="s">
        <v>99</v>
      </c>
      <c r="V82" s="34"/>
    </row>
    <row r="83" s="242" customFormat="1" ht="21.95" customHeight="1" spans="1:22">
      <c r="A83" s="474" t="s">
        <v>867</v>
      </c>
      <c r="B83" s="34" t="s">
        <v>868</v>
      </c>
      <c r="C83" s="34" t="s">
        <v>685</v>
      </c>
      <c r="D83" s="471" t="s">
        <v>869</v>
      </c>
      <c r="E83" s="34" t="s">
        <v>109</v>
      </c>
      <c r="F83" s="140"/>
      <c r="G83" s="140">
        <v>484800</v>
      </c>
      <c r="H83" s="35"/>
      <c r="I83" s="481"/>
      <c r="J83" s="69">
        <v>43387</v>
      </c>
      <c r="K83" s="379">
        <v>43432</v>
      </c>
      <c r="L83" s="482"/>
      <c r="M83" s="38">
        <v>43381</v>
      </c>
      <c r="N83" s="235">
        <f ca="1" t="shared" si="6"/>
        <v>424</v>
      </c>
      <c r="O83" s="128"/>
      <c r="P83" s="34" t="s">
        <v>870</v>
      </c>
      <c r="Q83" s="34" t="s">
        <v>194</v>
      </c>
      <c r="R83" s="34" t="s">
        <v>173</v>
      </c>
      <c r="S83" s="47">
        <v>43349</v>
      </c>
      <c r="T83" s="47">
        <v>43364</v>
      </c>
      <c r="U83" s="34" t="s">
        <v>99</v>
      </c>
      <c r="V83" s="34"/>
    </row>
    <row r="84" s="242" customFormat="1" ht="21.95" customHeight="1" spans="1:22">
      <c r="A84" s="474" t="s">
        <v>695</v>
      </c>
      <c r="B84" s="34" t="s">
        <v>871</v>
      </c>
      <c r="C84" s="34" t="s">
        <v>475</v>
      </c>
      <c r="D84" s="471" t="s">
        <v>872</v>
      </c>
      <c r="E84" s="34" t="s">
        <v>74</v>
      </c>
      <c r="F84" s="140"/>
      <c r="G84" s="140">
        <v>385200</v>
      </c>
      <c r="H84" s="35"/>
      <c r="I84" s="481"/>
      <c r="J84" s="69">
        <v>43401</v>
      </c>
      <c r="K84" s="379">
        <v>43432</v>
      </c>
      <c r="L84" s="482">
        <v>43335</v>
      </c>
      <c r="M84" s="38">
        <v>43341</v>
      </c>
      <c r="N84" s="235">
        <f ca="1" t="shared" si="6"/>
        <v>464</v>
      </c>
      <c r="O84" s="128"/>
      <c r="P84" s="34" t="s">
        <v>873</v>
      </c>
      <c r="Q84" s="34" t="s">
        <v>467</v>
      </c>
      <c r="R84" s="34" t="s">
        <v>173</v>
      </c>
      <c r="S84" s="47">
        <v>43394</v>
      </c>
      <c r="T84" s="47">
        <v>43395</v>
      </c>
      <c r="U84" s="34" t="s">
        <v>168</v>
      </c>
      <c r="V84" s="34" t="s">
        <v>874</v>
      </c>
    </row>
    <row r="85" s="242" customFormat="1" ht="21.95" customHeight="1" spans="1:22">
      <c r="A85" s="474" t="s">
        <v>805</v>
      </c>
      <c r="B85" s="34" t="s">
        <v>875</v>
      </c>
      <c r="C85" s="34" t="s">
        <v>475</v>
      </c>
      <c r="D85" s="473" t="s">
        <v>876</v>
      </c>
      <c r="E85" s="34" t="s">
        <v>416</v>
      </c>
      <c r="F85" s="140"/>
      <c r="G85" s="140">
        <v>385200</v>
      </c>
      <c r="H85" s="35"/>
      <c r="I85" s="481"/>
      <c r="J85" s="69">
        <v>43422</v>
      </c>
      <c r="K85" s="377">
        <v>43459</v>
      </c>
      <c r="L85" s="482">
        <v>43375</v>
      </c>
      <c r="M85" s="38">
        <v>43381</v>
      </c>
      <c r="N85" s="235">
        <f ca="1" t="shared" ref="N85:N108" si="7">TODAY()-M85</f>
        <v>424</v>
      </c>
      <c r="O85" s="128"/>
      <c r="P85" s="34" t="s">
        <v>877</v>
      </c>
      <c r="Q85" s="34" t="s">
        <v>240</v>
      </c>
      <c r="R85" s="34" t="s">
        <v>393</v>
      </c>
      <c r="S85" s="47">
        <v>43417</v>
      </c>
      <c r="T85" s="47">
        <v>43418</v>
      </c>
      <c r="U85" s="34" t="s">
        <v>168</v>
      </c>
      <c r="V85" s="34"/>
    </row>
    <row r="86" s="242" customFormat="1" ht="21.95" customHeight="1" spans="1:22">
      <c r="A86" s="474" t="s">
        <v>878</v>
      </c>
      <c r="B86" s="34" t="s">
        <v>879</v>
      </c>
      <c r="C86" s="34" t="s">
        <v>475</v>
      </c>
      <c r="D86" s="473" t="s">
        <v>880</v>
      </c>
      <c r="E86" s="34" t="s">
        <v>416</v>
      </c>
      <c r="F86" s="140"/>
      <c r="G86" s="140">
        <v>491900</v>
      </c>
      <c r="H86" s="35"/>
      <c r="I86" s="481"/>
      <c r="J86" s="69">
        <v>43437</v>
      </c>
      <c r="K86" s="377">
        <v>43459</v>
      </c>
      <c r="L86" s="482">
        <v>43375</v>
      </c>
      <c r="M86" s="38">
        <v>43381</v>
      </c>
      <c r="N86" s="235">
        <f ca="1" t="shared" si="7"/>
        <v>424</v>
      </c>
      <c r="O86" s="128"/>
      <c r="P86" s="34" t="s">
        <v>881</v>
      </c>
      <c r="Q86" s="34" t="s">
        <v>257</v>
      </c>
      <c r="R86" s="34" t="s">
        <v>98</v>
      </c>
      <c r="S86" s="47">
        <v>43433</v>
      </c>
      <c r="T86" s="47">
        <v>43433</v>
      </c>
      <c r="U86" s="34" t="s">
        <v>99</v>
      </c>
      <c r="V86" s="34" t="s">
        <v>882</v>
      </c>
    </row>
    <row r="87" s="242" customFormat="1" ht="21.95" customHeight="1" spans="1:22">
      <c r="A87" s="474" t="s">
        <v>695</v>
      </c>
      <c r="B87" s="34" t="s">
        <v>883</v>
      </c>
      <c r="C87" s="34" t="s">
        <v>475</v>
      </c>
      <c r="D87" s="473" t="s">
        <v>884</v>
      </c>
      <c r="E87" s="34" t="s">
        <v>416</v>
      </c>
      <c r="F87" s="140"/>
      <c r="G87" s="140">
        <v>385200</v>
      </c>
      <c r="H87" s="35"/>
      <c r="I87" s="481"/>
      <c r="J87" s="69">
        <v>43443</v>
      </c>
      <c r="K87" s="377">
        <v>43459</v>
      </c>
      <c r="L87" s="482">
        <v>43425</v>
      </c>
      <c r="M87" s="38">
        <v>43424</v>
      </c>
      <c r="N87" s="235">
        <f ca="1" t="shared" si="7"/>
        <v>381</v>
      </c>
      <c r="O87" s="128"/>
      <c r="P87" s="34" t="s">
        <v>885</v>
      </c>
      <c r="Q87" s="34" t="s">
        <v>467</v>
      </c>
      <c r="R87" s="34" t="s">
        <v>173</v>
      </c>
      <c r="S87" s="47">
        <v>43434</v>
      </c>
      <c r="T87" s="47">
        <v>43434</v>
      </c>
      <c r="U87" s="34" t="s">
        <v>168</v>
      </c>
      <c r="V87" s="34"/>
    </row>
    <row r="88" s="242" customFormat="1" ht="21.95" customHeight="1" spans="1:22">
      <c r="A88" s="474" t="s">
        <v>764</v>
      </c>
      <c r="B88" s="34" t="s">
        <v>886</v>
      </c>
      <c r="C88" s="34" t="s">
        <v>475</v>
      </c>
      <c r="D88" s="473" t="s">
        <v>887</v>
      </c>
      <c r="E88" s="34" t="s">
        <v>416</v>
      </c>
      <c r="F88" s="140"/>
      <c r="G88" s="140">
        <v>491900</v>
      </c>
      <c r="H88" s="35"/>
      <c r="I88" s="481"/>
      <c r="J88" s="69">
        <v>43453</v>
      </c>
      <c r="K88" s="377">
        <v>43459</v>
      </c>
      <c r="L88" s="482">
        <v>43391</v>
      </c>
      <c r="M88" s="38">
        <v>43391</v>
      </c>
      <c r="N88" s="235">
        <f ca="1" t="shared" si="7"/>
        <v>414</v>
      </c>
      <c r="O88" s="128"/>
      <c r="P88" s="34" t="s">
        <v>888</v>
      </c>
      <c r="Q88" s="34" t="s">
        <v>458</v>
      </c>
      <c r="R88" s="34" t="s">
        <v>173</v>
      </c>
      <c r="S88" s="47">
        <v>43439</v>
      </c>
      <c r="T88" s="47">
        <v>43440</v>
      </c>
      <c r="U88" s="34" t="s">
        <v>168</v>
      </c>
      <c r="V88" s="34"/>
    </row>
    <row r="89" s="242" customFormat="1" ht="21.95" customHeight="1" spans="1:22">
      <c r="A89" s="474" t="s">
        <v>826</v>
      </c>
      <c r="B89" s="34" t="s">
        <v>889</v>
      </c>
      <c r="C89" s="34" t="s">
        <v>486</v>
      </c>
      <c r="D89" s="471" t="s">
        <v>890</v>
      </c>
      <c r="E89" s="34" t="s">
        <v>109</v>
      </c>
      <c r="F89" s="140"/>
      <c r="G89" s="140">
        <v>379800</v>
      </c>
      <c r="H89" s="35"/>
      <c r="I89" s="481"/>
      <c r="J89" s="69">
        <v>43475</v>
      </c>
      <c r="K89" s="377">
        <v>43475</v>
      </c>
      <c r="L89" s="482"/>
      <c r="M89" s="38">
        <v>43469</v>
      </c>
      <c r="N89" s="235">
        <f ca="1" t="shared" si="7"/>
        <v>336</v>
      </c>
      <c r="O89" s="128"/>
      <c r="P89" s="34" t="s">
        <v>891</v>
      </c>
      <c r="Q89" s="34" t="s">
        <v>194</v>
      </c>
      <c r="R89" s="34" t="s">
        <v>173</v>
      </c>
      <c r="S89" s="47">
        <v>43459</v>
      </c>
      <c r="T89" s="47">
        <v>43459</v>
      </c>
      <c r="U89" s="34" t="s">
        <v>168</v>
      </c>
      <c r="V89" s="34"/>
    </row>
    <row r="90" s="242" customFormat="1" ht="21.95" customHeight="1" spans="1:22">
      <c r="A90" s="474" t="s">
        <v>826</v>
      </c>
      <c r="B90" s="34" t="s">
        <v>892</v>
      </c>
      <c r="C90" s="34" t="s">
        <v>486</v>
      </c>
      <c r="D90" s="471" t="s">
        <v>893</v>
      </c>
      <c r="E90" s="34" t="s">
        <v>109</v>
      </c>
      <c r="F90" s="140"/>
      <c r="G90" s="140">
        <v>379800</v>
      </c>
      <c r="H90" s="35"/>
      <c r="I90" s="481"/>
      <c r="J90" s="69">
        <v>43474</v>
      </c>
      <c r="K90" s="377">
        <v>43473</v>
      </c>
      <c r="L90" s="482"/>
      <c r="M90" s="38">
        <v>43469</v>
      </c>
      <c r="N90" s="235">
        <f ca="1" t="shared" si="7"/>
        <v>336</v>
      </c>
      <c r="O90" s="128"/>
      <c r="P90" s="34" t="s">
        <v>894</v>
      </c>
      <c r="Q90" s="34" t="s">
        <v>895</v>
      </c>
      <c r="R90" s="34" t="s">
        <v>167</v>
      </c>
      <c r="S90" s="47">
        <v>43463</v>
      </c>
      <c r="T90" s="47">
        <v>43463</v>
      </c>
      <c r="U90" s="34" t="s">
        <v>168</v>
      </c>
      <c r="V90" s="34" t="s">
        <v>896</v>
      </c>
    </row>
    <row r="91" s="242" customFormat="1" ht="22.5" customHeight="1" spans="1:22">
      <c r="A91" s="474" t="s">
        <v>897</v>
      </c>
      <c r="B91" s="34" t="s">
        <v>898</v>
      </c>
      <c r="C91" s="34" t="s">
        <v>486</v>
      </c>
      <c r="D91" s="471" t="s">
        <v>899</v>
      </c>
      <c r="E91" s="34" t="s">
        <v>900</v>
      </c>
      <c r="F91" s="140"/>
      <c r="G91" s="140">
        <v>509000</v>
      </c>
      <c r="H91" s="35"/>
      <c r="I91" s="481"/>
      <c r="J91" s="69">
        <v>43457</v>
      </c>
      <c r="K91" s="377">
        <v>43486</v>
      </c>
      <c r="L91" s="482">
        <v>43456</v>
      </c>
      <c r="M91" s="38">
        <v>43457</v>
      </c>
      <c r="N91" s="235">
        <f ca="1" t="shared" si="7"/>
        <v>348</v>
      </c>
      <c r="O91" s="128"/>
      <c r="P91" s="34" t="s">
        <v>901</v>
      </c>
      <c r="Q91" s="34" t="s">
        <v>665</v>
      </c>
      <c r="R91" s="34" t="s">
        <v>98</v>
      </c>
      <c r="S91" s="47"/>
      <c r="T91" s="47">
        <v>43323</v>
      </c>
      <c r="U91" s="34" t="s">
        <v>168</v>
      </c>
      <c r="V91" s="34"/>
    </row>
    <row r="92" s="242" customFormat="1" ht="21.95" customHeight="1" spans="1:22">
      <c r="A92" s="474" t="s">
        <v>695</v>
      </c>
      <c r="B92" s="34" t="s">
        <v>902</v>
      </c>
      <c r="C92" s="34" t="s">
        <v>475</v>
      </c>
      <c r="D92" s="471" t="s">
        <v>903</v>
      </c>
      <c r="E92" s="34" t="s">
        <v>416</v>
      </c>
      <c r="F92" s="140"/>
      <c r="G92" s="140">
        <v>400400</v>
      </c>
      <c r="H92" s="386"/>
      <c r="I92" s="481"/>
      <c r="J92" s="69">
        <v>43458</v>
      </c>
      <c r="K92" s="377">
        <v>43486</v>
      </c>
      <c r="L92" s="482">
        <v>43372</v>
      </c>
      <c r="M92" s="38">
        <v>43372</v>
      </c>
      <c r="N92" s="235">
        <f ca="1" t="shared" si="7"/>
        <v>433</v>
      </c>
      <c r="O92" s="128" t="s">
        <v>67</v>
      </c>
      <c r="P92" s="34" t="s">
        <v>904</v>
      </c>
      <c r="Q92" s="34" t="s">
        <v>194</v>
      </c>
      <c r="R92" s="34" t="s">
        <v>173</v>
      </c>
      <c r="S92" s="47">
        <v>43453</v>
      </c>
      <c r="T92" s="47">
        <v>43453</v>
      </c>
      <c r="U92" s="34" t="s">
        <v>99</v>
      </c>
      <c r="V92" s="34"/>
    </row>
    <row r="93" s="242" customFormat="1" ht="21.95" customHeight="1" spans="1:22">
      <c r="A93" s="474" t="s">
        <v>826</v>
      </c>
      <c r="B93" s="34" t="s">
        <v>905</v>
      </c>
      <c r="C93" s="34" t="s">
        <v>486</v>
      </c>
      <c r="D93" s="471" t="s">
        <v>906</v>
      </c>
      <c r="E93" s="34" t="s">
        <v>907</v>
      </c>
      <c r="F93" s="140"/>
      <c r="G93" s="140">
        <v>379800</v>
      </c>
      <c r="H93" s="386"/>
      <c r="I93" s="481"/>
      <c r="J93" s="69">
        <v>43460</v>
      </c>
      <c r="K93" s="377">
        <v>43486</v>
      </c>
      <c r="L93" s="482">
        <v>43442</v>
      </c>
      <c r="M93" s="38">
        <v>43442</v>
      </c>
      <c r="N93" s="235">
        <f ca="1" t="shared" si="7"/>
        <v>363</v>
      </c>
      <c r="O93" s="128"/>
      <c r="P93" s="34" t="s">
        <v>908</v>
      </c>
      <c r="Q93" s="34" t="s">
        <v>194</v>
      </c>
      <c r="R93" s="34" t="s">
        <v>173</v>
      </c>
      <c r="S93" s="47">
        <v>43443</v>
      </c>
      <c r="T93" s="47">
        <v>43443</v>
      </c>
      <c r="U93" s="34" t="s">
        <v>168</v>
      </c>
      <c r="V93" s="34"/>
    </row>
    <row r="94" s="242" customFormat="1" ht="21.95" customHeight="1" spans="1:22">
      <c r="A94" s="474" t="s">
        <v>826</v>
      </c>
      <c r="B94" s="34" t="s">
        <v>909</v>
      </c>
      <c r="C94" s="34" t="s">
        <v>486</v>
      </c>
      <c r="D94" s="471" t="s">
        <v>910</v>
      </c>
      <c r="E94" s="34" t="s">
        <v>106</v>
      </c>
      <c r="F94" s="140"/>
      <c r="G94" s="140">
        <v>379800</v>
      </c>
      <c r="H94" s="386"/>
      <c r="I94" s="481"/>
      <c r="J94" s="69">
        <v>43830</v>
      </c>
      <c r="K94" s="377">
        <v>43486</v>
      </c>
      <c r="L94" s="482">
        <v>43439</v>
      </c>
      <c r="M94" s="38">
        <v>43436</v>
      </c>
      <c r="N94" s="235">
        <f ca="1" t="shared" si="7"/>
        <v>369</v>
      </c>
      <c r="O94" s="128" t="s">
        <v>67</v>
      </c>
      <c r="P94" s="34" t="s">
        <v>911</v>
      </c>
      <c r="Q94" s="34" t="s">
        <v>194</v>
      </c>
      <c r="R94" s="34" t="s">
        <v>173</v>
      </c>
      <c r="S94" s="47">
        <v>43457</v>
      </c>
      <c r="T94" s="47">
        <v>43458</v>
      </c>
      <c r="U94" s="34" t="s">
        <v>168</v>
      </c>
      <c r="V94" s="34" t="s">
        <v>912</v>
      </c>
    </row>
    <row r="95" s="242" customFormat="1" ht="21.95" customHeight="1" spans="1:22">
      <c r="A95" s="474" t="s">
        <v>826</v>
      </c>
      <c r="B95" s="34" t="s">
        <v>913</v>
      </c>
      <c r="C95" s="34" t="s">
        <v>486</v>
      </c>
      <c r="D95" s="471" t="s">
        <v>914</v>
      </c>
      <c r="E95" s="34" t="s">
        <v>915</v>
      </c>
      <c r="F95" s="140"/>
      <c r="G95" s="140">
        <v>379800</v>
      </c>
      <c r="H95" s="386"/>
      <c r="I95" s="481"/>
      <c r="J95" s="69">
        <v>43485</v>
      </c>
      <c r="K95" s="377">
        <v>43485</v>
      </c>
      <c r="L95" s="482">
        <v>43442</v>
      </c>
      <c r="M95" s="38">
        <v>43441</v>
      </c>
      <c r="N95" s="235">
        <f ca="1" t="shared" si="7"/>
        <v>364</v>
      </c>
      <c r="O95" s="128"/>
      <c r="P95" s="34" t="s">
        <v>916</v>
      </c>
      <c r="Q95" s="34" t="s">
        <v>917</v>
      </c>
      <c r="R95" s="34" t="s">
        <v>98</v>
      </c>
      <c r="S95" s="47">
        <v>43470</v>
      </c>
      <c r="T95" s="47">
        <v>43470</v>
      </c>
      <c r="U95" s="34" t="s">
        <v>168</v>
      </c>
      <c r="V95" s="34" t="s">
        <v>918</v>
      </c>
    </row>
    <row r="96" s="242" customFormat="1" ht="21.95" customHeight="1" spans="1:22">
      <c r="A96" s="474" t="s">
        <v>919</v>
      </c>
      <c r="B96" s="34" t="s">
        <v>920</v>
      </c>
      <c r="C96" s="34" t="s">
        <v>486</v>
      </c>
      <c r="D96" s="471" t="s">
        <v>921</v>
      </c>
      <c r="E96" s="376" t="s">
        <v>922</v>
      </c>
      <c r="F96" s="140"/>
      <c r="G96" s="140">
        <v>379800</v>
      </c>
      <c r="H96" s="35"/>
      <c r="I96" s="481"/>
      <c r="J96" s="69">
        <v>43518</v>
      </c>
      <c r="K96" s="377">
        <v>43522</v>
      </c>
      <c r="L96" s="482">
        <v>43489</v>
      </c>
      <c r="M96" s="38">
        <v>43488</v>
      </c>
      <c r="N96" s="235">
        <f ca="1" t="shared" si="7"/>
        <v>317</v>
      </c>
      <c r="O96" s="128"/>
      <c r="P96" s="34" t="s">
        <v>923</v>
      </c>
      <c r="Q96" s="34" t="s">
        <v>924</v>
      </c>
      <c r="R96" s="34" t="s">
        <v>925</v>
      </c>
      <c r="S96" s="47">
        <v>43507</v>
      </c>
      <c r="T96" s="47">
        <v>43508</v>
      </c>
      <c r="U96" s="34" t="s">
        <v>168</v>
      </c>
      <c r="V96" s="34"/>
    </row>
    <row r="97" s="242" customFormat="1" ht="21.95" customHeight="1" spans="1:22">
      <c r="A97" s="474" t="s">
        <v>919</v>
      </c>
      <c r="B97" s="34" t="s">
        <v>926</v>
      </c>
      <c r="C97" s="34" t="s">
        <v>486</v>
      </c>
      <c r="D97" s="471" t="s">
        <v>927</v>
      </c>
      <c r="E97" s="376" t="s">
        <v>928</v>
      </c>
      <c r="F97" s="140"/>
      <c r="G97" s="140">
        <v>379800</v>
      </c>
      <c r="H97" s="35"/>
      <c r="I97" s="481"/>
      <c r="J97" s="69">
        <v>43535</v>
      </c>
      <c r="K97" s="377">
        <v>43535</v>
      </c>
      <c r="L97" s="482">
        <v>43489</v>
      </c>
      <c r="M97" s="38">
        <v>43489</v>
      </c>
      <c r="N97" s="235">
        <f ca="1" t="shared" si="7"/>
        <v>316</v>
      </c>
      <c r="O97" s="128" t="s">
        <v>67</v>
      </c>
      <c r="P97" s="35" t="s">
        <v>929</v>
      </c>
      <c r="Q97" s="34" t="s">
        <v>194</v>
      </c>
      <c r="R97" s="34" t="s">
        <v>173</v>
      </c>
      <c r="S97" s="47">
        <v>43526</v>
      </c>
      <c r="T97" s="47">
        <v>43526</v>
      </c>
      <c r="U97" s="34" t="s">
        <v>168</v>
      </c>
      <c r="V97" s="34" t="s">
        <v>930</v>
      </c>
    </row>
    <row r="98" s="242" customFormat="1" ht="21.95" customHeight="1" spans="1:22">
      <c r="A98" s="474" t="s">
        <v>931</v>
      </c>
      <c r="B98" s="34" t="s">
        <v>932</v>
      </c>
      <c r="C98" s="34" t="s">
        <v>486</v>
      </c>
      <c r="D98" s="472" t="s">
        <v>933</v>
      </c>
      <c r="E98" s="376" t="s">
        <v>109</v>
      </c>
      <c r="F98" s="140"/>
      <c r="G98" s="140">
        <v>428800</v>
      </c>
      <c r="H98" s="35"/>
      <c r="I98" s="481"/>
      <c r="J98" s="100">
        <v>43551</v>
      </c>
      <c r="K98" s="237">
        <v>43522</v>
      </c>
      <c r="L98" s="482">
        <v>43484</v>
      </c>
      <c r="M98" s="38">
        <v>43484</v>
      </c>
      <c r="N98" s="235">
        <f ca="1" t="shared" si="7"/>
        <v>321</v>
      </c>
      <c r="O98" s="128"/>
      <c r="P98" s="34" t="s">
        <v>934</v>
      </c>
      <c r="Q98" s="34" t="s">
        <v>467</v>
      </c>
      <c r="R98" s="34" t="s">
        <v>173</v>
      </c>
      <c r="S98" s="47">
        <v>43490</v>
      </c>
      <c r="T98" s="47">
        <v>43549</v>
      </c>
      <c r="U98" s="34" t="s">
        <v>168</v>
      </c>
      <c r="V98" s="35" t="s">
        <v>935</v>
      </c>
    </row>
    <row r="99" s="242" customFormat="1" ht="21.95" customHeight="1" spans="1:22">
      <c r="A99" s="474" t="s">
        <v>919</v>
      </c>
      <c r="B99" s="34" t="s">
        <v>936</v>
      </c>
      <c r="C99" s="34" t="s">
        <v>486</v>
      </c>
      <c r="D99" s="472" t="s">
        <v>937</v>
      </c>
      <c r="E99" s="376" t="s">
        <v>432</v>
      </c>
      <c r="F99" s="140"/>
      <c r="G99" s="140">
        <v>371800</v>
      </c>
      <c r="H99" s="35"/>
      <c r="I99" s="481"/>
      <c r="J99" s="69">
        <v>43556</v>
      </c>
      <c r="K99" s="237">
        <v>43522</v>
      </c>
      <c r="L99" s="482">
        <v>43508</v>
      </c>
      <c r="M99" s="38">
        <v>43517</v>
      </c>
      <c r="N99" s="235">
        <f ca="1" t="shared" si="7"/>
        <v>288</v>
      </c>
      <c r="O99" s="128" t="s">
        <v>67</v>
      </c>
      <c r="P99" s="34" t="s">
        <v>938</v>
      </c>
      <c r="Q99" s="34" t="s">
        <v>166</v>
      </c>
      <c r="R99" s="34" t="s">
        <v>167</v>
      </c>
      <c r="S99" s="47">
        <v>43548</v>
      </c>
      <c r="T99" s="47">
        <v>43549</v>
      </c>
      <c r="U99" s="34" t="s">
        <v>99</v>
      </c>
      <c r="V99" s="34" t="s">
        <v>939</v>
      </c>
    </row>
    <row r="100" s="242" customFormat="1" ht="21.95" customHeight="1" spans="1:22">
      <c r="A100" s="474" t="s">
        <v>919</v>
      </c>
      <c r="B100" s="34" t="s">
        <v>940</v>
      </c>
      <c r="C100" s="34" t="s">
        <v>486</v>
      </c>
      <c r="D100" s="472" t="s">
        <v>941</v>
      </c>
      <c r="E100" s="376" t="s">
        <v>842</v>
      </c>
      <c r="F100" s="140"/>
      <c r="G100" s="140">
        <v>371800</v>
      </c>
      <c r="H100" s="35"/>
      <c r="I100" s="481"/>
      <c r="J100" s="69">
        <v>43556</v>
      </c>
      <c r="K100" s="237">
        <v>43556</v>
      </c>
      <c r="L100" s="482">
        <v>43540</v>
      </c>
      <c r="M100" s="38">
        <v>43543</v>
      </c>
      <c r="N100" s="235">
        <f ca="1" t="shared" si="7"/>
        <v>262</v>
      </c>
      <c r="O100" s="128"/>
      <c r="P100" s="34" t="s">
        <v>942</v>
      </c>
      <c r="Q100" s="34" t="s">
        <v>943</v>
      </c>
      <c r="R100" s="34" t="s">
        <v>393</v>
      </c>
      <c r="S100" s="47">
        <v>43549</v>
      </c>
      <c r="T100" s="47">
        <v>43550</v>
      </c>
      <c r="U100" s="34" t="s">
        <v>99</v>
      </c>
      <c r="V100" s="35"/>
    </row>
    <row r="101" s="242" customFormat="1" ht="21.95" customHeight="1" spans="1:22">
      <c r="A101" s="474" t="s">
        <v>919</v>
      </c>
      <c r="B101" s="34" t="s">
        <v>944</v>
      </c>
      <c r="C101" s="34" t="s">
        <v>475</v>
      </c>
      <c r="D101" s="471" t="s">
        <v>945</v>
      </c>
      <c r="E101" s="376" t="s">
        <v>946</v>
      </c>
      <c r="F101" s="140"/>
      <c r="G101" s="140" t="s">
        <v>947</v>
      </c>
      <c r="H101" s="35" t="s">
        <v>948</v>
      </c>
      <c r="I101" s="481"/>
      <c r="J101" s="69">
        <v>43593</v>
      </c>
      <c r="K101" s="237">
        <v>43593</v>
      </c>
      <c r="L101" s="482">
        <v>43391</v>
      </c>
      <c r="M101" s="38">
        <v>43391</v>
      </c>
      <c r="N101" s="235">
        <f ca="1" t="shared" si="7"/>
        <v>414</v>
      </c>
      <c r="O101" s="128" t="s">
        <v>67</v>
      </c>
      <c r="P101" s="34" t="s">
        <v>949</v>
      </c>
      <c r="Q101" s="34" t="s">
        <v>950</v>
      </c>
      <c r="R101" s="34" t="s">
        <v>98</v>
      </c>
      <c r="S101" s="47">
        <v>43589</v>
      </c>
      <c r="T101" s="47">
        <v>43591</v>
      </c>
      <c r="U101" s="34" t="s">
        <v>99</v>
      </c>
      <c r="V101" s="35" t="s">
        <v>951</v>
      </c>
    </row>
    <row r="102" s="242" customFormat="1" ht="21.95" customHeight="1" spans="1:22">
      <c r="A102" s="474" t="s">
        <v>952</v>
      </c>
      <c r="B102" s="34" t="s">
        <v>953</v>
      </c>
      <c r="C102" s="34" t="s">
        <v>486</v>
      </c>
      <c r="D102" s="471" t="s">
        <v>954</v>
      </c>
      <c r="E102" s="376" t="s">
        <v>955</v>
      </c>
      <c r="F102" s="140"/>
      <c r="G102" s="140">
        <v>371800</v>
      </c>
      <c r="H102" s="35"/>
      <c r="I102" s="481"/>
      <c r="J102" s="38">
        <v>43605</v>
      </c>
      <c r="K102" s="126">
        <v>43605</v>
      </c>
      <c r="L102" s="482">
        <v>43551</v>
      </c>
      <c r="M102" s="38">
        <v>43558</v>
      </c>
      <c r="N102" s="235">
        <f ca="1" t="shared" si="7"/>
        <v>247</v>
      </c>
      <c r="O102" s="128" t="s">
        <v>67</v>
      </c>
      <c r="P102" s="34" t="s">
        <v>956</v>
      </c>
      <c r="Q102" s="34" t="s">
        <v>257</v>
      </c>
      <c r="R102" s="34" t="s">
        <v>98</v>
      </c>
      <c r="S102" s="47">
        <v>43592</v>
      </c>
      <c r="T102" s="47">
        <v>43592</v>
      </c>
      <c r="U102" s="34" t="s">
        <v>168</v>
      </c>
      <c r="V102" s="34"/>
    </row>
    <row r="103" s="242" customFormat="1" ht="21.95" customHeight="1" spans="1:22">
      <c r="A103" s="474" t="s">
        <v>919</v>
      </c>
      <c r="B103" s="34" t="s">
        <v>462</v>
      </c>
      <c r="C103" s="34" t="s">
        <v>486</v>
      </c>
      <c r="D103" s="471" t="s">
        <v>957</v>
      </c>
      <c r="E103" s="376" t="s">
        <v>109</v>
      </c>
      <c r="F103" s="140"/>
      <c r="G103" s="140">
        <v>371800</v>
      </c>
      <c r="H103" s="35"/>
      <c r="I103" s="481"/>
      <c r="J103" s="386">
        <v>43608</v>
      </c>
      <c r="K103" s="352">
        <v>43608</v>
      </c>
      <c r="L103" s="482">
        <v>43603</v>
      </c>
      <c r="M103" s="38">
        <v>43606</v>
      </c>
      <c r="N103" s="235">
        <f ca="1" t="shared" si="7"/>
        <v>199</v>
      </c>
      <c r="O103" s="128"/>
      <c r="P103" s="34" t="s">
        <v>958</v>
      </c>
      <c r="Q103" s="34" t="s">
        <v>172</v>
      </c>
      <c r="R103" s="34" t="s">
        <v>173</v>
      </c>
      <c r="S103" s="47">
        <v>43595</v>
      </c>
      <c r="T103" s="47">
        <v>43599</v>
      </c>
      <c r="U103" s="34" t="s">
        <v>99</v>
      </c>
      <c r="V103" s="34"/>
    </row>
    <row r="104" s="242" customFormat="1" ht="21.95" customHeight="1" spans="1:22">
      <c r="A104" s="474" t="s">
        <v>959</v>
      </c>
      <c r="B104" s="34" t="s">
        <v>960</v>
      </c>
      <c r="C104" s="34" t="s">
        <v>486</v>
      </c>
      <c r="D104" s="471" t="s">
        <v>961</v>
      </c>
      <c r="E104" s="34" t="s">
        <v>106</v>
      </c>
      <c r="F104" s="140"/>
      <c r="G104" s="140">
        <v>371800</v>
      </c>
      <c r="H104" s="206"/>
      <c r="I104" s="481"/>
      <c r="J104" s="130">
        <v>43627</v>
      </c>
      <c r="K104" s="237">
        <v>43627</v>
      </c>
      <c r="L104" s="482">
        <v>43626</v>
      </c>
      <c r="M104" s="38">
        <v>43620</v>
      </c>
      <c r="N104" s="235">
        <f ca="1" t="shared" si="7"/>
        <v>185</v>
      </c>
      <c r="O104" s="128"/>
      <c r="P104" s="431" t="s">
        <v>962</v>
      </c>
      <c r="Q104" s="431" t="s">
        <v>895</v>
      </c>
      <c r="R104" s="34" t="s">
        <v>98</v>
      </c>
      <c r="S104" s="47">
        <v>43579</v>
      </c>
      <c r="T104" s="47">
        <v>43607</v>
      </c>
      <c r="U104" s="34" t="s">
        <v>168</v>
      </c>
      <c r="V104" s="34"/>
    </row>
    <row r="105" s="242" customFormat="1" ht="21.95" customHeight="1" spans="1:22">
      <c r="A105" s="474" t="s">
        <v>919</v>
      </c>
      <c r="B105" s="34" t="s">
        <v>963</v>
      </c>
      <c r="C105" s="34" t="s">
        <v>486</v>
      </c>
      <c r="D105" s="471" t="s">
        <v>964</v>
      </c>
      <c r="E105" s="34" t="s">
        <v>432</v>
      </c>
      <c r="F105" s="140"/>
      <c r="G105" s="140">
        <v>371801</v>
      </c>
      <c r="H105" s="206"/>
      <c r="I105" s="481"/>
      <c r="J105" s="543">
        <v>43639</v>
      </c>
      <c r="K105" s="544">
        <v>43639</v>
      </c>
      <c r="L105" s="482">
        <v>43609</v>
      </c>
      <c r="M105" s="38">
        <v>43615</v>
      </c>
      <c r="N105" s="235">
        <f ca="1" t="shared" si="7"/>
        <v>190</v>
      </c>
      <c r="O105" s="128" t="s">
        <v>67</v>
      </c>
      <c r="P105" s="34" t="s">
        <v>965</v>
      </c>
      <c r="Q105" s="34" t="s">
        <v>199</v>
      </c>
      <c r="R105" s="34" t="s">
        <v>173</v>
      </c>
      <c r="S105" s="47">
        <v>43624</v>
      </c>
      <c r="T105" s="47">
        <v>43625</v>
      </c>
      <c r="U105" s="34" t="s">
        <v>168</v>
      </c>
      <c r="V105" s="34" t="s">
        <v>966</v>
      </c>
    </row>
    <row r="106" s="242" customFormat="1" ht="21.95" customHeight="1" spans="1:22">
      <c r="A106" s="474" t="s">
        <v>931</v>
      </c>
      <c r="B106" s="34" t="s">
        <v>967</v>
      </c>
      <c r="C106" s="34" t="s">
        <v>486</v>
      </c>
      <c r="D106" s="471" t="s">
        <v>968</v>
      </c>
      <c r="E106" s="376" t="s">
        <v>955</v>
      </c>
      <c r="F106" s="140"/>
      <c r="G106" s="140">
        <v>428800</v>
      </c>
      <c r="H106" s="35"/>
      <c r="I106" s="481"/>
      <c r="J106" s="69">
        <v>43615</v>
      </c>
      <c r="K106" s="545">
        <v>43706</v>
      </c>
      <c r="L106" s="482">
        <v>43488</v>
      </c>
      <c r="M106" s="38">
        <v>43484</v>
      </c>
      <c r="N106" s="235">
        <f ca="1" t="shared" si="7"/>
        <v>321</v>
      </c>
      <c r="O106" s="128" t="s">
        <v>67</v>
      </c>
      <c r="P106" s="34" t="s">
        <v>969</v>
      </c>
      <c r="Q106" s="34" t="s">
        <v>240</v>
      </c>
      <c r="R106" s="34" t="s">
        <v>393</v>
      </c>
      <c r="S106" s="47">
        <v>43612</v>
      </c>
      <c r="T106" s="47">
        <v>43613</v>
      </c>
      <c r="U106" s="34" t="s">
        <v>168</v>
      </c>
      <c r="V106" s="34"/>
    </row>
    <row r="107" s="242" customFormat="1" ht="21.95" customHeight="1" spans="1:22">
      <c r="A107" s="474" t="s">
        <v>970</v>
      </c>
      <c r="B107" s="34" t="s">
        <v>971</v>
      </c>
      <c r="C107" s="34" t="s">
        <v>486</v>
      </c>
      <c r="D107" s="471" t="s">
        <v>972</v>
      </c>
      <c r="E107" s="376" t="s">
        <v>842</v>
      </c>
      <c r="F107" s="140"/>
      <c r="G107" s="140">
        <v>479800</v>
      </c>
      <c r="H107" s="288" t="s">
        <v>973</v>
      </c>
      <c r="I107" s="481"/>
      <c r="J107" s="69">
        <v>43633</v>
      </c>
      <c r="K107" s="545">
        <v>43676</v>
      </c>
      <c r="L107" s="482">
        <v>43484</v>
      </c>
      <c r="M107" s="38">
        <v>43484</v>
      </c>
      <c r="N107" s="235">
        <f ca="1" t="shared" si="7"/>
        <v>321</v>
      </c>
      <c r="O107" s="128" t="s">
        <v>67</v>
      </c>
      <c r="P107" s="34" t="s">
        <v>974</v>
      </c>
      <c r="Q107" s="34" t="s">
        <v>975</v>
      </c>
      <c r="R107" s="34" t="s">
        <v>248</v>
      </c>
      <c r="S107" s="47">
        <v>43623</v>
      </c>
      <c r="T107" s="47">
        <v>43623</v>
      </c>
      <c r="U107" s="34" t="s">
        <v>168</v>
      </c>
      <c r="V107" s="34"/>
    </row>
    <row r="108" s="242" customFormat="1" ht="21.95" customHeight="1" spans="1:22">
      <c r="A108" s="474" t="s">
        <v>959</v>
      </c>
      <c r="B108" s="34" t="s">
        <v>976</v>
      </c>
      <c r="C108" s="34" t="s">
        <v>486</v>
      </c>
      <c r="D108" s="471" t="s">
        <v>977</v>
      </c>
      <c r="E108" s="376" t="s">
        <v>842</v>
      </c>
      <c r="F108" s="140"/>
      <c r="G108" s="140">
        <v>379200</v>
      </c>
      <c r="H108" s="537" t="s">
        <v>978</v>
      </c>
      <c r="I108" s="481"/>
      <c r="J108" s="69">
        <v>43643</v>
      </c>
      <c r="K108" s="545">
        <v>43706</v>
      </c>
      <c r="L108" s="482">
        <v>43626</v>
      </c>
      <c r="M108" s="38">
        <v>43620</v>
      </c>
      <c r="N108" s="235">
        <f ca="1" t="shared" si="7"/>
        <v>185</v>
      </c>
      <c r="O108" s="128" t="s">
        <v>67</v>
      </c>
      <c r="P108" s="34" t="s">
        <v>979</v>
      </c>
      <c r="Q108" s="34" t="s">
        <v>895</v>
      </c>
      <c r="R108" s="34" t="s">
        <v>98</v>
      </c>
      <c r="S108" s="47">
        <v>43653</v>
      </c>
      <c r="T108" s="47">
        <v>43654</v>
      </c>
      <c r="U108" s="34" t="s">
        <v>168</v>
      </c>
      <c r="V108" s="546" t="s">
        <v>980</v>
      </c>
    </row>
  </sheetData>
  <conditionalFormatting sqref="L48">
    <cfRule type="cellIs" dxfId="1" priority="133" operator="greaterThan">
      <formula>330</formula>
    </cfRule>
  </conditionalFormatting>
  <conditionalFormatting sqref="L49">
    <cfRule type="cellIs" dxfId="1" priority="131" operator="greaterThan">
      <formula>260</formula>
    </cfRule>
    <cfRule type="cellIs" dxfId="1" priority="132" operator="greaterThan">
      <formula>330</formula>
    </cfRule>
  </conditionalFormatting>
  <conditionalFormatting sqref="L50">
    <cfRule type="cellIs" dxfId="1" priority="129" operator="greaterThan">
      <formula>260</formula>
    </cfRule>
    <cfRule type="cellIs" dxfId="1" priority="130" operator="greaterThan">
      <formula>330</formula>
    </cfRule>
  </conditionalFormatting>
  <conditionalFormatting sqref="L51">
    <cfRule type="cellIs" dxfId="1" priority="127" operator="greaterThan">
      <formula>260</formula>
    </cfRule>
    <cfRule type="cellIs" dxfId="1" priority="128" operator="greaterThan">
      <formula>330</formula>
    </cfRule>
  </conditionalFormatting>
  <conditionalFormatting sqref="M53">
    <cfRule type="cellIs" dxfId="1" priority="125" operator="greaterThan">
      <formula>260</formula>
    </cfRule>
    <cfRule type="cellIs" dxfId="1" priority="126" operator="greaterThan">
      <formula>330</formula>
    </cfRule>
  </conditionalFormatting>
  <conditionalFormatting sqref="M54">
    <cfRule type="cellIs" dxfId="1" priority="123" operator="greaterThan">
      <formula>260</formula>
    </cfRule>
    <cfRule type="cellIs" dxfId="1" priority="124" operator="greaterThan">
      <formula>330</formula>
    </cfRule>
  </conditionalFormatting>
  <conditionalFormatting sqref="M55">
    <cfRule type="cellIs" dxfId="1" priority="121" operator="greaterThan">
      <formula>260</formula>
    </cfRule>
    <cfRule type="cellIs" dxfId="1" priority="122" operator="greaterThan">
      <formula>330</formula>
    </cfRule>
  </conditionalFormatting>
  <conditionalFormatting sqref="M56">
    <cfRule type="cellIs" dxfId="1" priority="119" operator="greaterThan">
      <formula>260</formula>
    </cfRule>
    <cfRule type="cellIs" dxfId="1" priority="120" operator="greaterThan">
      <formula>330</formula>
    </cfRule>
  </conditionalFormatting>
  <conditionalFormatting sqref="M57">
    <cfRule type="cellIs" dxfId="1" priority="117" operator="greaterThan">
      <formula>260</formula>
    </cfRule>
    <cfRule type="cellIs" dxfId="1" priority="118" operator="greaterThan">
      <formula>330</formula>
    </cfRule>
  </conditionalFormatting>
  <conditionalFormatting sqref="M58">
    <cfRule type="cellIs" dxfId="1" priority="115" operator="greaterThan">
      <formula>260</formula>
    </cfRule>
    <cfRule type="cellIs" dxfId="1" priority="116" operator="greaterThan">
      <formula>330</formula>
    </cfRule>
  </conditionalFormatting>
  <conditionalFormatting sqref="M59">
    <cfRule type="cellIs" dxfId="1" priority="111" operator="greaterThan">
      <formula>260</formula>
    </cfRule>
    <cfRule type="cellIs" dxfId="1" priority="112" operator="greaterThan">
      <formula>330</formula>
    </cfRule>
  </conditionalFormatting>
  <conditionalFormatting sqref="M60">
    <cfRule type="cellIs" dxfId="1" priority="107" operator="greaterThan">
      <formula>260</formula>
    </cfRule>
    <cfRule type="cellIs" dxfId="1" priority="108" operator="greaterThan">
      <formula>330</formula>
    </cfRule>
  </conditionalFormatting>
  <conditionalFormatting sqref="M61">
    <cfRule type="cellIs" dxfId="1" priority="105" operator="greaterThan">
      <formula>260</formula>
    </cfRule>
    <cfRule type="cellIs" dxfId="1" priority="106" operator="greaterThan">
      <formula>330</formula>
    </cfRule>
  </conditionalFormatting>
  <conditionalFormatting sqref="M62">
    <cfRule type="cellIs" dxfId="1" priority="101" operator="greaterThan">
      <formula>260</formula>
    </cfRule>
    <cfRule type="cellIs" dxfId="1" priority="102" operator="greaterThan">
      <formula>330</formula>
    </cfRule>
  </conditionalFormatting>
  <conditionalFormatting sqref="M63">
    <cfRule type="cellIs" dxfId="1" priority="103" operator="greaterThan">
      <formula>260</formula>
    </cfRule>
    <cfRule type="cellIs" dxfId="1" priority="104" operator="greaterThan">
      <formula>330</formula>
    </cfRule>
  </conditionalFormatting>
  <conditionalFormatting sqref="M64">
    <cfRule type="cellIs" dxfId="1" priority="99" operator="greaterThan">
      <formula>260</formula>
    </cfRule>
    <cfRule type="cellIs" dxfId="1" priority="100" operator="greaterThan">
      <formula>330</formula>
    </cfRule>
  </conditionalFormatting>
  <conditionalFormatting sqref="M65">
    <cfRule type="cellIs" dxfId="1" priority="97" operator="greaterThan">
      <formula>260</formula>
    </cfRule>
    <cfRule type="cellIs" dxfId="1" priority="98" operator="greaterThan">
      <formula>330</formula>
    </cfRule>
  </conditionalFormatting>
  <conditionalFormatting sqref="N66">
    <cfRule type="cellIs" dxfId="1" priority="95" operator="greaterThan">
      <formula>260</formula>
    </cfRule>
    <cfRule type="cellIs" dxfId="1" priority="96" operator="greaterThan">
      <formula>330</formula>
    </cfRule>
  </conditionalFormatting>
  <conditionalFormatting sqref="N67">
    <cfRule type="cellIs" dxfId="1" priority="93" operator="greaterThan">
      <formula>260</formula>
    </cfRule>
    <cfRule type="cellIs" dxfId="1" priority="94" operator="greaterThan">
      <formula>330</formula>
    </cfRule>
  </conditionalFormatting>
  <conditionalFormatting sqref="N70">
    <cfRule type="cellIs" dxfId="1" priority="89" operator="greaterThan">
      <formula>260</formula>
    </cfRule>
    <cfRule type="cellIs" dxfId="1" priority="90" operator="greaterThan">
      <formula>330</formula>
    </cfRule>
  </conditionalFormatting>
  <conditionalFormatting sqref="N71">
    <cfRule type="cellIs" dxfId="1" priority="87" operator="greaterThan">
      <formula>260</formula>
    </cfRule>
    <cfRule type="cellIs" dxfId="1" priority="88" operator="greaterThan">
      <formula>330</formula>
    </cfRule>
  </conditionalFormatting>
  <conditionalFormatting sqref="N72">
    <cfRule type="cellIs" dxfId="1" priority="81" operator="greaterThan">
      <formula>260</formula>
    </cfRule>
    <cfRule type="cellIs" dxfId="1" priority="82" operator="greaterThan">
      <formula>330</formula>
    </cfRule>
  </conditionalFormatting>
  <conditionalFormatting sqref="N73">
    <cfRule type="cellIs" dxfId="1" priority="85" operator="greaterThan">
      <formula>260</formula>
    </cfRule>
    <cfRule type="cellIs" dxfId="1" priority="86" operator="greaterThan">
      <formula>330</formula>
    </cfRule>
  </conditionalFormatting>
  <conditionalFormatting sqref="N74">
    <cfRule type="cellIs" dxfId="1" priority="83" operator="greaterThan">
      <formula>260</formula>
    </cfRule>
    <cfRule type="cellIs" dxfId="1" priority="84" operator="greaterThan">
      <formula>330</formula>
    </cfRule>
  </conditionalFormatting>
  <conditionalFormatting sqref="N75">
    <cfRule type="cellIs" dxfId="1" priority="79" operator="greaterThan">
      <formula>260</formula>
    </cfRule>
    <cfRule type="cellIs" dxfId="1" priority="80" operator="greaterThan">
      <formula>330</formula>
    </cfRule>
  </conditionalFormatting>
  <conditionalFormatting sqref="N76">
    <cfRule type="cellIs" dxfId="1" priority="77" operator="greaterThan">
      <formula>260</formula>
    </cfRule>
    <cfRule type="cellIs" dxfId="1" priority="78" operator="greaterThan">
      <formula>330</formula>
    </cfRule>
  </conditionalFormatting>
  <conditionalFormatting sqref="N77">
    <cfRule type="cellIs" dxfId="1" priority="75" operator="greaterThan">
      <formula>260</formula>
    </cfRule>
    <cfRule type="cellIs" dxfId="1" priority="76" operator="greaterThan">
      <formula>330</formula>
    </cfRule>
  </conditionalFormatting>
  <conditionalFormatting sqref="N78">
    <cfRule type="cellIs" dxfId="1" priority="73" operator="greaterThan">
      <formula>260</formula>
    </cfRule>
    <cfRule type="cellIs" dxfId="1" priority="74" operator="greaterThan">
      <formula>330</formula>
    </cfRule>
  </conditionalFormatting>
  <conditionalFormatting sqref="N79">
    <cfRule type="cellIs" dxfId="1" priority="69" operator="greaterThan">
      <formula>260</formula>
    </cfRule>
    <cfRule type="cellIs" dxfId="1" priority="70" operator="greaterThan">
      <formula>330</formula>
    </cfRule>
  </conditionalFormatting>
  <conditionalFormatting sqref="N80">
    <cfRule type="cellIs" dxfId="1" priority="67" operator="greaterThan">
      <formula>260</formula>
    </cfRule>
    <cfRule type="cellIs" dxfId="1" priority="68" operator="greaterThan">
      <formula>330</formula>
    </cfRule>
  </conditionalFormatting>
  <conditionalFormatting sqref="N81">
    <cfRule type="cellIs" dxfId="1" priority="71" operator="greaterThan">
      <formula>260</formula>
    </cfRule>
    <cfRule type="cellIs" dxfId="1" priority="72" operator="greaterThan">
      <formula>330</formula>
    </cfRule>
  </conditionalFormatting>
  <conditionalFormatting sqref="N82">
    <cfRule type="cellIs" dxfId="1" priority="65" operator="greaterThan">
      <formula>260</formula>
    </cfRule>
    <cfRule type="cellIs" dxfId="1" priority="66" operator="greaterThan">
      <formula>330</formula>
    </cfRule>
  </conditionalFormatting>
  <conditionalFormatting sqref="N83">
    <cfRule type="cellIs" dxfId="1" priority="63" operator="greaterThan">
      <formula>260</formula>
    </cfRule>
    <cfRule type="cellIs" dxfId="1" priority="64" operator="greaterThan">
      <formula>330</formula>
    </cfRule>
  </conditionalFormatting>
  <conditionalFormatting sqref="N84">
    <cfRule type="cellIs" dxfId="1" priority="61" operator="greaterThan">
      <formula>260</formula>
    </cfRule>
    <cfRule type="cellIs" dxfId="1" priority="62" operator="greaterThan">
      <formula>330</formula>
    </cfRule>
  </conditionalFormatting>
  <conditionalFormatting sqref="N85">
    <cfRule type="cellIs" dxfId="1" priority="57" operator="greaterThan">
      <formula>260</formula>
    </cfRule>
    <cfRule type="cellIs" dxfId="1" priority="58" operator="greaterThan">
      <formula>330</formula>
    </cfRule>
  </conditionalFormatting>
  <conditionalFormatting sqref="N86">
    <cfRule type="cellIs" dxfId="1" priority="53" operator="greaterThan">
      <formula>260</formula>
    </cfRule>
    <cfRule type="cellIs" dxfId="1" priority="54" operator="greaterThan">
      <formula>330</formula>
    </cfRule>
  </conditionalFormatting>
  <conditionalFormatting sqref="N87">
    <cfRule type="cellIs" dxfId="1" priority="55" operator="greaterThan">
      <formula>260</formula>
    </cfRule>
    <cfRule type="cellIs" dxfId="1" priority="56" operator="greaterThan">
      <formula>330</formula>
    </cfRule>
  </conditionalFormatting>
  <conditionalFormatting sqref="N88">
    <cfRule type="cellIs" dxfId="1" priority="59" operator="greaterThan">
      <formula>260</formula>
    </cfRule>
    <cfRule type="cellIs" dxfId="1" priority="60" operator="greaterThan">
      <formula>330</formula>
    </cfRule>
  </conditionalFormatting>
  <conditionalFormatting sqref="N89">
    <cfRule type="cellIs" dxfId="1" priority="51" operator="greaterThan">
      <formula>260</formula>
    </cfRule>
    <cfRule type="cellIs" dxfId="1" priority="52" operator="greaterThan">
      <formula>330</formula>
    </cfRule>
  </conditionalFormatting>
  <conditionalFormatting sqref="N90">
    <cfRule type="cellIs" dxfId="1" priority="49" operator="greaterThan">
      <formula>260</formula>
    </cfRule>
    <cfRule type="cellIs" dxfId="1" priority="50" operator="greaterThan">
      <formula>330</formula>
    </cfRule>
  </conditionalFormatting>
  <conditionalFormatting sqref="N91">
    <cfRule type="cellIs" dxfId="1" priority="43" operator="greaterThan">
      <formula>260</formula>
    </cfRule>
    <cfRule type="cellIs" dxfId="1" priority="44" operator="greaterThan">
      <formula>330</formula>
    </cfRule>
  </conditionalFormatting>
  <conditionalFormatting sqref="N92">
    <cfRule type="cellIs" dxfId="1" priority="45" operator="greaterThan">
      <formula>260</formula>
    </cfRule>
    <cfRule type="cellIs" dxfId="1" priority="46" operator="greaterThan">
      <formula>330</formula>
    </cfRule>
  </conditionalFormatting>
  <conditionalFormatting sqref="N93">
    <cfRule type="cellIs" dxfId="1" priority="47" operator="greaterThan">
      <formula>260</formula>
    </cfRule>
    <cfRule type="cellIs" dxfId="1" priority="48" operator="greaterThan">
      <formula>330</formula>
    </cfRule>
  </conditionalFormatting>
  <conditionalFormatting sqref="N94">
    <cfRule type="cellIs" dxfId="1" priority="41" operator="greaterThan">
      <formula>260</formula>
    </cfRule>
    <cfRule type="cellIs" dxfId="1" priority="42" operator="greaterThan">
      <formula>330</formula>
    </cfRule>
  </conditionalFormatting>
  <conditionalFormatting sqref="N95">
    <cfRule type="cellIs" dxfId="1" priority="39" operator="greaterThan">
      <formula>260</formula>
    </cfRule>
    <cfRule type="cellIs" dxfId="1" priority="40" operator="greaterThan">
      <formula>330</formula>
    </cfRule>
  </conditionalFormatting>
  <conditionalFormatting sqref="N96">
    <cfRule type="cellIs" dxfId="1" priority="37" operator="greaterThan">
      <formula>260</formula>
    </cfRule>
    <cfRule type="cellIs" dxfId="1" priority="38" operator="greaterThan">
      <formula>330</formula>
    </cfRule>
  </conditionalFormatting>
  <conditionalFormatting sqref="N97">
    <cfRule type="cellIs" dxfId="1" priority="35" operator="greaterThan">
      <formula>260</formula>
    </cfRule>
    <cfRule type="cellIs" dxfId="1" priority="36" operator="greaterThan">
      <formula>330</formula>
    </cfRule>
  </conditionalFormatting>
  <conditionalFormatting sqref="N98">
    <cfRule type="cellIs" dxfId="1" priority="33" operator="greaterThan">
      <formula>260</formula>
    </cfRule>
    <cfRule type="cellIs" dxfId="1" priority="34" operator="greaterThan">
      <formula>330</formula>
    </cfRule>
  </conditionalFormatting>
  <conditionalFormatting sqref="N99">
    <cfRule type="cellIs" dxfId="1" priority="31" operator="greaterThan">
      <formula>260</formula>
    </cfRule>
    <cfRule type="cellIs" dxfId="1" priority="32" operator="greaterThan">
      <formula>330</formula>
    </cfRule>
  </conditionalFormatting>
  <conditionalFormatting sqref="N100">
    <cfRule type="cellIs" dxfId="1" priority="29" operator="greaterThan">
      <formula>260</formula>
    </cfRule>
    <cfRule type="cellIs" dxfId="1" priority="30" operator="greaterThan">
      <formula>330</formula>
    </cfRule>
  </conditionalFormatting>
  <conditionalFormatting sqref="N101">
    <cfRule type="cellIs" dxfId="1" priority="27" operator="greaterThan">
      <formula>260</formula>
    </cfRule>
    <cfRule type="cellIs" dxfId="1" priority="28" operator="greaterThan">
      <formula>330</formula>
    </cfRule>
  </conditionalFormatting>
  <conditionalFormatting sqref="B102">
    <cfRule type="duplicateValues" dxfId="0" priority="23"/>
  </conditionalFormatting>
  <conditionalFormatting sqref="D102">
    <cfRule type="duplicateValues" dxfId="0" priority="24"/>
  </conditionalFormatting>
  <conditionalFormatting sqref="N102">
    <cfRule type="cellIs" dxfId="1" priority="25" operator="greaterThan">
      <formula>260</formula>
    </cfRule>
    <cfRule type="cellIs" dxfId="1" priority="26" operator="greaterThan">
      <formula>330</formula>
    </cfRule>
  </conditionalFormatting>
  <conditionalFormatting sqref="B103">
    <cfRule type="duplicateValues" dxfId="0" priority="19"/>
  </conditionalFormatting>
  <conditionalFormatting sqref="D103">
    <cfRule type="duplicateValues" dxfId="0" priority="20"/>
  </conditionalFormatting>
  <conditionalFormatting sqref="N103">
    <cfRule type="cellIs" dxfId="1" priority="21" operator="greaterThan">
      <formula>260</formula>
    </cfRule>
    <cfRule type="cellIs" dxfId="1" priority="22" operator="greaterThan">
      <formula>330</formula>
    </cfRule>
  </conditionalFormatting>
  <conditionalFormatting sqref="B104">
    <cfRule type="duplicateValues" dxfId="0" priority="17"/>
  </conditionalFormatting>
  <conditionalFormatting sqref="D104">
    <cfRule type="duplicateValues" dxfId="0" priority="18"/>
  </conditionalFormatting>
  <conditionalFormatting sqref="N104">
    <cfRule type="cellIs" dxfId="1" priority="15" operator="greaterThan">
      <formula>260</formula>
    </cfRule>
    <cfRule type="cellIs" dxfId="1" priority="16" operator="greaterThan">
      <formula>330</formula>
    </cfRule>
  </conditionalFormatting>
  <conditionalFormatting sqref="B105">
    <cfRule type="duplicateValues" dxfId="0" priority="13"/>
  </conditionalFormatting>
  <conditionalFormatting sqref="D105">
    <cfRule type="duplicateValues" dxfId="0" priority="14"/>
  </conditionalFormatting>
  <conditionalFormatting sqref="N105">
    <cfRule type="cellIs" dxfId="1" priority="11" operator="greaterThan">
      <formula>260</formula>
    </cfRule>
    <cfRule type="cellIs" dxfId="1" priority="12" operator="greaterThan">
      <formula>330</formula>
    </cfRule>
  </conditionalFormatting>
  <conditionalFormatting sqref="N106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N107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B108">
    <cfRule type="duplicateValues" dxfId="0" priority="3"/>
  </conditionalFormatting>
  <conditionalFormatting sqref="D108">
    <cfRule type="duplicateValues" dxfId="0" priority="4"/>
  </conditionalFormatting>
  <conditionalFormatting sqref="N108">
    <cfRule type="cellIs" dxfId="1" priority="1" operator="greaterThan">
      <formula>260</formula>
    </cfRule>
    <cfRule type="cellIs" dxfId="1" priority="2" operator="greaterThan">
      <formula>330</formula>
    </cfRule>
  </conditionalFormatting>
  <conditionalFormatting sqref="B106:B107">
    <cfRule type="duplicateValues" dxfId="0" priority="9"/>
  </conditionalFormatting>
  <conditionalFormatting sqref="D106:D107">
    <cfRule type="duplicateValues" dxfId="0" priority="10"/>
  </conditionalFormatting>
  <conditionalFormatting sqref="N68:N69">
    <cfRule type="cellIs" dxfId="1" priority="91" operator="greaterThan">
      <formula>260</formula>
    </cfRule>
    <cfRule type="cellIs" dxfId="1" priority="92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4"/>
  <sheetViews>
    <sheetView topLeftCell="A28" workbookViewId="0">
      <selection activeCell="C50" sqref="C50"/>
    </sheetView>
  </sheetViews>
  <sheetFormatPr defaultColWidth="9" defaultRowHeight="12.75"/>
  <cols>
    <col min="1" max="1" width="22.5714285714286" customWidth="1"/>
    <col min="3" max="3" width="17.1428571428571" customWidth="1"/>
    <col min="4" max="4" width="23.4285714285714" customWidth="1"/>
    <col min="5" max="5" width="12.7142857142857" customWidth="1"/>
    <col min="12" max="12" width="13.1428571428571" customWidth="1"/>
  </cols>
  <sheetData>
    <row r="1" s="3" customFormat="1" ht="21.75" customHeight="1" spans="1:16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488" customFormat="1" ht="19.5" customHeight="1" spans="1:13">
      <c r="A2" s="490" t="s">
        <v>981</v>
      </c>
      <c r="B2" s="354" t="s">
        <v>982</v>
      </c>
      <c r="C2" s="490" t="s">
        <v>983</v>
      </c>
      <c r="D2" s="491" t="s">
        <v>984</v>
      </c>
      <c r="E2" s="490" t="s">
        <v>985</v>
      </c>
      <c r="F2" s="354">
        <v>654800</v>
      </c>
      <c r="G2" s="492">
        <v>42284</v>
      </c>
      <c r="H2" s="493">
        <v>42306</v>
      </c>
      <c r="I2" s="504" t="s">
        <v>986</v>
      </c>
      <c r="J2" s="505" t="s">
        <v>987</v>
      </c>
      <c r="K2" s="506">
        <v>42262</v>
      </c>
      <c r="L2" s="109" t="s">
        <v>988</v>
      </c>
      <c r="M2" s="354"/>
    </row>
    <row r="3" s="476" customFormat="1" ht="21.95" customHeight="1" spans="1:20">
      <c r="A3" s="34" t="s">
        <v>989</v>
      </c>
      <c r="B3" s="34" t="s">
        <v>990</v>
      </c>
      <c r="C3" s="60" t="s">
        <v>991</v>
      </c>
      <c r="D3" s="34" t="s">
        <v>992</v>
      </c>
      <c r="E3" s="34" t="s">
        <v>993</v>
      </c>
      <c r="F3" s="34">
        <v>654800</v>
      </c>
      <c r="G3" s="64"/>
      <c r="H3" s="494">
        <v>42347</v>
      </c>
      <c r="I3" s="69" t="s">
        <v>384</v>
      </c>
      <c r="J3" s="507">
        <v>42365</v>
      </c>
      <c r="K3" s="38" t="s">
        <v>994</v>
      </c>
      <c r="L3" s="38">
        <v>42335</v>
      </c>
      <c r="M3" s="508"/>
      <c r="N3" s="60" t="s">
        <v>995</v>
      </c>
      <c r="O3" s="60" t="s">
        <v>996</v>
      </c>
      <c r="P3" s="60" t="s">
        <v>222</v>
      </c>
      <c r="Q3" s="494">
        <v>42321</v>
      </c>
      <c r="R3" s="494">
        <v>42321</v>
      </c>
      <c r="S3" s="60" t="s">
        <v>99</v>
      </c>
      <c r="T3" s="89" t="s">
        <v>997</v>
      </c>
    </row>
    <row r="4" s="30" customFormat="1" ht="21.95" customHeight="1" spans="1:38">
      <c r="A4" s="39" t="s">
        <v>0</v>
      </c>
      <c r="B4" s="39" t="s">
        <v>28</v>
      </c>
      <c r="C4" s="39" t="s">
        <v>29</v>
      </c>
      <c r="D4" s="39" t="s">
        <v>30</v>
      </c>
      <c r="E4" s="39" t="s">
        <v>31</v>
      </c>
      <c r="F4" s="39" t="s">
        <v>32</v>
      </c>
      <c r="G4" s="40" t="s">
        <v>34</v>
      </c>
      <c r="H4" s="41" t="s">
        <v>386</v>
      </c>
      <c r="I4" s="41" t="s">
        <v>387</v>
      </c>
      <c r="J4" s="48" t="s">
        <v>37</v>
      </c>
      <c r="K4" s="48" t="s">
        <v>38</v>
      </c>
      <c r="L4" s="48" t="s">
        <v>39</v>
      </c>
      <c r="M4" s="49" t="s">
        <v>388</v>
      </c>
      <c r="N4" s="50" t="s">
        <v>42</v>
      </c>
      <c r="O4" s="50" t="s">
        <v>43</v>
      </c>
      <c r="P4" s="51" t="s">
        <v>44</v>
      </c>
      <c r="Q4" s="41" t="s">
        <v>45</v>
      </c>
      <c r="R4" s="41" t="s">
        <v>46</v>
      </c>
      <c r="S4" s="55" t="s">
        <v>47</v>
      </c>
      <c r="T4" s="30" t="s">
        <v>34</v>
      </c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9"/>
    </row>
    <row r="5" s="476" customFormat="1" ht="21.95" customHeight="1" spans="1:21">
      <c r="A5" s="34" t="s">
        <v>998</v>
      </c>
      <c r="B5" s="34" t="s">
        <v>999</v>
      </c>
      <c r="C5" s="60" t="s">
        <v>1000</v>
      </c>
      <c r="D5" s="60" t="s">
        <v>1001</v>
      </c>
      <c r="E5" s="495" t="s">
        <v>1002</v>
      </c>
      <c r="F5" s="89">
        <v>599800</v>
      </c>
      <c r="G5" s="64"/>
      <c r="H5" s="494">
        <v>42716</v>
      </c>
      <c r="I5" s="494">
        <v>42716</v>
      </c>
      <c r="J5" s="509">
        <v>42755</v>
      </c>
      <c r="K5" s="494">
        <v>42714</v>
      </c>
      <c r="L5" s="510">
        <v>42707</v>
      </c>
      <c r="M5" s="231">
        <f ca="1">TODAY()-L5</f>
        <v>1098</v>
      </c>
      <c r="N5" s="508"/>
      <c r="O5" s="98" t="s">
        <v>1003</v>
      </c>
      <c r="P5" s="98" t="s">
        <v>606</v>
      </c>
      <c r="Q5" s="514" t="s">
        <v>1004</v>
      </c>
      <c r="R5" s="515">
        <v>42694</v>
      </c>
      <c r="S5" s="515">
        <v>42694</v>
      </c>
      <c r="T5" s="98" t="s">
        <v>168</v>
      </c>
      <c r="U5" s="89" t="s">
        <v>1005</v>
      </c>
    </row>
    <row r="6" s="476" customFormat="1" ht="21.95" customHeight="1" spans="1:21">
      <c r="A6" s="34" t="s">
        <v>998</v>
      </c>
      <c r="B6" s="34" t="s">
        <v>1006</v>
      </c>
      <c r="C6" s="60" t="s">
        <v>1000</v>
      </c>
      <c r="D6" s="60" t="s">
        <v>1007</v>
      </c>
      <c r="E6" s="495" t="s">
        <v>1008</v>
      </c>
      <c r="F6" s="89">
        <v>599800</v>
      </c>
      <c r="G6" s="64"/>
      <c r="H6" s="494">
        <v>42757</v>
      </c>
      <c r="I6" s="494">
        <v>42758</v>
      </c>
      <c r="J6" s="494">
        <v>42852</v>
      </c>
      <c r="K6" s="494">
        <v>42752</v>
      </c>
      <c r="L6" s="510">
        <v>42754</v>
      </c>
      <c r="M6" s="231"/>
      <c r="N6" s="508"/>
      <c r="O6" s="60" t="s">
        <v>1009</v>
      </c>
      <c r="P6" s="60" t="s">
        <v>1010</v>
      </c>
      <c r="Q6" s="60" t="s">
        <v>248</v>
      </c>
      <c r="R6" s="494">
        <v>42755</v>
      </c>
      <c r="S6" s="494">
        <v>42755</v>
      </c>
      <c r="T6" s="60" t="s">
        <v>99</v>
      </c>
      <c r="U6" s="68"/>
    </row>
    <row r="7" s="476" customFormat="1" ht="21.95" customHeight="1" spans="1:21">
      <c r="A7" s="34" t="s">
        <v>998</v>
      </c>
      <c r="B7" s="34" t="s">
        <v>1011</v>
      </c>
      <c r="C7" s="60" t="s">
        <v>1000</v>
      </c>
      <c r="D7" s="60" t="s">
        <v>1012</v>
      </c>
      <c r="E7" s="495" t="s">
        <v>1013</v>
      </c>
      <c r="F7" s="89">
        <v>599800</v>
      </c>
      <c r="G7" s="64"/>
      <c r="H7" s="494">
        <v>42804</v>
      </c>
      <c r="I7" s="494">
        <v>42804</v>
      </c>
      <c r="J7" s="494">
        <v>42852</v>
      </c>
      <c r="K7" s="494">
        <v>42612</v>
      </c>
      <c r="L7" s="510">
        <v>42611</v>
      </c>
      <c r="M7" s="231">
        <f ca="1">TODAY()-L7</f>
        <v>1194</v>
      </c>
      <c r="N7" s="508" t="s">
        <v>67</v>
      </c>
      <c r="O7" s="60" t="s">
        <v>1014</v>
      </c>
      <c r="P7" s="60" t="s">
        <v>1010</v>
      </c>
      <c r="Q7" s="60" t="s">
        <v>248</v>
      </c>
      <c r="R7" s="494">
        <v>42797</v>
      </c>
      <c r="S7" s="494">
        <v>42798</v>
      </c>
      <c r="T7" s="60" t="s">
        <v>99</v>
      </c>
      <c r="U7" s="68"/>
    </row>
    <row r="8" s="30" customFormat="1" ht="21.95" customHeight="1" spans="1:47">
      <c r="A8" s="39" t="s">
        <v>682</v>
      </c>
      <c r="B8" s="39" t="s">
        <v>28</v>
      </c>
      <c r="C8" s="39" t="s">
        <v>29</v>
      </c>
      <c r="D8" s="39" t="s">
        <v>30</v>
      </c>
      <c r="E8" s="39" t="s">
        <v>31</v>
      </c>
      <c r="F8" s="39" t="s">
        <v>32</v>
      </c>
      <c r="G8" s="40" t="s">
        <v>34</v>
      </c>
      <c r="H8" s="41" t="s">
        <v>386</v>
      </c>
      <c r="I8" s="48" t="s">
        <v>37</v>
      </c>
      <c r="J8" s="48" t="s">
        <v>38</v>
      </c>
      <c r="K8" s="48" t="s">
        <v>39</v>
      </c>
      <c r="L8" s="52" t="s">
        <v>40</v>
      </c>
      <c r="M8" s="234" t="s">
        <v>41</v>
      </c>
      <c r="N8" s="50" t="s">
        <v>42</v>
      </c>
      <c r="O8" s="50" t="s">
        <v>43</v>
      </c>
      <c r="P8" s="51" t="s">
        <v>44</v>
      </c>
      <c r="Q8" s="41" t="s">
        <v>45</v>
      </c>
      <c r="R8" s="41" t="s">
        <v>46</v>
      </c>
      <c r="S8" s="55" t="s">
        <v>47</v>
      </c>
      <c r="T8" s="30" t="s">
        <v>34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9"/>
    </row>
    <row r="9" s="489" customFormat="1" ht="21.95" customHeight="1" spans="1:20">
      <c r="A9" s="34" t="s">
        <v>1015</v>
      </c>
      <c r="B9" s="34" t="s">
        <v>1016</v>
      </c>
      <c r="C9" s="34" t="s">
        <v>1000</v>
      </c>
      <c r="D9" s="34" t="s">
        <v>1017</v>
      </c>
      <c r="E9" s="496" t="s">
        <v>1018</v>
      </c>
      <c r="F9" s="86">
        <v>599800</v>
      </c>
      <c r="G9" s="35"/>
      <c r="H9" s="497">
        <v>42942</v>
      </c>
      <c r="I9" s="497">
        <v>42945</v>
      </c>
      <c r="J9" s="497">
        <v>42894</v>
      </c>
      <c r="K9" s="497">
        <v>42895</v>
      </c>
      <c r="L9" s="235">
        <f ca="1">TODAY()-K9</f>
        <v>910</v>
      </c>
      <c r="M9" s="511"/>
      <c r="N9" s="34" t="s">
        <v>1019</v>
      </c>
      <c r="O9" s="34" t="s">
        <v>777</v>
      </c>
      <c r="P9" s="34" t="s">
        <v>222</v>
      </c>
      <c r="Q9" s="497">
        <v>42934</v>
      </c>
      <c r="R9" s="497">
        <v>42934</v>
      </c>
      <c r="S9" s="34" t="s">
        <v>99</v>
      </c>
      <c r="T9" s="86"/>
    </row>
    <row r="10" s="489" customFormat="1" ht="21.95" customHeight="1" spans="1:20">
      <c r="A10" s="34" t="s">
        <v>1020</v>
      </c>
      <c r="B10" s="34" t="s">
        <v>1021</v>
      </c>
      <c r="C10" s="34" t="s">
        <v>1022</v>
      </c>
      <c r="D10" s="34" t="s">
        <v>1023</v>
      </c>
      <c r="E10" s="496" t="s">
        <v>1024</v>
      </c>
      <c r="F10" s="86">
        <v>999800</v>
      </c>
      <c r="G10" s="35"/>
      <c r="H10" s="497">
        <v>42969</v>
      </c>
      <c r="I10" s="512">
        <v>42977</v>
      </c>
      <c r="J10" s="497">
        <v>42960</v>
      </c>
      <c r="K10" s="497">
        <v>42965</v>
      </c>
      <c r="L10" s="235">
        <f ca="1">TODAY()-K10</f>
        <v>840</v>
      </c>
      <c r="M10" s="511"/>
      <c r="N10" s="34" t="s">
        <v>1025</v>
      </c>
      <c r="O10" s="34" t="s">
        <v>700</v>
      </c>
      <c r="P10" s="34" t="s">
        <v>222</v>
      </c>
      <c r="Q10" s="497">
        <v>42950</v>
      </c>
      <c r="R10" s="497">
        <v>42950</v>
      </c>
      <c r="S10" s="34" t="s">
        <v>168</v>
      </c>
      <c r="T10" s="86"/>
    </row>
    <row r="11" s="31" customFormat="1" ht="22.5" customHeight="1" spans="1:44">
      <c r="A11" s="31" t="s">
        <v>0</v>
      </c>
      <c r="B11" s="31" t="s">
        <v>28</v>
      </c>
      <c r="C11" s="31" t="s">
        <v>428</v>
      </c>
      <c r="D11" s="31" t="s">
        <v>30</v>
      </c>
      <c r="E11" s="31" t="s">
        <v>31</v>
      </c>
      <c r="F11" s="42" t="s">
        <v>32</v>
      </c>
      <c r="G11" s="43" t="s">
        <v>34</v>
      </c>
      <c r="H11" s="44" t="s">
        <v>35</v>
      </c>
      <c r="I11" s="41" t="s">
        <v>36</v>
      </c>
      <c r="J11" s="41" t="s">
        <v>37</v>
      </c>
      <c r="K11" s="41" t="s">
        <v>38</v>
      </c>
      <c r="L11" s="41" t="s">
        <v>39</v>
      </c>
      <c r="M11" s="52" t="s">
        <v>40</v>
      </c>
      <c r="N11" s="53" t="s">
        <v>41</v>
      </c>
      <c r="O11" s="54" t="s">
        <v>42</v>
      </c>
      <c r="P11" s="54" t="s">
        <v>43</v>
      </c>
      <c r="Q11" s="54" t="s">
        <v>44</v>
      </c>
      <c r="R11" s="41" t="s">
        <v>45</v>
      </c>
      <c r="S11" s="41" t="s">
        <v>46</v>
      </c>
      <c r="T11" s="54" t="s">
        <v>429</v>
      </c>
      <c r="U11" s="31" t="s">
        <v>34</v>
      </c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8"/>
    </row>
    <row r="12" s="34" customFormat="1" ht="21.95" customHeight="1" spans="1:43">
      <c r="A12" s="86" t="s">
        <v>1026</v>
      </c>
      <c r="B12" s="34" t="s">
        <v>1027</v>
      </c>
      <c r="C12" s="498" t="s">
        <v>1028</v>
      </c>
      <c r="D12" s="472" t="s">
        <v>1029</v>
      </c>
      <c r="E12" s="35" t="s">
        <v>1030</v>
      </c>
      <c r="F12" s="140">
        <v>499800</v>
      </c>
      <c r="G12" s="35"/>
      <c r="H12" s="36"/>
      <c r="I12" s="36">
        <v>43122</v>
      </c>
      <c r="J12" s="126">
        <v>43125</v>
      </c>
      <c r="K12" s="38">
        <v>43068</v>
      </c>
      <c r="L12" s="36">
        <v>43073</v>
      </c>
      <c r="M12" s="235">
        <f ca="1">TODAY()-L12</f>
        <v>732</v>
      </c>
      <c r="O12" s="34" t="s">
        <v>1031</v>
      </c>
      <c r="P12" s="47" t="s">
        <v>1032</v>
      </c>
      <c r="Q12" s="34" t="s">
        <v>248</v>
      </c>
      <c r="R12" s="38">
        <v>43117</v>
      </c>
      <c r="S12" s="38">
        <v>43117</v>
      </c>
      <c r="T12" s="34" t="s">
        <v>99</v>
      </c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5"/>
    </row>
    <row r="13" s="186" customFormat="1" ht="21.95" customHeight="1" spans="1:43">
      <c r="A13" s="499" t="s">
        <v>1015</v>
      </c>
      <c r="B13" s="186" t="s">
        <v>1033</v>
      </c>
      <c r="C13" s="500" t="s">
        <v>1034</v>
      </c>
      <c r="D13" s="472" t="s">
        <v>1035</v>
      </c>
      <c r="E13" s="208" t="s">
        <v>1036</v>
      </c>
      <c r="F13" s="501">
        <v>599800</v>
      </c>
      <c r="G13" s="208"/>
      <c r="H13" s="502"/>
      <c r="I13" s="502"/>
      <c r="J13" s="238">
        <v>43097</v>
      </c>
      <c r="K13" s="210">
        <v>43068</v>
      </c>
      <c r="L13" s="502">
        <v>43073</v>
      </c>
      <c r="M13" s="239">
        <f ca="1">TODAY()-L13</f>
        <v>732</v>
      </c>
      <c r="N13" s="513" t="s">
        <v>67</v>
      </c>
      <c r="O13" s="186" t="s">
        <v>1037</v>
      </c>
      <c r="P13" s="243" t="s">
        <v>1038</v>
      </c>
      <c r="Q13" s="186" t="s">
        <v>1039</v>
      </c>
      <c r="R13" s="210">
        <v>43183</v>
      </c>
      <c r="S13" s="210">
        <v>43184</v>
      </c>
      <c r="T13" s="186" t="s">
        <v>168</v>
      </c>
      <c r="U13" s="186" t="s">
        <v>788</v>
      </c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6"/>
    </row>
    <row r="14" s="34" customFormat="1" ht="21.95" customHeight="1" spans="1:44">
      <c r="A14" s="86" t="s">
        <v>1040</v>
      </c>
      <c r="B14" s="34" t="s">
        <v>1041</v>
      </c>
      <c r="C14" s="498" t="s">
        <v>1034</v>
      </c>
      <c r="D14" s="471" t="s">
        <v>1042</v>
      </c>
      <c r="E14" s="35" t="s">
        <v>1043</v>
      </c>
      <c r="F14" s="140">
        <v>999800</v>
      </c>
      <c r="G14" s="140">
        <v>928000</v>
      </c>
      <c r="H14" s="35"/>
      <c r="I14" s="36"/>
      <c r="J14" s="36">
        <v>43251</v>
      </c>
      <c r="K14" s="38">
        <v>43280</v>
      </c>
      <c r="L14" s="38">
        <v>43004</v>
      </c>
      <c r="M14" s="36">
        <v>43007</v>
      </c>
      <c r="N14" s="235">
        <f ca="1" t="shared" ref="N14:N24" si="0">TODAY()-M14</f>
        <v>798</v>
      </c>
      <c r="O14" s="128" t="s">
        <v>67</v>
      </c>
      <c r="P14" s="34" t="s">
        <v>1044</v>
      </c>
      <c r="Q14" s="47" t="s">
        <v>194</v>
      </c>
      <c r="R14" s="34" t="s">
        <v>173</v>
      </c>
      <c r="S14" s="38">
        <v>43243</v>
      </c>
      <c r="T14" s="38">
        <v>43244</v>
      </c>
      <c r="U14" s="34" t="s">
        <v>168</v>
      </c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5"/>
    </row>
    <row r="15" s="15" customFormat="1" ht="21.95" customHeight="1" spans="1:44">
      <c r="A15" s="86" t="s">
        <v>1015</v>
      </c>
      <c r="B15" s="34" t="s">
        <v>1045</v>
      </c>
      <c r="C15" s="498" t="s">
        <v>1034</v>
      </c>
      <c r="D15" s="471" t="s">
        <v>1046</v>
      </c>
      <c r="E15" s="35" t="s">
        <v>1047</v>
      </c>
      <c r="F15" s="140">
        <v>599800</v>
      </c>
      <c r="G15" s="140">
        <v>559800</v>
      </c>
      <c r="H15" s="35"/>
      <c r="I15" s="36"/>
      <c r="J15" s="36">
        <v>43235</v>
      </c>
      <c r="K15" s="126">
        <v>43312</v>
      </c>
      <c r="L15" s="38">
        <v>43098</v>
      </c>
      <c r="M15" s="289">
        <v>43099</v>
      </c>
      <c r="N15" s="235">
        <f ca="1" t="shared" si="0"/>
        <v>706</v>
      </c>
      <c r="O15" s="128" t="s">
        <v>67</v>
      </c>
      <c r="P15" s="34" t="s">
        <v>1048</v>
      </c>
      <c r="Q15" s="47" t="s">
        <v>194</v>
      </c>
      <c r="R15" s="34" t="s">
        <v>173</v>
      </c>
      <c r="S15" s="38">
        <v>43234</v>
      </c>
      <c r="T15" s="38">
        <v>43234</v>
      </c>
      <c r="U15" s="34" t="s">
        <v>99</v>
      </c>
      <c r="V15" s="34"/>
      <c r="W15" s="516"/>
      <c r="X15" s="516"/>
      <c r="Y15" s="516"/>
      <c r="Z15" s="516"/>
      <c r="AA15" s="516"/>
      <c r="AB15" s="516"/>
      <c r="AC15" s="516"/>
      <c r="AD15" s="516"/>
      <c r="AE15" s="516"/>
      <c r="AF15" s="516"/>
      <c r="AG15" s="516"/>
      <c r="AH15" s="516"/>
      <c r="AI15" s="516"/>
      <c r="AJ15" s="516"/>
      <c r="AK15" s="516"/>
      <c r="AL15" s="516"/>
      <c r="AM15" s="516"/>
      <c r="AN15" s="516"/>
      <c r="AO15" s="516"/>
      <c r="AP15" s="516"/>
      <c r="AQ15" s="516"/>
      <c r="AR15" s="518"/>
    </row>
    <row r="16" s="34" customFormat="1" ht="21.95" customHeight="1" spans="1:44">
      <c r="A16" s="86" t="s">
        <v>1049</v>
      </c>
      <c r="B16" s="34" t="s">
        <v>1050</v>
      </c>
      <c r="C16" s="498" t="s">
        <v>1034</v>
      </c>
      <c r="D16" s="471" t="s">
        <v>1051</v>
      </c>
      <c r="E16" s="35" t="s">
        <v>1052</v>
      </c>
      <c r="F16" s="140">
        <v>496800</v>
      </c>
      <c r="G16" s="140">
        <v>465800</v>
      </c>
      <c r="H16" s="35"/>
      <c r="I16" s="36"/>
      <c r="J16" s="36">
        <v>43310</v>
      </c>
      <c r="K16" s="126">
        <v>43337</v>
      </c>
      <c r="L16" s="38">
        <v>43302</v>
      </c>
      <c r="M16" s="289">
        <v>43305</v>
      </c>
      <c r="N16" s="235">
        <f ca="1" t="shared" si="0"/>
        <v>500</v>
      </c>
      <c r="O16" s="128" t="s">
        <v>67</v>
      </c>
      <c r="P16" s="34" t="s">
        <v>1053</v>
      </c>
      <c r="Q16" s="47" t="s">
        <v>194</v>
      </c>
      <c r="R16" s="34" t="s">
        <v>173</v>
      </c>
      <c r="S16" s="38">
        <v>43295</v>
      </c>
      <c r="T16" s="38">
        <v>43296</v>
      </c>
      <c r="U16" s="34" t="s">
        <v>99</v>
      </c>
      <c r="V16" s="34" t="s">
        <v>1054</v>
      </c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5"/>
    </row>
    <row r="17" s="34" customFormat="1" ht="21.95" customHeight="1" spans="1:44">
      <c r="A17" s="86" t="s">
        <v>1055</v>
      </c>
      <c r="B17" s="34" t="s">
        <v>1056</v>
      </c>
      <c r="C17" s="498" t="s">
        <v>462</v>
      </c>
      <c r="D17" s="471" t="s">
        <v>1057</v>
      </c>
      <c r="E17" s="35" t="s">
        <v>1058</v>
      </c>
      <c r="F17" s="140"/>
      <c r="G17" s="140">
        <v>465800</v>
      </c>
      <c r="H17" s="35"/>
      <c r="I17" s="36"/>
      <c r="J17" s="36">
        <v>43338</v>
      </c>
      <c r="K17" s="126">
        <v>43341</v>
      </c>
      <c r="L17" s="38">
        <v>43334</v>
      </c>
      <c r="M17" s="289">
        <v>43335</v>
      </c>
      <c r="N17" s="235">
        <f ca="1" t="shared" si="0"/>
        <v>470</v>
      </c>
      <c r="P17" s="34" t="s">
        <v>1059</v>
      </c>
      <c r="Q17" s="47" t="s">
        <v>467</v>
      </c>
      <c r="R17" s="34" t="s">
        <v>98</v>
      </c>
      <c r="S17" s="38">
        <v>43325</v>
      </c>
      <c r="T17" s="38">
        <v>43332</v>
      </c>
      <c r="U17" s="34" t="s">
        <v>168</v>
      </c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5"/>
    </row>
    <row r="18" s="34" customFormat="1" ht="21.95" customHeight="1" spans="1:44">
      <c r="A18" s="86" t="s">
        <v>1015</v>
      </c>
      <c r="B18" s="34" t="s">
        <v>1060</v>
      </c>
      <c r="C18" s="498" t="s">
        <v>1034</v>
      </c>
      <c r="D18" s="471" t="s">
        <v>1061</v>
      </c>
      <c r="E18" s="35" t="s">
        <v>1062</v>
      </c>
      <c r="F18" s="140">
        <v>599800</v>
      </c>
      <c r="G18" s="140">
        <v>559800</v>
      </c>
      <c r="H18" s="35"/>
      <c r="I18" s="36"/>
      <c r="J18" s="36">
        <v>43363</v>
      </c>
      <c r="K18" s="38">
        <v>43403</v>
      </c>
      <c r="L18" s="38">
        <v>43341</v>
      </c>
      <c r="M18" s="36">
        <v>43341</v>
      </c>
      <c r="N18" s="235">
        <f ca="1" t="shared" si="0"/>
        <v>464</v>
      </c>
      <c r="P18" s="34" t="s">
        <v>1063</v>
      </c>
      <c r="Q18" s="47" t="s">
        <v>194</v>
      </c>
      <c r="R18" s="34" t="s">
        <v>173</v>
      </c>
      <c r="S18" s="38">
        <v>43352</v>
      </c>
      <c r="T18" s="38">
        <v>43353</v>
      </c>
      <c r="U18" s="34" t="s">
        <v>99</v>
      </c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5"/>
    </row>
    <row r="19" s="34" customFormat="1" ht="21.95" customHeight="1" spans="1:44">
      <c r="A19" s="86" t="s">
        <v>1064</v>
      </c>
      <c r="B19" s="34" t="s">
        <v>1065</v>
      </c>
      <c r="C19" s="498" t="s">
        <v>462</v>
      </c>
      <c r="D19" s="471" t="s">
        <v>1066</v>
      </c>
      <c r="E19" s="35" t="s">
        <v>1036</v>
      </c>
      <c r="F19" s="140">
        <v>459800</v>
      </c>
      <c r="G19" s="140">
        <v>429800</v>
      </c>
      <c r="H19" s="35"/>
      <c r="I19" s="36" t="s">
        <v>1067</v>
      </c>
      <c r="J19" s="36">
        <v>43410</v>
      </c>
      <c r="K19" s="379">
        <v>43432</v>
      </c>
      <c r="L19" s="38">
        <v>42941</v>
      </c>
      <c r="M19" s="36">
        <v>42941</v>
      </c>
      <c r="N19" s="235">
        <f ca="1" t="shared" si="0"/>
        <v>864</v>
      </c>
      <c r="O19" s="128" t="s">
        <v>67</v>
      </c>
      <c r="P19" s="34" t="s">
        <v>1068</v>
      </c>
      <c r="Q19" s="34" t="s">
        <v>458</v>
      </c>
      <c r="R19" s="34" t="s">
        <v>173</v>
      </c>
      <c r="S19" s="38">
        <v>43396</v>
      </c>
      <c r="T19" s="38">
        <v>43396</v>
      </c>
      <c r="U19" s="34" t="s">
        <v>168</v>
      </c>
      <c r="V19" s="34" t="s">
        <v>1069</v>
      </c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5"/>
    </row>
    <row r="20" s="34" customFormat="1" ht="21.95" customHeight="1" spans="1:44">
      <c r="A20" s="86" t="s">
        <v>1070</v>
      </c>
      <c r="B20" s="34" t="s">
        <v>1071</v>
      </c>
      <c r="C20" s="498" t="s">
        <v>1034</v>
      </c>
      <c r="D20" s="471" t="s">
        <v>1072</v>
      </c>
      <c r="E20" s="35" t="s">
        <v>1073</v>
      </c>
      <c r="F20" s="140">
        <v>459800</v>
      </c>
      <c r="G20" s="140">
        <v>429800</v>
      </c>
      <c r="H20" s="35"/>
      <c r="I20" s="36"/>
      <c r="J20" s="36">
        <v>43422</v>
      </c>
      <c r="K20" s="379">
        <v>43432</v>
      </c>
      <c r="L20" s="38">
        <v>43123</v>
      </c>
      <c r="M20" s="36">
        <v>43124</v>
      </c>
      <c r="N20" s="235">
        <f ca="1" t="shared" si="0"/>
        <v>681</v>
      </c>
      <c r="O20" s="128" t="s">
        <v>67</v>
      </c>
      <c r="P20" s="34" t="s">
        <v>1074</v>
      </c>
      <c r="Q20" s="47" t="s">
        <v>194</v>
      </c>
      <c r="R20" s="34" t="s">
        <v>173</v>
      </c>
      <c r="S20" s="38">
        <v>43415</v>
      </c>
      <c r="T20" s="38">
        <v>43415</v>
      </c>
      <c r="U20" s="34" t="s">
        <v>168</v>
      </c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5"/>
    </row>
    <row r="21" s="34" customFormat="1" ht="21.95" customHeight="1" spans="1:44">
      <c r="A21" s="86" t="s">
        <v>1055</v>
      </c>
      <c r="B21" s="34" t="s">
        <v>1075</v>
      </c>
      <c r="C21" s="376" t="s">
        <v>462</v>
      </c>
      <c r="D21" s="471" t="s">
        <v>1076</v>
      </c>
      <c r="E21" s="503" t="s">
        <v>1077</v>
      </c>
      <c r="F21" s="140"/>
      <c r="G21" s="140">
        <v>465801</v>
      </c>
      <c r="H21" s="35"/>
      <c r="I21" s="36"/>
      <c r="J21" s="36">
        <v>43415</v>
      </c>
      <c r="K21" s="126">
        <v>43453</v>
      </c>
      <c r="L21" s="38">
        <v>43391</v>
      </c>
      <c r="M21" s="36">
        <v>43391</v>
      </c>
      <c r="N21" s="235">
        <f ca="1" t="shared" si="0"/>
        <v>414</v>
      </c>
      <c r="O21" s="128"/>
      <c r="P21" s="34" t="s">
        <v>1078</v>
      </c>
      <c r="Q21" s="47" t="s">
        <v>467</v>
      </c>
      <c r="R21" s="34" t="s">
        <v>173</v>
      </c>
      <c r="S21" s="38">
        <v>43407</v>
      </c>
      <c r="T21" s="38">
        <v>43408</v>
      </c>
      <c r="U21" s="34" t="s">
        <v>168</v>
      </c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5"/>
    </row>
    <row r="22" s="34" customFormat="1" ht="21.95" customHeight="1" spans="1:44">
      <c r="A22" s="86" t="s">
        <v>1055</v>
      </c>
      <c r="B22" s="34" t="s">
        <v>1079</v>
      </c>
      <c r="C22" s="498" t="s">
        <v>1034</v>
      </c>
      <c r="D22" s="473" t="s">
        <v>1080</v>
      </c>
      <c r="E22" s="35" t="s">
        <v>1081</v>
      </c>
      <c r="F22" s="140"/>
      <c r="G22" s="140">
        <v>465800</v>
      </c>
      <c r="H22" s="35"/>
      <c r="I22" s="36"/>
      <c r="J22" s="36">
        <v>43398</v>
      </c>
      <c r="K22" s="126">
        <v>43460</v>
      </c>
      <c r="L22" s="38">
        <v>43350</v>
      </c>
      <c r="M22" s="36">
        <v>43344</v>
      </c>
      <c r="N22" s="235">
        <f ca="1" t="shared" si="0"/>
        <v>461</v>
      </c>
      <c r="O22" s="128" t="s">
        <v>67</v>
      </c>
      <c r="P22" s="151" t="s">
        <v>1082</v>
      </c>
      <c r="Q22" s="151" t="s">
        <v>194</v>
      </c>
      <c r="R22" s="151" t="s">
        <v>173</v>
      </c>
      <c r="S22" s="517">
        <v>43358</v>
      </c>
      <c r="T22" s="517">
        <v>43358</v>
      </c>
      <c r="U22" s="151" t="s">
        <v>168</v>
      </c>
      <c r="V22" s="151" t="s">
        <v>1083</v>
      </c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5"/>
    </row>
    <row r="23" s="34" customFormat="1" ht="21.95" customHeight="1" spans="1:44">
      <c r="A23" s="86" t="s">
        <v>1015</v>
      </c>
      <c r="B23" s="34" t="s">
        <v>1084</v>
      </c>
      <c r="C23" s="498" t="s">
        <v>1034</v>
      </c>
      <c r="D23" s="471" t="s">
        <v>1085</v>
      </c>
      <c r="E23" s="35" t="s">
        <v>1086</v>
      </c>
      <c r="F23" s="140">
        <v>596800</v>
      </c>
      <c r="G23" s="140">
        <v>559800</v>
      </c>
      <c r="H23" s="35"/>
      <c r="I23" s="36" t="s">
        <v>1087</v>
      </c>
      <c r="J23" s="36">
        <v>43485</v>
      </c>
      <c r="K23" s="126">
        <v>43460</v>
      </c>
      <c r="L23" s="38">
        <v>43298</v>
      </c>
      <c r="M23" s="36">
        <v>43296</v>
      </c>
      <c r="N23" s="235">
        <f ca="1" t="shared" si="0"/>
        <v>509</v>
      </c>
      <c r="O23" s="128" t="s">
        <v>67</v>
      </c>
      <c r="P23" s="34" t="s">
        <v>1088</v>
      </c>
      <c r="Q23" s="47" t="s">
        <v>194</v>
      </c>
      <c r="R23" s="34" t="s">
        <v>173</v>
      </c>
      <c r="S23" s="38">
        <v>43475</v>
      </c>
      <c r="T23" s="38">
        <v>43476</v>
      </c>
      <c r="V23" s="34" t="s">
        <v>1089</v>
      </c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5"/>
    </row>
    <row r="24" s="34" customFormat="1" ht="21.95" customHeight="1" spans="1:44">
      <c r="A24" s="86" t="s">
        <v>1055</v>
      </c>
      <c r="B24" s="34" t="s">
        <v>1090</v>
      </c>
      <c r="C24" s="376" t="s">
        <v>462</v>
      </c>
      <c r="D24" s="471" t="s">
        <v>1091</v>
      </c>
      <c r="E24" s="35" t="s">
        <v>1092</v>
      </c>
      <c r="F24" s="140"/>
      <c r="G24" s="140">
        <v>465801</v>
      </c>
      <c r="H24" s="35"/>
      <c r="I24" s="36"/>
      <c r="J24" s="36">
        <v>43535</v>
      </c>
      <c r="K24" s="126">
        <v>43575</v>
      </c>
      <c r="L24" s="38">
        <v>43391</v>
      </c>
      <c r="M24" s="36">
        <v>43394</v>
      </c>
      <c r="N24" s="235">
        <f ca="1" t="shared" si="0"/>
        <v>411</v>
      </c>
      <c r="O24" s="128" t="s">
        <v>67</v>
      </c>
      <c r="P24" s="34" t="s">
        <v>1093</v>
      </c>
      <c r="Q24" s="47" t="s">
        <v>1094</v>
      </c>
      <c r="R24" s="34" t="s">
        <v>248</v>
      </c>
      <c r="S24" s="38">
        <v>43520</v>
      </c>
      <c r="T24" s="38">
        <v>43521</v>
      </c>
      <c r="U24" s="34" t="s">
        <v>168</v>
      </c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5"/>
    </row>
  </sheetData>
  <conditionalFormatting sqref="M12">
    <cfRule type="cellIs" dxfId="1" priority="25" operator="greaterThan">
      <formula>260</formula>
    </cfRule>
    <cfRule type="cellIs" dxfId="1" priority="26" operator="greaterThan">
      <formula>330</formula>
    </cfRule>
  </conditionalFormatting>
  <conditionalFormatting sqref="M13">
    <cfRule type="cellIs" dxfId="1" priority="23" operator="greaterThan">
      <formula>260</formula>
    </cfRule>
    <cfRule type="cellIs" dxfId="1" priority="24" operator="greaterThan">
      <formula>330</formula>
    </cfRule>
  </conditionalFormatting>
  <conditionalFormatting sqref="N14">
    <cfRule type="cellIs" dxfId="1" priority="21" operator="greaterThan">
      <formula>260</formula>
    </cfRule>
    <cfRule type="cellIs" dxfId="1" priority="22" operator="greaterThan">
      <formula>330</formula>
    </cfRule>
  </conditionalFormatting>
  <conditionalFormatting sqref="N15">
    <cfRule type="cellIs" dxfId="1" priority="19" operator="greaterThan">
      <formula>260</formula>
    </cfRule>
    <cfRule type="cellIs" dxfId="1" priority="20" operator="greaterThan">
      <formula>330</formula>
    </cfRule>
  </conditionalFormatting>
  <conditionalFormatting sqref="N16">
    <cfRule type="cellIs" dxfId="1" priority="17" operator="greaterThan">
      <formula>260</formula>
    </cfRule>
    <cfRule type="cellIs" dxfId="1" priority="18" operator="greaterThan">
      <formula>330</formula>
    </cfRule>
  </conditionalFormatting>
  <conditionalFormatting sqref="N17">
    <cfRule type="cellIs" dxfId="1" priority="15" operator="greaterThan">
      <formula>260</formula>
    </cfRule>
    <cfRule type="cellIs" dxfId="1" priority="16" operator="greaterThan">
      <formula>330</formula>
    </cfRule>
  </conditionalFormatting>
  <conditionalFormatting sqref="N18">
    <cfRule type="cellIs" dxfId="1" priority="13" operator="greaterThan">
      <formula>260</formula>
    </cfRule>
    <cfRule type="cellIs" dxfId="1" priority="14" operator="greaterThan">
      <formula>330</formula>
    </cfRule>
  </conditionalFormatting>
  <conditionalFormatting sqref="N19">
    <cfRule type="cellIs" dxfId="1" priority="9" operator="greaterThan">
      <formula>260</formula>
    </cfRule>
    <cfRule type="cellIs" dxfId="1" priority="10" operator="greaterThan">
      <formula>330</formula>
    </cfRule>
  </conditionalFormatting>
  <conditionalFormatting sqref="N20">
    <cfRule type="cellIs" dxfId="1" priority="11" operator="greaterThan">
      <formula>260</formula>
    </cfRule>
    <cfRule type="cellIs" dxfId="1" priority="12" operator="greaterThan">
      <formula>330</formula>
    </cfRule>
  </conditionalFormatting>
  <conditionalFormatting sqref="N21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N22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N23">
    <cfRule type="cellIs" dxfId="1" priority="3" operator="greaterThan">
      <formula>260</formula>
    </cfRule>
    <cfRule type="cellIs" dxfId="1" priority="4" operator="greaterThan">
      <formula>330</formula>
    </cfRule>
  </conditionalFormatting>
  <conditionalFormatting sqref="N24">
    <cfRule type="cellIs" dxfId="1" priority="1" operator="greaterThan">
      <formula>260</formula>
    </cfRule>
    <cfRule type="cellIs" dxfId="1" priority="2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4"/>
  <sheetViews>
    <sheetView topLeftCell="A22" workbookViewId="0">
      <selection activeCell="G51" sqref="G51"/>
    </sheetView>
  </sheetViews>
  <sheetFormatPr defaultColWidth="9" defaultRowHeight="12.75"/>
  <cols>
    <col min="1" max="1" width="19.4285714285714" customWidth="1"/>
    <col min="3" max="3" width="6.85714285714286" customWidth="1"/>
    <col min="4" max="4" width="20.7142857142857" customWidth="1"/>
    <col min="5" max="5" width="17.8571428571429" customWidth="1"/>
    <col min="6" max="6" width="10.2857142857143" customWidth="1"/>
    <col min="7" max="7" width="12.4285714285714" customWidth="1"/>
    <col min="10" max="10" width="12.1428571428571" customWidth="1"/>
    <col min="11" max="11" width="10.7142857142857" style="6" customWidth="1"/>
    <col min="17" max="17" width="11.1428571428571" customWidth="1"/>
  </cols>
  <sheetData>
    <row r="1" s="3" customFormat="1" ht="21.75" customHeight="1" spans="1:17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2" t="s">
        <v>36</v>
      </c>
      <c r="H1" s="32" t="s">
        <v>1095</v>
      </c>
      <c r="I1" s="33" t="s">
        <v>352</v>
      </c>
      <c r="J1" s="33"/>
      <c r="K1" s="45" t="s">
        <v>39</v>
      </c>
      <c r="L1" s="32" t="s">
        <v>353</v>
      </c>
      <c r="M1" s="32" t="s">
        <v>43</v>
      </c>
      <c r="N1" s="32" t="s">
        <v>47</v>
      </c>
      <c r="O1" s="32" t="s">
        <v>34</v>
      </c>
      <c r="P1" s="46"/>
      <c r="Q1" s="46"/>
    </row>
    <row r="2" s="2" customFormat="1" ht="17.25" customHeight="1" spans="1:15">
      <c r="A2" s="187" t="s">
        <v>1096</v>
      </c>
      <c r="B2" s="188"/>
      <c r="C2" s="189" t="s">
        <v>1097</v>
      </c>
      <c r="D2" s="80" t="s">
        <v>1098</v>
      </c>
      <c r="E2" s="141" t="s">
        <v>1099</v>
      </c>
      <c r="F2" s="82">
        <v>818000</v>
      </c>
      <c r="G2" s="85" t="s">
        <v>358</v>
      </c>
      <c r="H2" s="141"/>
      <c r="I2" s="250">
        <v>41722</v>
      </c>
      <c r="J2" s="211"/>
      <c r="K2" s="212">
        <v>41587</v>
      </c>
      <c r="L2" s="213" t="s">
        <v>1100</v>
      </c>
      <c r="M2" s="213" t="s">
        <v>360</v>
      </c>
      <c r="N2" s="213" t="s">
        <v>367</v>
      </c>
      <c r="O2" s="218">
        <v>41703</v>
      </c>
    </row>
    <row r="3" s="135" customFormat="1" ht="20.25" customHeight="1" spans="1:15">
      <c r="A3" s="466" t="s">
        <v>1101</v>
      </c>
      <c r="B3" s="141" t="s">
        <v>1102</v>
      </c>
      <c r="C3" s="467" t="s">
        <v>369</v>
      </c>
      <c r="D3" s="141" t="s">
        <v>1103</v>
      </c>
      <c r="E3" s="184" t="s">
        <v>1104</v>
      </c>
      <c r="F3" s="141">
        <v>828000</v>
      </c>
      <c r="G3" s="85" t="s">
        <v>358</v>
      </c>
      <c r="H3" s="141"/>
      <c r="I3" s="250">
        <v>41877</v>
      </c>
      <c r="J3" s="475" t="s">
        <v>1105</v>
      </c>
      <c r="K3" s="215">
        <v>41803</v>
      </c>
      <c r="L3" s="184" t="s">
        <v>1106</v>
      </c>
      <c r="M3" s="184" t="s">
        <v>554</v>
      </c>
      <c r="N3" s="184" t="s">
        <v>367</v>
      </c>
      <c r="O3" s="215">
        <v>41863</v>
      </c>
    </row>
    <row r="4" s="135" customFormat="1" ht="20.25" customHeight="1" spans="1:15">
      <c r="A4" s="466" t="s">
        <v>1107</v>
      </c>
      <c r="B4" s="141" t="s">
        <v>1108</v>
      </c>
      <c r="C4" s="467" t="s">
        <v>1109</v>
      </c>
      <c r="D4" s="141" t="s">
        <v>1110</v>
      </c>
      <c r="E4" s="184" t="s">
        <v>1111</v>
      </c>
      <c r="F4" s="141">
        <v>698000</v>
      </c>
      <c r="G4" s="85" t="s">
        <v>358</v>
      </c>
      <c r="H4" s="141"/>
      <c r="I4" s="250">
        <v>41909</v>
      </c>
      <c r="J4" s="475" t="s">
        <v>1112</v>
      </c>
      <c r="K4" s="215">
        <v>41782</v>
      </c>
      <c r="L4" s="184" t="s">
        <v>1113</v>
      </c>
      <c r="M4" s="184" t="s">
        <v>1114</v>
      </c>
      <c r="N4" s="184" t="s">
        <v>99</v>
      </c>
      <c r="O4" s="215">
        <v>41879</v>
      </c>
    </row>
    <row r="5" s="135" customFormat="1" ht="20.25" customHeight="1" spans="1:15">
      <c r="A5" s="466" t="s">
        <v>1101</v>
      </c>
      <c r="B5" s="141" t="s">
        <v>1115</v>
      </c>
      <c r="C5" s="467" t="s">
        <v>369</v>
      </c>
      <c r="D5" s="141" t="s">
        <v>1116</v>
      </c>
      <c r="E5" s="184" t="s">
        <v>1117</v>
      </c>
      <c r="F5" s="141">
        <v>828000</v>
      </c>
      <c r="G5" s="85" t="s">
        <v>358</v>
      </c>
      <c r="H5" s="141"/>
      <c r="I5" s="250">
        <v>42034</v>
      </c>
      <c r="J5" s="475" t="s">
        <v>1105</v>
      </c>
      <c r="K5" s="215">
        <v>41803</v>
      </c>
      <c r="L5" s="184" t="s">
        <v>1118</v>
      </c>
      <c r="M5" s="184" t="s">
        <v>588</v>
      </c>
      <c r="N5" s="184" t="s">
        <v>367</v>
      </c>
      <c r="O5" s="215">
        <v>41948</v>
      </c>
    </row>
    <row r="6" s="135" customFormat="1" ht="20.25" customHeight="1" spans="1:17">
      <c r="A6" s="466" t="s">
        <v>1119</v>
      </c>
      <c r="B6" s="141" t="s">
        <v>1120</v>
      </c>
      <c r="C6" s="467" t="s">
        <v>369</v>
      </c>
      <c r="D6" s="141" t="s">
        <v>1121</v>
      </c>
      <c r="E6" s="184" t="s">
        <v>1122</v>
      </c>
      <c r="F6" s="141">
        <v>828000</v>
      </c>
      <c r="G6" s="85" t="s">
        <v>1123</v>
      </c>
      <c r="H6" s="141"/>
      <c r="I6" s="250">
        <v>42061</v>
      </c>
      <c r="J6" s="475" t="s">
        <v>1124</v>
      </c>
      <c r="K6" s="215">
        <v>41983</v>
      </c>
      <c r="L6" s="184" t="s">
        <v>1125</v>
      </c>
      <c r="M6" s="184" t="s">
        <v>737</v>
      </c>
      <c r="N6" s="184" t="s">
        <v>99</v>
      </c>
      <c r="O6" s="215" t="s">
        <v>1126</v>
      </c>
      <c r="P6" s="135">
        <v>703800</v>
      </c>
      <c r="Q6" s="135" t="s">
        <v>1126</v>
      </c>
    </row>
    <row r="7" s="135" customFormat="1" ht="20.25" customHeight="1" spans="1:15">
      <c r="A7" s="466" t="s">
        <v>1127</v>
      </c>
      <c r="B7" s="141" t="s">
        <v>1128</v>
      </c>
      <c r="C7" s="467" t="s">
        <v>1129</v>
      </c>
      <c r="D7" s="141" t="s">
        <v>1130</v>
      </c>
      <c r="E7" s="184" t="s">
        <v>1131</v>
      </c>
      <c r="F7" s="141">
        <v>728000</v>
      </c>
      <c r="G7" s="85" t="s">
        <v>1132</v>
      </c>
      <c r="H7" s="141"/>
      <c r="I7" s="193">
        <v>42122</v>
      </c>
      <c r="J7" s="475" t="s">
        <v>519</v>
      </c>
      <c r="K7" s="215">
        <v>41810</v>
      </c>
      <c r="L7" s="184" t="s">
        <v>1133</v>
      </c>
      <c r="M7" s="184" t="s">
        <v>576</v>
      </c>
      <c r="N7" s="184" t="s">
        <v>1134</v>
      </c>
      <c r="O7" s="215">
        <v>41986</v>
      </c>
    </row>
    <row r="8" s="135" customFormat="1" ht="20.25" customHeight="1" spans="1:15">
      <c r="A8" s="466" t="s">
        <v>1135</v>
      </c>
      <c r="B8" s="141" t="s">
        <v>1136</v>
      </c>
      <c r="C8" s="467" t="s">
        <v>1129</v>
      </c>
      <c r="D8" s="141" t="s">
        <v>1137</v>
      </c>
      <c r="E8" s="184" t="s">
        <v>1131</v>
      </c>
      <c r="F8" s="141">
        <v>728000</v>
      </c>
      <c r="G8" s="85" t="s">
        <v>1138</v>
      </c>
      <c r="H8" s="141"/>
      <c r="I8" s="193">
        <v>42122</v>
      </c>
      <c r="J8" s="475" t="s">
        <v>1139</v>
      </c>
      <c r="K8" s="215">
        <v>41825</v>
      </c>
      <c r="L8" s="184" t="s">
        <v>1140</v>
      </c>
      <c r="M8" s="184" t="s">
        <v>405</v>
      </c>
      <c r="N8" s="184" t="s">
        <v>367</v>
      </c>
      <c r="O8" s="215">
        <v>42064</v>
      </c>
    </row>
    <row r="9" s="135" customFormat="1" ht="20.25" customHeight="1" spans="1:15">
      <c r="A9" s="466" t="s">
        <v>1141</v>
      </c>
      <c r="B9" s="141" t="s">
        <v>1142</v>
      </c>
      <c r="C9" s="467" t="s">
        <v>1143</v>
      </c>
      <c r="D9" s="141" t="s">
        <v>1144</v>
      </c>
      <c r="E9" s="184" t="s">
        <v>1104</v>
      </c>
      <c r="F9" s="141">
        <v>958000</v>
      </c>
      <c r="G9" s="193">
        <v>42128</v>
      </c>
      <c r="H9" s="193">
        <v>42138</v>
      </c>
      <c r="I9" s="193">
        <v>42138</v>
      </c>
      <c r="J9" s="475" t="s">
        <v>495</v>
      </c>
      <c r="K9" s="215">
        <v>41709</v>
      </c>
      <c r="L9" s="184" t="s">
        <v>1145</v>
      </c>
      <c r="M9" s="184" t="s">
        <v>1146</v>
      </c>
      <c r="N9" s="184" t="s">
        <v>99</v>
      </c>
      <c r="O9" s="215">
        <v>42113</v>
      </c>
    </row>
    <row r="10" s="135" customFormat="1" ht="37.5" customHeight="1" spans="1:16">
      <c r="A10" s="466" t="s">
        <v>1119</v>
      </c>
      <c r="B10" s="82" t="s">
        <v>1147</v>
      </c>
      <c r="C10" s="82" t="s">
        <v>369</v>
      </c>
      <c r="D10" s="141" t="s">
        <v>1148</v>
      </c>
      <c r="E10" s="192" t="s">
        <v>1149</v>
      </c>
      <c r="F10" s="468">
        <v>828000</v>
      </c>
      <c r="G10" s="215">
        <v>42156</v>
      </c>
      <c r="H10" s="468" t="s">
        <v>384</v>
      </c>
      <c r="I10" s="193">
        <v>42276</v>
      </c>
      <c r="J10" s="475" t="s">
        <v>1112</v>
      </c>
      <c r="K10" s="215">
        <v>42148</v>
      </c>
      <c r="L10" s="184"/>
      <c r="M10" s="184" t="s">
        <v>1150</v>
      </c>
      <c r="N10" s="184" t="s">
        <v>405</v>
      </c>
      <c r="O10" s="184" t="s">
        <v>168</v>
      </c>
      <c r="P10" s="165">
        <v>42151</v>
      </c>
    </row>
    <row r="11" s="77" customFormat="1" spans="11:11">
      <c r="K11" s="115"/>
    </row>
    <row r="12" s="30" customFormat="1" ht="21.95" customHeight="1" spans="1:49">
      <c r="A12" s="39" t="s">
        <v>0</v>
      </c>
      <c r="B12" s="39" t="s">
        <v>28</v>
      </c>
      <c r="C12" s="39" t="s">
        <v>29</v>
      </c>
      <c r="D12" s="39" t="s">
        <v>30</v>
      </c>
      <c r="E12" s="39" t="s">
        <v>31</v>
      </c>
      <c r="F12" s="39" t="s">
        <v>32</v>
      </c>
      <c r="G12" s="40" t="s">
        <v>34</v>
      </c>
      <c r="H12" s="41" t="s">
        <v>386</v>
      </c>
      <c r="I12" s="41" t="s">
        <v>387</v>
      </c>
      <c r="J12" s="48" t="s">
        <v>37</v>
      </c>
      <c r="K12" s="48" t="s">
        <v>38</v>
      </c>
      <c r="L12" s="48" t="s">
        <v>39</v>
      </c>
      <c r="M12" s="49" t="s">
        <v>388</v>
      </c>
      <c r="N12" s="50" t="s">
        <v>42</v>
      </c>
      <c r="O12" s="50" t="s">
        <v>43</v>
      </c>
      <c r="P12" s="51" t="s">
        <v>44</v>
      </c>
      <c r="Q12" s="41" t="s">
        <v>45</v>
      </c>
      <c r="R12" s="41" t="s">
        <v>46</v>
      </c>
      <c r="S12" s="55" t="s">
        <v>47</v>
      </c>
      <c r="T12" s="30" t="s">
        <v>34</v>
      </c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9"/>
    </row>
    <row r="13" s="135" customFormat="1" ht="21.95" customHeight="1" spans="1:48">
      <c r="A13" s="60" t="s">
        <v>1151</v>
      </c>
      <c r="B13" s="60" t="s">
        <v>1152</v>
      </c>
      <c r="C13" s="60" t="s">
        <v>369</v>
      </c>
      <c r="D13" s="65" t="s">
        <v>1153</v>
      </c>
      <c r="E13" s="469" t="s">
        <v>1154</v>
      </c>
      <c r="F13" s="254">
        <v>822000</v>
      </c>
      <c r="G13" s="470"/>
      <c r="H13" s="69">
        <v>42319</v>
      </c>
      <c r="I13" s="69">
        <v>42320</v>
      </c>
      <c r="J13" s="69">
        <v>42320</v>
      </c>
      <c r="K13" s="67"/>
      <c r="L13" s="69">
        <v>42302</v>
      </c>
      <c r="M13" s="118" t="s">
        <v>67</v>
      </c>
      <c r="N13" s="60" t="s">
        <v>1155</v>
      </c>
      <c r="O13" s="60"/>
      <c r="P13" s="65"/>
      <c r="Q13" s="67"/>
      <c r="R13" s="67"/>
      <c r="S13" s="60"/>
      <c r="T13" s="65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</row>
    <row r="14" s="135" customFormat="1" ht="21.95" customHeight="1" spans="1:48">
      <c r="A14" s="60" t="s">
        <v>1156</v>
      </c>
      <c r="B14" s="60" t="s">
        <v>1157</v>
      </c>
      <c r="C14" s="60" t="s">
        <v>369</v>
      </c>
      <c r="D14" s="65" t="s">
        <v>1158</v>
      </c>
      <c r="E14" s="469" t="s">
        <v>1159</v>
      </c>
      <c r="F14" s="254">
        <v>828000</v>
      </c>
      <c r="G14" s="470"/>
      <c r="H14" s="69">
        <v>42262</v>
      </c>
      <c r="I14" s="69" t="s">
        <v>384</v>
      </c>
      <c r="J14" s="69">
        <v>42336</v>
      </c>
      <c r="K14" s="67">
        <v>42080</v>
      </c>
      <c r="L14" s="69">
        <v>41709</v>
      </c>
      <c r="M14" s="118" t="s">
        <v>67</v>
      </c>
      <c r="N14" s="60" t="s">
        <v>1160</v>
      </c>
      <c r="O14" s="60" t="s">
        <v>533</v>
      </c>
      <c r="P14" s="65" t="s">
        <v>400</v>
      </c>
      <c r="Q14" s="67"/>
      <c r="R14" s="67"/>
      <c r="S14" s="60" t="s">
        <v>99</v>
      </c>
      <c r="T14" s="175" t="s">
        <v>1161</v>
      </c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</row>
    <row r="15" s="135" customFormat="1" ht="21.95" customHeight="1" spans="1:48">
      <c r="A15" s="60" t="s">
        <v>1162</v>
      </c>
      <c r="B15" s="60" t="s">
        <v>1163</v>
      </c>
      <c r="C15" s="60" t="s">
        <v>1164</v>
      </c>
      <c r="D15" s="65" t="s">
        <v>1165</v>
      </c>
      <c r="E15" s="469" t="s">
        <v>1166</v>
      </c>
      <c r="F15" s="254">
        <v>658000</v>
      </c>
      <c r="G15" s="470" t="s">
        <v>1167</v>
      </c>
      <c r="H15" s="69" t="s">
        <v>1168</v>
      </c>
      <c r="I15" s="69">
        <v>42394</v>
      </c>
      <c r="J15" s="69">
        <v>42394</v>
      </c>
      <c r="K15" s="67">
        <v>42263</v>
      </c>
      <c r="L15" s="69">
        <v>42271</v>
      </c>
      <c r="M15" s="118"/>
      <c r="N15" s="64" t="s">
        <v>385</v>
      </c>
      <c r="O15" s="60"/>
      <c r="P15" s="65"/>
      <c r="Q15" s="67"/>
      <c r="R15" s="67"/>
      <c r="S15" s="60"/>
      <c r="T15" s="65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</row>
    <row r="16" s="135" customFormat="1" ht="21.95" customHeight="1" spans="1:48">
      <c r="A16" s="60" t="s">
        <v>1162</v>
      </c>
      <c r="B16" s="60" t="s">
        <v>1169</v>
      </c>
      <c r="C16" s="60" t="s">
        <v>1164</v>
      </c>
      <c r="D16" s="65" t="s">
        <v>1170</v>
      </c>
      <c r="E16" s="469" t="s">
        <v>1171</v>
      </c>
      <c r="F16" s="254">
        <v>658000</v>
      </c>
      <c r="G16" s="470"/>
      <c r="H16" s="69">
        <v>42295</v>
      </c>
      <c r="I16" s="69" t="s">
        <v>384</v>
      </c>
      <c r="J16" s="69">
        <v>42426</v>
      </c>
      <c r="K16" s="67">
        <v>42244</v>
      </c>
      <c r="L16" s="69">
        <v>42251</v>
      </c>
      <c r="M16" s="118"/>
      <c r="N16" s="60" t="s">
        <v>1172</v>
      </c>
      <c r="O16" s="60" t="s">
        <v>405</v>
      </c>
      <c r="P16" s="65" t="s">
        <v>400</v>
      </c>
      <c r="Q16" s="67">
        <v>42279</v>
      </c>
      <c r="R16" s="67">
        <v>42279</v>
      </c>
      <c r="S16" s="60" t="s">
        <v>367</v>
      </c>
      <c r="T16" s="60" t="s">
        <v>1173</v>
      </c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</row>
    <row r="17" s="135" customFormat="1" ht="21.95" customHeight="1" spans="1:48">
      <c r="A17" s="60" t="s">
        <v>1162</v>
      </c>
      <c r="B17" s="60" t="s">
        <v>1174</v>
      </c>
      <c r="C17" s="60" t="s">
        <v>1164</v>
      </c>
      <c r="D17" s="65" t="s">
        <v>1175</v>
      </c>
      <c r="E17" s="469" t="s">
        <v>1166</v>
      </c>
      <c r="F17" s="254">
        <v>658000</v>
      </c>
      <c r="G17" s="470"/>
      <c r="H17" s="69">
        <v>42303</v>
      </c>
      <c r="I17" s="69" t="s">
        <v>1176</v>
      </c>
      <c r="J17" s="69">
        <v>42451</v>
      </c>
      <c r="K17" s="67">
        <v>42296</v>
      </c>
      <c r="L17" s="69">
        <v>42301</v>
      </c>
      <c r="M17" s="118"/>
      <c r="N17" s="60" t="s">
        <v>1177</v>
      </c>
      <c r="O17" s="60" t="s">
        <v>1178</v>
      </c>
      <c r="P17" s="65" t="s">
        <v>393</v>
      </c>
      <c r="Q17" s="67">
        <v>42290</v>
      </c>
      <c r="R17" s="67">
        <v>42290</v>
      </c>
      <c r="S17" s="60" t="s">
        <v>168</v>
      </c>
      <c r="T17" s="65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</row>
    <row r="18" s="138" customFormat="1" ht="21.95" customHeight="1" spans="1:20">
      <c r="A18" s="60" t="s">
        <v>1162</v>
      </c>
      <c r="B18" s="60" t="s">
        <v>1179</v>
      </c>
      <c r="C18" s="60" t="s">
        <v>1164</v>
      </c>
      <c r="D18" s="65" t="s">
        <v>1180</v>
      </c>
      <c r="E18" s="469" t="s">
        <v>1166</v>
      </c>
      <c r="F18" s="254">
        <v>658000</v>
      </c>
      <c r="G18" s="470"/>
      <c r="H18" s="69">
        <v>42471</v>
      </c>
      <c r="I18" s="69">
        <v>42471</v>
      </c>
      <c r="J18" s="69">
        <v>42543</v>
      </c>
      <c r="K18" s="67">
        <v>42307</v>
      </c>
      <c r="L18" s="69">
        <v>42315</v>
      </c>
      <c r="M18" s="118" t="s">
        <v>67</v>
      </c>
      <c r="N18" s="60" t="s">
        <v>1181</v>
      </c>
      <c r="O18" s="138" t="s">
        <v>1182</v>
      </c>
      <c r="P18" s="60" t="s">
        <v>167</v>
      </c>
      <c r="Q18" s="67">
        <v>42461</v>
      </c>
      <c r="R18" s="69">
        <v>42461</v>
      </c>
      <c r="S18" s="65" t="s">
        <v>168</v>
      </c>
      <c r="T18" s="65"/>
    </row>
    <row r="19" s="138" customFormat="1" ht="21.95" customHeight="1" spans="1:20">
      <c r="A19" s="60" t="s">
        <v>1183</v>
      </c>
      <c r="B19" s="60" t="s">
        <v>1184</v>
      </c>
      <c r="C19" s="60" t="s">
        <v>1164</v>
      </c>
      <c r="D19" s="65" t="s">
        <v>1185</v>
      </c>
      <c r="E19" s="469" t="s">
        <v>432</v>
      </c>
      <c r="F19" s="254">
        <v>658000</v>
      </c>
      <c r="G19" s="66"/>
      <c r="H19" s="69">
        <v>42505</v>
      </c>
      <c r="I19" s="69">
        <v>42506</v>
      </c>
      <c r="J19" s="69">
        <v>42543</v>
      </c>
      <c r="K19" s="67">
        <v>42501</v>
      </c>
      <c r="L19" s="69">
        <v>42501</v>
      </c>
      <c r="M19" s="118" t="s">
        <v>67</v>
      </c>
      <c r="N19" s="60" t="s">
        <v>1186</v>
      </c>
      <c r="O19" s="138" t="s">
        <v>399</v>
      </c>
      <c r="P19" s="60" t="s">
        <v>400</v>
      </c>
      <c r="Q19" s="67">
        <v>42488</v>
      </c>
      <c r="R19" s="69">
        <v>42489</v>
      </c>
      <c r="S19" s="65" t="s">
        <v>168</v>
      </c>
      <c r="T19" s="65"/>
    </row>
    <row r="20" s="138" customFormat="1" ht="21.95" customHeight="1" spans="1:20">
      <c r="A20" s="60" t="s">
        <v>1183</v>
      </c>
      <c r="B20" s="60" t="s">
        <v>1187</v>
      </c>
      <c r="C20" s="60" t="s">
        <v>1164</v>
      </c>
      <c r="D20" s="65" t="s">
        <v>1188</v>
      </c>
      <c r="E20" s="469" t="s">
        <v>1189</v>
      </c>
      <c r="F20" s="254">
        <v>658000</v>
      </c>
      <c r="G20" s="66"/>
      <c r="H20" s="69">
        <v>42544</v>
      </c>
      <c r="I20" s="69">
        <v>42545</v>
      </c>
      <c r="J20" s="69">
        <v>42605</v>
      </c>
      <c r="K20" s="67">
        <v>42499</v>
      </c>
      <c r="L20" s="69">
        <v>42499</v>
      </c>
      <c r="M20" s="118"/>
      <c r="N20" s="60" t="s">
        <v>1190</v>
      </c>
      <c r="O20" s="138" t="s">
        <v>467</v>
      </c>
      <c r="P20" s="60" t="s">
        <v>98</v>
      </c>
      <c r="Q20" s="67">
        <v>42532</v>
      </c>
      <c r="R20" s="69">
        <v>42532</v>
      </c>
      <c r="S20" s="65" t="s">
        <v>99</v>
      </c>
      <c r="T20" s="65"/>
    </row>
    <row r="21" s="138" customFormat="1" ht="22.5" customHeight="1" spans="1:20">
      <c r="A21" s="60" t="s">
        <v>1191</v>
      </c>
      <c r="B21" s="60" t="s">
        <v>1192</v>
      </c>
      <c r="C21" s="65" t="s">
        <v>1193</v>
      </c>
      <c r="D21" s="65" t="s">
        <v>1194</v>
      </c>
      <c r="E21" s="60" t="s">
        <v>1195</v>
      </c>
      <c r="F21" s="65">
        <v>708000</v>
      </c>
      <c r="G21" s="203"/>
      <c r="H21" s="67">
        <v>42564</v>
      </c>
      <c r="I21" s="69">
        <v>42565</v>
      </c>
      <c r="J21" s="67">
        <v>42605</v>
      </c>
      <c r="K21" s="69">
        <v>42557</v>
      </c>
      <c r="L21" s="69">
        <v>42557</v>
      </c>
      <c r="M21" s="118"/>
      <c r="N21" s="60" t="s">
        <v>1196</v>
      </c>
      <c r="O21" s="60" t="s">
        <v>405</v>
      </c>
      <c r="P21" s="60" t="s">
        <v>1197</v>
      </c>
      <c r="Q21" s="67">
        <v>42527</v>
      </c>
      <c r="R21" s="67">
        <v>42527</v>
      </c>
      <c r="S21" s="65" t="s">
        <v>99</v>
      </c>
      <c r="T21" s="65"/>
    </row>
    <row r="22" s="138" customFormat="1" ht="22.5" customHeight="1" spans="1:21">
      <c r="A22" s="61" t="s">
        <v>1198</v>
      </c>
      <c r="B22" s="60" t="s">
        <v>1199</v>
      </c>
      <c r="C22" s="65" t="s">
        <v>1129</v>
      </c>
      <c r="D22" s="63" t="s">
        <v>1200</v>
      </c>
      <c r="E22" s="60" t="s">
        <v>1166</v>
      </c>
      <c r="F22" s="65">
        <v>708000</v>
      </c>
      <c r="G22" s="470"/>
      <c r="H22" s="67">
        <v>42603</v>
      </c>
      <c r="I22" s="69">
        <v>42604</v>
      </c>
      <c r="J22" s="116">
        <v>42640</v>
      </c>
      <c r="K22" s="69">
        <v>42426</v>
      </c>
      <c r="L22" s="69">
        <v>42425</v>
      </c>
      <c r="M22" s="476">
        <f ca="1">TODAY()-L22</f>
        <v>1380</v>
      </c>
      <c r="N22" s="118" t="s">
        <v>67</v>
      </c>
      <c r="O22" s="60" t="s">
        <v>1201</v>
      </c>
      <c r="P22" s="60" t="s">
        <v>606</v>
      </c>
      <c r="Q22" s="60" t="s">
        <v>1197</v>
      </c>
      <c r="R22" s="67">
        <v>42596</v>
      </c>
      <c r="S22" s="67">
        <v>42596</v>
      </c>
      <c r="T22" s="65" t="s">
        <v>168</v>
      </c>
      <c r="U22" s="65"/>
    </row>
    <row r="23" s="138" customFormat="1" ht="22.5" customHeight="1" spans="1:21">
      <c r="A23" s="60" t="s">
        <v>1183</v>
      </c>
      <c r="B23" s="60" t="s">
        <v>1202</v>
      </c>
      <c r="C23" s="65" t="s">
        <v>1193</v>
      </c>
      <c r="D23" s="63" t="s">
        <v>1203</v>
      </c>
      <c r="E23" s="60" t="s">
        <v>1073</v>
      </c>
      <c r="F23" s="65">
        <v>658000</v>
      </c>
      <c r="G23" s="470"/>
      <c r="H23" s="67">
        <v>42680</v>
      </c>
      <c r="I23" s="69">
        <v>42681</v>
      </c>
      <c r="J23" s="116">
        <v>42671</v>
      </c>
      <c r="K23" s="69">
        <v>42671</v>
      </c>
      <c r="L23" s="69">
        <v>42676</v>
      </c>
      <c r="M23" s="354"/>
      <c r="N23" s="118"/>
      <c r="O23" s="477" t="s">
        <v>1204</v>
      </c>
      <c r="P23" s="478" t="s">
        <v>405</v>
      </c>
      <c r="Q23" s="478" t="s">
        <v>400</v>
      </c>
      <c r="R23" s="67">
        <v>42656</v>
      </c>
      <c r="S23" s="67">
        <v>42661</v>
      </c>
      <c r="T23" s="65" t="s">
        <v>99</v>
      </c>
      <c r="U23" s="65"/>
    </row>
    <row r="24" s="138" customFormat="1" ht="22.5" customHeight="1" spans="1:21">
      <c r="A24" s="60" t="s">
        <v>1183</v>
      </c>
      <c r="B24" s="60" t="s">
        <v>1205</v>
      </c>
      <c r="C24" s="65" t="s">
        <v>1193</v>
      </c>
      <c r="D24" s="63" t="s">
        <v>1206</v>
      </c>
      <c r="E24" s="60" t="s">
        <v>1171</v>
      </c>
      <c r="F24" s="65">
        <v>658000</v>
      </c>
      <c r="G24" s="470"/>
      <c r="H24" s="67">
        <v>42725</v>
      </c>
      <c r="I24" s="69">
        <v>42726</v>
      </c>
      <c r="J24" s="116">
        <v>42730</v>
      </c>
      <c r="K24" s="69">
        <v>42720</v>
      </c>
      <c r="L24" s="69">
        <v>42720</v>
      </c>
      <c r="M24" s="68">
        <f ca="1">TODAY()-L24</f>
        <v>1085</v>
      </c>
      <c r="N24" s="118"/>
      <c r="O24" s="479" t="s">
        <v>1207</v>
      </c>
      <c r="P24" s="479" t="s">
        <v>1208</v>
      </c>
      <c r="Q24" s="479" t="s">
        <v>738</v>
      </c>
      <c r="R24" s="484">
        <v>42713</v>
      </c>
      <c r="S24" s="484">
        <v>42713</v>
      </c>
      <c r="T24" s="485" t="s">
        <v>99</v>
      </c>
      <c r="U24" s="65"/>
    </row>
    <row r="25" s="138" customFormat="1" ht="22.5" customHeight="1" spans="1:21">
      <c r="A25" s="60" t="s">
        <v>1209</v>
      </c>
      <c r="B25" s="60" t="s">
        <v>1210</v>
      </c>
      <c r="C25" s="65" t="s">
        <v>1193</v>
      </c>
      <c r="D25" s="63" t="s">
        <v>1211</v>
      </c>
      <c r="E25" s="60" t="s">
        <v>1212</v>
      </c>
      <c r="F25" s="65">
        <v>818000</v>
      </c>
      <c r="G25" s="64" t="s">
        <v>1213</v>
      </c>
      <c r="H25" s="67">
        <v>42825</v>
      </c>
      <c r="I25" s="69">
        <v>42825</v>
      </c>
      <c r="J25" s="116">
        <v>42640</v>
      </c>
      <c r="K25" s="69">
        <v>42622</v>
      </c>
      <c r="L25" s="69">
        <v>42632</v>
      </c>
      <c r="M25" s="68">
        <f ca="1">TODAY()-L25</f>
        <v>1173</v>
      </c>
      <c r="N25" s="118" t="s">
        <v>67</v>
      </c>
      <c r="O25" s="60" t="s">
        <v>1214</v>
      </c>
      <c r="P25" s="60" t="s">
        <v>821</v>
      </c>
      <c r="Q25" s="60" t="s">
        <v>1039</v>
      </c>
      <c r="R25" s="67">
        <v>42812</v>
      </c>
      <c r="S25" s="67">
        <v>42812</v>
      </c>
      <c r="T25" s="65" t="s">
        <v>168</v>
      </c>
      <c r="U25" s="65"/>
    </row>
    <row r="26" s="138" customFormat="1" ht="22.5" customHeight="1" spans="1:21">
      <c r="A26" s="60" t="s">
        <v>1183</v>
      </c>
      <c r="B26" s="60" t="s">
        <v>1215</v>
      </c>
      <c r="C26" s="65" t="s">
        <v>1193</v>
      </c>
      <c r="D26" s="63" t="s">
        <v>1216</v>
      </c>
      <c r="E26" s="60" t="s">
        <v>1073</v>
      </c>
      <c r="F26" s="65">
        <v>658000</v>
      </c>
      <c r="G26" s="64"/>
      <c r="H26" s="67">
        <v>42870</v>
      </c>
      <c r="I26" s="69"/>
      <c r="J26" s="171">
        <v>42883</v>
      </c>
      <c r="K26" s="69">
        <v>42867</v>
      </c>
      <c r="L26" s="69">
        <v>42868</v>
      </c>
      <c r="M26" s="354"/>
      <c r="N26" s="118"/>
      <c r="O26" s="60" t="s">
        <v>1217</v>
      </c>
      <c r="P26" s="60" t="s">
        <v>180</v>
      </c>
      <c r="Q26" s="60" t="s">
        <v>393</v>
      </c>
      <c r="R26" s="67">
        <v>42840</v>
      </c>
      <c r="S26" s="67">
        <v>42841</v>
      </c>
      <c r="T26" s="65" t="s">
        <v>168</v>
      </c>
      <c r="U26" s="65"/>
    </row>
    <row r="27" s="30" customFormat="1" ht="21.95" customHeight="1" spans="1:49">
      <c r="A27" s="39" t="s">
        <v>1218</v>
      </c>
      <c r="B27" s="39" t="s">
        <v>28</v>
      </c>
      <c r="C27" s="39" t="s">
        <v>29</v>
      </c>
      <c r="D27" s="39" t="s">
        <v>30</v>
      </c>
      <c r="E27" s="39" t="s">
        <v>31</v>
      </c>
      <c r="F27" s="39" t="s">
        <v>32</v>
      </c>
      <c r="G27" s="40" t="s">
        <v>34</v>
      </c>
      <c r="H27" s="41" t="s">
        <v>386</v>
      </c>
      <c r="I27" s="48" t="s">
        <v>37</v>
      </c>
      <c r="J27" s="48" t="s">
        <v>38</v>
      </c>
      <c r="K27" s="48" t="s">
        <v>39</v>
      </c>
      <c r="L27" s="52" t="s">
        <v>40</v>
      </c>
      <c r="M27" s="234" t="s">
        <v>41</v>
      </c>
      <c r="N27" s="50" t="s">
        <v>42</v>
      </c>
      <c r="O27" s="50" t="s">
        <v>43</v>
      </c>
      <c r="P27" s="51" t="s">
        <v>44</v>
      </c>
      <c r="Q27" s="41" t="s">
        <v>45</v>
      </c>
      <c r="R27" s="41" t="s">
        <v>46</v>
      </c>
      <c r="S27" s="55" t="s">
        <v>47</v>
      </c>
      <c r="T27" s="30" t="s">
        <v>34</v>
      </c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9"/>
    </row>
    <row r="28" s="31" customFormat="1" ht="22.5" customHeight="1" spans="1:44">
      <c r="A28" s="31" t="s">
        <v>0</v>
      </c>
      <c r="B28" s="31" t="s">
        <v>28</v>
      </c>
      <c r="C28" s="31" t="s">
        <v>428</v>
      </c>
      <c r="D28" s="31" t="s">
        <v>30</v>
      </c>
      <c r="E28" s="31" t="s">
        <v>31</v>
      </c>
      <c r="F28" s="42" t="s">
        <v>32</v>
      </c>
      <c r="G28" s="43" t="s">
        <v>34</v>
      </c>
      <c r="H28" s="44" t="s">
        <v>35</v>
      </c>
      <c r="I28" s="41" t="s">
        <v>36</v>
      </c>
      <c r="J28" s="41" t="s">
        <v>37</v>
      </c>
      <c r="K28" s="41" t="s">
        <v>38</v>
      </c>
      <c r="L28" s="41" t="s">
        <v>39</v>
      </c>
      <c r="M28" s="52" t="s">
        <v>40</v>
      </c>
      <c r="N28" s="53" t="s">
        <v>41</v>
      </c>
      <c r="O28" s="54" t="s">
        <v>42</v>
      </c>
      <c r="P28" s="54" t="s">
        <v>43</v>
      </c>
      <c r="Q28" s="54" t="s">
        <v>44</v>
      </c>
      <c r="R28" s="41" t="s">
        <v>45</v>
      </c>
      <c r="S28" s="41" t="s">
        <v>46</v>
      </c>
      <c r="T28" s="54" t="s">
        <v>429</v>
      </c>
      <c r="U28" s="31" t="s">
        <v>34</v>
      </c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8"/>
    </row>
    <row r="29" s="465" customFormat="1" ht="22.5" customHeight="1" spans="1:21">
      <c r="A29" s="34" t="s">
        <v>1183</v>
      </c>
      <c r="B29" s="34" t="s">
        <v>1219</v>
      </c>
      <c r="C29" s="140" t="s">
        <v>1193</v>
      </c>
      <c r="D29" s="471" t="s">
        <v>1220</v>
      </c>
      <c r="E29" s="34" t="s">
        <v>1073</v>
      </c>
      <c r="F29" s="140">
        <v>658000</v>
      </c>
      <c r="G29" s="199"/>
      <c r="H29" s="36"/>
      <c r="I29" s="36">
        <v>43097</v>
      </c>
      <c r="J29" s="480">
        <v>43067</v>
      </c>
      <c r="K29" s="38">
        <v>42894</v>
      </c>
      <c r="L29" s="38">
        <v>42895</v>
      </c>
      <c r="M29" s="86">
        <f ca="1">TODAY()-L29</f>
        <v>910</v>
      </c>
      <c r="N29" s="128" t="s">
        <v>67</v>
      </c>
      <c r="O29" s="35" t="s">
        <v>1221</v>
      </c>
      <c r="P29" s="34" t="s">
        <v>180</v>
      </c>
      <c r="Q29" s="34" t="s">
        <v>98</v>
      </c>
      <c r="R29" s="36">
        <v>43065</v>
      </c>
      <c r="S29" s="36">
        <v>43065</v>
      </c>
      <c r="T29" s="140" t="s">
        <v>168</v>
      </c>
      <c r="U29" s="140" t="s">
        <v>1222</v>
      </c>
    </row>
    <row r="30" s="465" customFormat="1" ht="22.5" customHeight="1" spans="1:21">
      <c r="A30" s="34" t="s">
        <v>1223</v>
      </c>
      <c r="B30" s="34" t="s">
        <v>1224</v>
      </c>
      <c r="C30" s="140" t="s">
        <v>475</v>
      </c>
      <c r="D30" s="472" t="s">
        <v>1225</v>
      </c>
      <c r="E30" s="34" t="s">
        <v>1226</v>
      </c>
      <c r="F30" s="140">
        <v>708000</v>
      </c>
      <c r="G30" s="199"/>
      <c r="H30" s="36"/>
      <c r="I30" s="36">
        <v>43104</v>
      </c>
      <c r="J30" s="480">
        <v>43125</v>
      </c>
      <c r="K30" s="38">
        <v>42965</v>
      </c>
      <c r="L30" s="38">
        <v>42970</v>
      </c>
      <c r="M30" s="86">
        <f ca="1">TODAY()-L30</f>
        <v>835</v>
      </c>
      <c r="N30" s="128" t="s">
        <v>67</v>
      </c>
      <c r="O30" s="34" t="s">
        <v>1227</v>
      </c>
      <c r="P30" s="34" t="s">
        <v>1228</v>
      </c>
      <c r="Q30" s="34" t="s">
        <v>167</v>
      </c>
      <c r="R30" s="36">
        <v>43102</v>
      </c>
      <c r="S30" s="36">
        <v>43102</v>
      </c>
      <c r="T30" s="140" t="s">
        <v>168</v>
      </c>
      <c r="U30" s="140"/>
    </row>
    <row r="31" s="465" customFormat="1" ht="22.5" customHeight="1" spans="1:21">
      <c r="A31" s="34" t="s">
        <v>1229</v>
      </c>
      <c r="B31" s="34" t="s">
        <v>1230</v>
      </c>
      <c r="C31" s="140" t="s">
        <v>475</v>
      </c>
      <c r="D31" s="471" t="s">
        <v>1231</v>
      </c>
      <c r="E31" s="34" t="s">
        <v>1232</v>
      </c>
      <c r="F31" s="140">
        <v>708000</v>
      </c>
      <c r="G31" s="199"/>
      <c r="H31" s="36"/>
      <c r="I31" s="36">
        <v>43172</v>
      </c>
      <c r="J31" s="480">
        <v>43158</v>
      </c>
      <c r="K31" s="38">
        <v>43075</v>
      </c>
      <c r="L31" s="38">
        <v>43079</v>
      </c>
      <c r="M31" s="86">
        <f ca="1">TODAY()-L31</f>
        <v>726</v>
      </c>
      <c r="N31" s="128"/>
      <c r="O31" s="34" t="s">
        <v>1233</v>
      </c>
      <c r="P31" s="34" t="s">
        <v>507</v>
      </c>
      <c r="Q31" s="34" t="s">
        <v>248</v>
      </c>
      <c r="R31" s="36">
        <v>43144</v>
      </c>
      <c r="S31" s="36">
        <v>43144</v>
      </c>
      <c r="T31" s="140" t="s">
        <v>168</v>
      </c>
      <c r="U31" s="140" t="s">
        <v>1234</v>
      </c>
    </row>
    <row r="32" s="465" customFormat="1" ht="22.5" customHeight="1" spans="1:21">
      <c r="A32" s="34" t="s">
        <v>1235</v>
      </c>
      <c r="B32" s="34" t="s">
        <v>1236</v>
      </c>
      <c r="C32" s="140" t="s">
        <v>475</v>
      </c>
      <c r="D32" s="471" t="s">
        <v>1237</v>
      </c>
      <c r="E32" s="34" t="s">
        <v>1073</v>
      </c>
      <c r="F32" s="140">
        <v>658000</v>
      </c>
      <c r="G32" s="199"/>
      <c r="H32" s="36"/>
      <c r="I32" s="36">
        <v>43180</v>
      </c>
      <c r="J32" s="480">
        <v>43188</v>
      </c>
      <c r="K32" s="38">
        <v>43174</v>
      </c>
      <c r="L32" s="38">
        <v>43172</v>
      </c>
      <c r="M32" s="86">
        <f ca="1">TODAY()-L32</f>
        <v>633</v>
      </c>
      <c r="N32" s="128"/>
      <c r="O32" s="34" t="s">
        <v>1238</v>
      </c>
      <c r="P32" s="34" t="s">
        <v>1228</v>
      </c>
      <c r="Q32" s="34" t="s">
        <v>167</v>
      </c>
      <c r="R32" s="36">
        <v>43157</v>
      </c>
      <c r="S32" s="36">
        <v>43158</v>
      </c>
      <c r="T32" s="140" t="s">
        <v>168</v>
      </c>
      <c r="U32" s="140"/>
    </row>
    <row r="33" s="465" customFormat="1" ht="22.5" customHeight="1" spans="1:21">
      <c r="A33" s="34" t="s">
        <v>1239</v>
      </c>
      <c r="B33" s="34" t="s">
        <v>1240</v>
      </c>
      <c r="C33" s="140" t="s">
        <v>475</v>
      </c>
      <c r="D33" s="471" t="s">
        <v>1241</v>
      </c>
      <c r="E33" s="34" t="s">
        <v>1242</v>
      </c>
      <c r="F33" s="140">
        <v>818000</v>
      </c>
      <c r="G33" s="35"/>
      <c r="H33" s="36"/>
      <c r="I33" s="36">
        <v>43240</v>
      </c>
      <c r="J33" s="480">
        <v>43250</v>
      </c>
      <c r="K33" s="38"/>
      <c r="L33" s="38">
        <v>43233</v>
      </c>
      <c r="M33" s="86">
        <f ca="1">TODAY()-L33</f>
        <v>572</v>
      </c>
      <c r="N33" s="128"/>
      <c r="O33" s="34" t="s">
        <v>1243</v>
      </c>
      <c r="P33" s="34" t="s">
        <v>194</v>
      </c>
      <c r="Q33" s="34" t="s">
        <v>173</v>
      </c>
      <c r="R33" s="36">
        <v>43226</v>
      </c>
      <c r="S33" s="36">
        <v>43226</v>
      </c>
      <c r="T33" s="140" t="s">
        <v>168</v>
      </c>
      <c r="U33" s="140"/>
    </row>
    <row r="34" s="465" customFormat="1" ht="22.5" customHeight="1" spans="1:22">
      <c r="A34" s="34" t="s">
        <v>1244</v>
      </c>
      <c r="B34" s="34" t="s">
        <v>1245</v>
      </c>
      <c r="C34" s="140" t="s">
        <v>475</v>
      </c>
      <c r="D34" s="471" t="s">
        <v>1246</v>
      </c>
      <c r="E34" s="34" t="s">
        <v>1073</v>
      </c>
      <c r="F34" s="140">
        <v>658000</v>
      </c>
      <c r="G34" s="140">
        <v>612000</v>
      </c>
      <c r="H34" s="35"/>
      <c r="I34" s="36"/>
      <c r="J34" s="36">
        <v>43251</v>
      </c>
      <c r="K34" s="480">
        <v>43280</v>
      </c>
      <c r="L34" s="38"/>
      <c r="M34" s="38">
        <v>43233</v>
      </c>
      <c r="N34" s="86">
        <f ca="1" t="shared" ref="N34:N44" si="0">TODAY()-M34</f>
        <v>572</v>
      </c>
      <c r="O34" s="128"/>
      <c r="P34" s="34" t="s">
        <v>1247</v>
      </c>
      <c r="Q34" s="34" t="s">
        <v>606</v>
      </c>
      <c r="R34" s="34" t="s">
        <v>173</v>
      </c>
      <c r="S34" s="36">
        <v>43218</v>
      </c>
      <c r="T34" s="36">
        <v>43218</v>
      </c>
      <c r="U34" s="140" t="s">
        <v>168</v>
      </c>
      <c r="V34" s="140"/>
    </row>
    <row r="35" s="465" customFormat="1" ht="22.5" customHeight="1" spans="1:22">
      <c r="A35" s="34" t="s">
        <v>1229</v>
      </c>
      <c r="B35" s="34" t="s">
        <v>1248</v>
      </c>
      <c r="C35" s="140" t="s">
        <v>475</v>
      </c>
      <c r="D35" s="471" t="s">
        <v>1249</v>
      </c>
      <c r="E35" s="34" t="s">
        <v>1250</v>
      </c>
      <c r="F35" s="140">
        <v>708000</v>
      </c>
      <c r="G35" s="140">
        <v>658000</v>
      </c>
      <c r="H35" s="35"/>
      <c r="I35" s="36"/>
      <c r="J35" s="36">
        <v>43281</v>
      </c>
      <c r="K35" s="480">
        <v>43312</v>
      </c>
      <c r="L35" s="38">
        <v>43123</v>
      </c>
      <c r="M35" s="38">
        <v>43124</v>
      </c>
      <c r="N35" s="86">
        <f ca="1" t="shared" si="0"/>
        <v>681</v>
      </c>
      <c r="O35" s="128" t="s">
        <v>67</v>
      </c>
      <c r="P35" s="34" t="s">
        <v>1251</v>
      </c>
      <c r="Q35" s="34" t="s">
        <v>194</v>
      </c>
      <c r="R35" s="34" t="s">
        <v>173</v>
      </c>
      <c r="S35" s="36">
        <v>43265</v>
      </c>
      <c r="T35" s="36">
        <v>43268</v>
      </c>
      <c r="U35" s="140" t="s">
        <v>168</v>
      </c>
      <c r="V35" s="140" t="s">
        <v>1252</v>
      </c>
    </row>
    <row r="36" s="465" customFormat="1" ht="22.5" customHeight="1" spans="1:22">
      <c r="A36" s="34" t="s">
        <v>1183</v>
      </c>
      <c r="B36" s="34" t="s">
        <v>1253</v>
      </c>
      <c r="C36" s="140" t="s">
        <v>1193</v>
      </c>
      <c r="D36" s="471" t="s">
        <v>1254</v>
      </c>
      <c r="E36" s="34" t="s">
        <v>1255</v>
      </c>
      <c r="F36" s="140">
        <v>658000</v>
      </c>
      <c r="G36" s="140">
        <v>612000</v>
      </c>
      <c r="H36" s="35"/>
      <c r="I36" s="36"/>
      <c r="J36" s="36">
        <v>43291</v>
      </c>
      <c r="K36" s="480">
        <v>43312</v>
      </c>
      <c r="L36" s="38">
        <v>42726</v>
      </c>
      <c r="M36" s="38">
        <v>42726</v>
      </c>
      <c r="N36" s="86">
        <f ca="1" t="shared" si="0"/>
        <v>1079</v>
      </c>
      <c r="O36" s="128" t="s">
        <v>67</v>
      </c>
      <c r="P36" s="34" t="s">
        <v>1256</v>
      </c>
      <c r="Q36" s="34" t="s">
        <v>1257</v>
      </c>
      <c r="R36" s="34" t="s">
        <v>222</v>
      </c>
      <c r="S36" s="36">
        <v>43268</v>
      </c>
      <c r="T36" s="36">
        <v>43268</v>
      </c>
      <c r="U36" s="140" t="s">
        <v>168</v>
      </c>
      <c r="V36" s="140"/>
    </row>
    <row r="37" s="465" customFormat="1" ht="22.5" customHeight="1" spans="1:22">
      <c r="A37" s="34" t="s">
        <v>1244</v>
      </c>
      <c r="B37" s="34" t="s">
        <v>1258</v>
      </c>
      <c r="C37" s="140" t="s">
        <v>475</v>
      </c>
      <c r="D37" s="471" t="s">
        <v>1259</v>
      </c>
      <c r="E37" s="34" t="s">
        <v>1260</v>
      </c>
      <c r="F37" s="140">
        <v>658000</v>
      </c>
      <c r="G37" s="140">
        <v>612000</v>
      </c>
      <c r="H37" s="35"/>
      <c r="I37" s="36"/>
      <c r="J37" s="36">
        <v>43280</v>
      </c>
      <c r="K37" s="480">
        <v>43312</v>
      </c>
      <c r="L37" s="38">
        <v>43104</v>
      </c>
      <c r="M37" s="38">
        <v>43099</v>
      </c>
      <c r="N37" s="86">
        <f ca="1" t="shared" si="0"/>
        <v>706</v>
      </c>
      <c r="O37" s="128" t="s">
        <v>67</v>
      </c>
      <c r="P37" s="34" t="s">
        <v>1261</v>
      </c>
      <c r="Q37" s="34" t="s">
        <v>1038</v>
      </c>
      <c r="R37" s="34" t="s">
        <v>1039</v>
      </c>
      <c r="S37" s="36">
        <v>43269</v>
      </c>
      <c r="T37" s="36">
        <v>43269</v>
      </c>
      <c r="U37" s="140" t="s">
        <v>168</v>
      </c>
      <c r="V37" s="140"/>
    </row>
    <row r="38" s="465" customFormat="1" ht="22.5" customHeight="1" spans="1:22">
      <c r="A38" s="34" t="s">
        <v>1244</v>
      </c>
      <c r="B38" s="34" t="s">
        <v>1262</v>
      </c>
      <c r="C38" s="140" t="s">
        <v>1193</v>
      </c>
      <c r="D38" s="471" t="s">
        <v>1263</v>
      </c>
      <c r="E38" s="34" t="s">
        <v>1264</v>
      </c>
      <c r="F38" s="140">
        <v>658000</v>
      </c>
      <c r="G38" s="140">
        <v>612000</v>
      </c>
      <c r="H38" s="35"/>
      <c r="I38" s="36"/>
      <c r="J38" s="36">
        <v>43303</v>
      </c>
      <c r="K38" s="480">
        <v>43312</v>
      </c>
      <c r="L38" s="38">
        <v>42930</v>
      </c>
      <c r="M38" s="38">
        <v>42920</v>
      </c>
      <c r="N38" s="86">
        <f ca="1" t="shared" si="0"/>
        <v>885</v>
      </c>
      <c r="O38" s="128" t="s">
        <v>67</v>
      </c>
      <c r="P38" s="34" t="s">
        <v>1265</v>
      </c>
      <c r="Q38" s="34" t="s">
        <v>240</v>
      </c>
      <c r="R38" s="34" t="s">
        <v>393</v>
      </c>
      <c r="S38" s="36">
        <v>43294</v>
      </c>
      <c r="T38" s="36">
        <v>43294</v>
      </c>
      <c r="U38" s="140" t="s">
        <v>168</v>
      </c>
      <c r="V38" s="140" t="s">
        <v>1266</v>
      </c>
    </row>
    <row r="39" s="465" customFormat="1" ht="22.5" customHeight="1" spans="1:22">
      <c r="A39" s="34" t="s">
        <v>1183</v>
      </c>
      <c r="B39" s="34" t="s">
        <v>1267</v>
      </c>
      <c r="C39" s="140" t="s">
        <v>1193</v>
      </c>
      <c r="D39" s="471" t="s">
        <v>1268</v>
      </c>
      <c r="E39" s="34" t="s">
        <v>1269</v>
      </c>
      <c r="F39" s="140">
        <v>658000</v>
      </c>
      <c r="G39" s="140">
        <v>612000</v>
      </c>
      <c r="H39" s="35"/>
      <c r="I39" s="36"/>
      <c r="J39" s="36">
        <v>43321</v>
      </c>
      <c r="K39" s="480">
        <v>43337</v>
      </c>
      <c r="L39" s="38">
        <v>42894</v>
      </c>
      <c r="M39" s="38">
        <v>42895</v>
      </c>
      <c r="N39" s="86">
        <f ca="1" t="shared" si="0"/>
        <v>910</v>
      </c>
      <c r="O39" s="128" t="s">
        <v>67</v>
      </c>
      <c r="P39" s="34" t="s">
        <v>1270</v>
      </c>
      <c r="Q39" s="34" t="s">
        <v>194</v>
      </c>
      <c r="R39" s="34" t="s">
        <v>173</v>
      </c>
      <c r="S39" s="36">
        <v>43312</v>
      </c>
      <c r="T39" s="36">
        <v>43313</v>
      </c>
      <c r="U39" s="140" t="s">
        <v>168</v>
      </c>
      <c r="V39" s="140"/>
    </row>
    <row r="40" s="465" customFormat="1" ht="22.5" customHeight="1" spans="1:22">
      <c r="A40" s="34" t="s">
        <v>1183</v>
      </c>
      <c r="B40" s="34" t="s">
        <v>1271</v>
      </c>
      <c r="C40" s="140" t="s">
        <v>475</v>
      </c>
      <c r="D40" s="471" t="s">
        <v>1272</v>
      </c>
      <c r="E40" s="34" t="s">
        <v>842</v>
      </c>
      <c r="F40" s="140" t="s">
        <v>833</v>
      </c>
      <c r="G40" s="140">
        <v>612000</v>
      </c>
      <c r="H40" s="35"/>
      <c r="I40" s="36"/>
      <c r="J40" s="36">
        <v>43333</v>
      </c>
      <c r="K40" s="480">
        <v>43365</v>
      </c>
      <c r="L40" s="38">
        <v>43300</v>
      </c>
      <c r="M40" s="38">
        <v>43305</v>
      </c>
      <c r="N40" s="86">
        <f ca="1" t="shared" si="0"/>
        <v>500</v>
      </c>
      <c r="O40" s="128"/>
      <c r="P40" s="34" t="s">
        <v>1273</v>
      </c>
      <c r="Q40" s="34" t="s">
        <v>467</v>
      </c>
      <c r="R40" s="34" t="s">
        <v>173</v>
      </c>
      <c r="S40" s="36">
        <v>43326</v>
      </c>
      <c r="T40" s="36">
        <v>43326</v>
      </c>
      <c r="U40" s="140" t="s">
        <v>168</v>
      </c>
      <c r="V40" s="140"/>
    </row>
    <row r="41" s="465" customFormat="1" ht="22.5" customHeight="1" spans="1:22">
      <c r="A41" s="34" t="s">
        <v>1223</v>
      </c>
      <c r="B41" s="34" t="s">
        <v>1274</v>
      </c>
      <c r="C41" s="140" t="s">
        <v>1193</v>
      </c>
      <c r="D41" s="471" t="s">
        <v>1275</v>
      </c>
      <c r="E41" s="34" t="s">
        <v>1073</v>
      </c>
      <c r="F41" s="140">
        <v>708000</v>
      </c>
      <c r="G41" s="140">
        <v>658000</v>
      </c>
      <c r="H41" s="35"/>
      <c r="I41" s="36"/>
      <c r="J41" s="36">
        <v>43364</v>
      </c>
      <c r="K41" s="480">
        <v>43367</v>
      </c>
      <c r="L41" s="38">
        <v>42894</v>
      </c>
      <c r="M41" s="38">
        <v>42900</v>
      </c>
      <c r="N41" s="86">
        <f ca="1" t="shared" si="0"/>
        <v>905</v>
      </c>
      <c r="O41" s="128" t="s">
        <v>67</v>
      </c>
      <c r="P41" s="34" t="s">
        <v>1276</v>
      </c>
      <c r="Q41" s="34" t="s">
        <v>194</v>
      </c>
      <c r="R41" s="34" t="s">
        <v>173</v>
      </c>
      <c r="S41" s="36">
        <v>43330</v>
      </c>
      <c r="T41" s="36">
        <v>43330</v>
      </c>
      <c r="U41" s="140" t="s">
        <v>168</v>
      </c>
      <c r="V41" s="140" t="s">
        <v>1277</v>
      </c>
    </row>
    <row r="42" s="465" customFormat="1" ht="22.5" customHeight="1" spans="1:22">
      <c r="A42" s="34" t="s">
        <v>1183</v>
      </c>
      <c r="B42" s="34" t="s">
        <v>1278</v>
      </c>
      <c r="C42" s="140" t="s">
        <v>475</v>
      </c>
      <c r="D42" s="473" t="s">
        <v>1279</v>
      </c>
      <c r="E42" s="34" t="s">
        <v>109</v>
      </c>
      <c r="F42" s="140"/>
      <c r="G42" s="140">
        <v>612000</v>
      </c>
      <c r="H42" s="35"/>
      <c r="I42" s="36"/>
      <c r="J42" s="36">
        <v>43392</v>
      </c>
      <c r="K42" s="480">
        <v>43459</v>
      </c>
      <c r="L42" s="38">
        <v>43366</v>
      </c>
      <c r="M42" s="38">
        <v>43385</v>
      </c>
      <c r="N42" s="86">
        <f ca="1" t="shared" si="0"/>
        <v>420</v>
      </c>
      <c r="O42" s="128"/>
      <c r="P42" s="34" t="s">
        <v>1280</v>
      </c>
      <c r="Q42" s="34" t="s">
        <v>1257</v>
      </c>
      <c r="R42" s="34" t="s">
        <v>1281</v>
      </c>
      <c r="S42" s="36">
        <v>43377</v>
      </c>
      <c r="T42" s="36">
        <v>43377</v>
      </c>
      <c r="U42" s="140" t="s">
        <v>168</v>
      </c>
      <c r="V42" s="140"/>
    </row>
    <row r="43" s="242" customFormat="1" ht="21.95" customHeight="1" spans="1:22">
      <c r="A43" s="474" t="s">
        <v>1282</v>
      </c>
      <c r="B43" s="34" t="s">
        <v>1283</v>
      </c>
      <c r="C43" s="34"/>
      <c r="D43" s="471" t="s">
        <v>1284</v>
      </c>
      <c r="E43" s="34" t="s">
        <v>1285</v>
      </c>
      <c r="F43" s="140"/>
      <c r="G43" s="140">
        <v>835900</v>
      </c>
      <c r="H43" s="206"/>
      <c r="I43" s="481"/>
      <c r="J43" s="69">
        <v>43595</v>
      </c>
      <c r="K43" s="377">
        <v>43601</v>
      </c>
      <c r="L43" s="482"/>
      <c r="M43" s="38">
        <v>43495</v>
      </c>
      <c r="N43" s="425">
        <f ca="1" t="shared" si="0"/>
        <v>310</v>
      </c>
      <c r="O43" s="128" t="s">
        <v>67</v>
      </c>
      <c r="P43" s="34" t="s">
        <v>1286</v>
      </c>
      <c r="Q43" s="34" t="s">
        <v>166</v>
      </c>
      <c r="R43" s="34" t="s">
        <v>167</v>
      </c>
      <c r="S43" s="47">
        <v>43568</v>
      </c>
      <c r="T43" s="47">
        <v>43568</v>
      </c>
      <c r="U43" s="34" t="s">
        <v>168</v>
      </c>
      <c r="V43" s="34"/>
    </row>
    <row r="44" s="242" customFormat="1" ht="21.95" customHeight="1" spans="1:22">
      <c r="A44" s="474" t="s">
        <v>1287</v>
      </c>
      <c r="B44" s="34" t="s">
        <v>1288</v>
      </c>
      <c r="C44" s="34"/>
      <c r="D44" s="471" t="s">
        <v>1289</v>
      </c>
      <c r="E44" s="34" t="s">
        <v>109</v>
      </c>
      <c r="F44" s="140"/>
      <c r="G44" s="140">
        <v>790800</v>
      </c>
      <c r="H44" s="206"/>
      <c r="I44" s="481" t="s">
        <v>1290</v>
      </c>
      <c r="J44" s="69">
        <v>43665</v>
      </c>
      <c r="K44" s="483">
        <v>43706</v>
      </c>
      <c r="L44" s="482">
        <v>43587</v>
      </c>
      <c r="M44" s="38">
        <v>43587</v>
      </c>
      <c r="N44" s="425">
        <f ca="1" t="shared" si="0"/>
        <v>218</v>
      </c>
      <c r="O44" s="128" t="s">
        <v>67</v>
      </c>
      <c r="P44" s="34" t="s">
        <v>1291</v>
      </c>
      <c r="Q44" s="486" t="s">
        <v>1292</v>
      </c>
      <c r="R44" s="34" t="s">
        <v>248</v>
      </c>
      <c r="S44" s="487">
        <v>43664</v>
      </c>
      <c r="T44" s="47">
        <v>43664</v>
      </c>
      <c r="U44" s="34" t="s">
        <v>99</v>
      </c>
      <c r="V44" s="386" t="s">
        <v>1293</v>
      </c>
    </row>
  </sheetData>
  <conditionalFormatting sqref="M29">
    <cfRule type="cellIs" dxfId="1" priority="33" operator="greaterThan">
      <formula>260</formula>
    </cfRule>
    <cfRule type="cellIs" dxfId="1" priority="34" operator="greaterThan">
      <formula>330</formula>
    </cfRule>
  </conditionalFormatting>
  <conditionalFormatting sqref="M30">
    <cfRule type="cellIs" dxfId="1" priority="31" operator="greaterThan">
      <formula>260</formula>
    </cfRule>
    <cfRule type="cellIs" dxfId="1" priority="32" operator="greaterThan">
      <formula>330</formula>
    </cfRule>
  </conditionalFormatting>
  <conditionalFormatting sqref="M31">
    <cfRule type="cellIs" dxfId="1" priority="29" operator="greaterThan">
      <formula>260</formula>
    </cfRule>
    <cfRule type="cellIs" dxfId="1" priority="30" operator="greaterThan">
      <formula>330</formula>
    </cfRule>
  </conditionalFormatting>
  <conditionalFormatting sqref="M32">
    <cfRule type="cellIs" dxfId="1" priority="27" operator="greaterThan">
      <formula>260</formula>
    </cfRule>
    <cfRule type="cellIs" dxfId="1" priority="28" operator="greaterThan">
      <formula>330</formula>
    </cfRule>
  </conditionalFormatting>
  <conditionalFormatting sqref="M33">
    <cfRule type="cellIs" dxfId="1" priority="25" operator="greaterThan">
      <formula>260</formula>
    </cfRule>
    <cfRule type="cellIs" dxfId="1" priority="26" operator="greaterThan">
      <formula>330</formula>
    </cfRule>
  </conditionalFormatting>
  <conditionalFormatting sqref="N34">
    <cfRule type="cellIs" dxfId="1" priority="23" operator="greaterThan">
      <formula>260</formula>
    </cfRule>
    <cfRule type="cellIs" dxfId="1" priority="24" operator="greaterThan">
      <formula>330</formula>
    </cfRule>
  </conditionalFormatting>
  <conditionalFormatting sqref="N35">
    <cfRule type="cellIs" dxfId="1" priority="21" operator="greaterThan">
      <formula>260</formula>
    </cfRule>
    <cfRule type="cellIs" dxfId="1" priority="22" operator="greaterThan">
      <formula>330</formula>
    </cfRule>
  </conditionalFormatting>
  <conditionalFormatting sqref="N36">
    <cfRule type="cellIs" dxfId="1" priority="19" operator="greaterThan">
      <formula>260</formula>
    </cfRule>
    <cfRule type="cellIs" dxfId="1" priority="20" operator="greaterThan">
      <formula>330</formula>
    </cfRule>
  </conditionalFormatting>
  <conditionalFormatting sqref="N37">
    <cfRule type="cellIs" dxfId="1" priority="17" operator="greaterThan">
      <formula>260</formula>
    </cfRule>
    <cfRule type="cellIs" dxfId="1" priority="18" operator="greaterThan">
      <formula>330</formula>
    </cfRule>
  </conditionalFormatting>
  <conditionalFormatting sqref="N38">
    <cfRule type="cellIs" dxfId="1" priority="15" operator="greaterThan">
      <formula>260</formula>
    </cfRule>
    <cfRule type="cellIs" dxfId="1" priority="16" operator="greaterThan">
      <formula>330</formula>
    </cfRule>
  </conditionalFormatting>
  <conditionalFormatting sqref="N39">
    <cfRule type="cellIs" dxfId="1" priority="13" operator="greaterThan">
      <formula>260</formula>
    </cfRule>
    <cfRule type="cellIs" dxfId="1" priority="14" operator="greaterThan">
      <formula>330</formula>
    </cfRule>
  </conditionalFormatting>
  <conditionalFormatting sqref="N40">
    <cfRule type="cellIs" dxfId="1" priority="11" operator="greaterThan">
      <formula>260</formula>
    </cfRule>
    <cfRule type="cellIs" dxfId="1" priority="12" operator="greaterThan">
      <formula>330</formula>
    </cfRule>
  </conditionalFormatting>
  <conditionalFormatting sqref="N41">
    <cfRule type="cellIs" dxfId="1" priority="9" operator="greaterThan">
      <formula>260</formula>
    </cfRule>
    <cfRule type="cellIs" dxfId="1" priority="10" operator="greaterThan">
      <formula>330</formula>
    </cfRule>
  </conditionalFormatting>
  <conditionalFormatting sqref="N42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N43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B44">
    <cfRule type="duplicateValues" dxfId="0" priority="2"/>
  </conditionalFormatting>
  <conditionalFormatting sqref="D44">
    <cfRule type="duplicateValues" dxfId="0" priority="1"/>
  </conditionalFormatting>
  <conditionalFormatting sqref="N44">
    <cfRule type="cellIs" dxfId="1" priority="3" operator="greaterThan">
      <formula>260</formula>
    </cfRule>
    <cfRule type="cellIs" dxfId="1" priority="4" operator="greaterThan">
      <formula>330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6"/>
  <sheetViews>
    <sheetView showGridLines="0" zoomScale="115" zoomScaleNormal="115" workbookViewId="0">
      <pane ySplit="1" topLeftCell="A2" activePane="bottomLeft" state="frozen"/>
      <selection/>
      <selection pane="bottomLeft" activeCell="G13" sqref="G13"/>
    </sheetView>
  </sheetViews>
  <sheetFormatPr defaultColWidth="9.14285714285714" defaultRowHeight="20.1" customHeight="1"/>
  <cols>
    <col min="1" max="1" width="32.7142857142857" style="438" customWidth="1"/>
    <col min="2" max="2" width="7.71428571428571" style="439" customWidth="1"/>
    <col min="3" max="3" width="8" style="440" customWidth="1"/>
    <col min="4" max="4" width="16.4285714285714" style="441" customWidth="1"/>
    <col min="5" max="5" width="15" style="349" customWidth="1"/>
    <col min="6" max="6" width="10.4285714285714" style="442" customWidth="1"/>
    <col min="7" max="7" width="12.1428571428571" style="442" customWidth="1"/>
    <col min="8" max="8" width="4.28571428571429" style="442" customWidth="1"/>
    <col min="9" max="9" width="15" style="442" customWidth="1"/>
    <col min="10" max="10" width="15" style="443" customWidth="1"/>
    <col min="11" max="11" width="7.42857142857143" style="444" customWidth="1"/>
    <col min="12" max="12" width="8" style="349" customWidth="1"/>
    <col min="13" max="13" width="5" style="445" customWidth="1"/>
    <col min="14" max="14" width="7.14285714285714" style="349" customWidth="1"/>
    <col min="15" max="15" width="7.42857142857143" style="349" customWidth="1"/>
    <col min="16" max="16" width="7.57142857142857" style="349" customWidth="1"/>
    <col min="17" max="17" width="5" style="440" customWidth="1"/>
    <col min="18" max="18" width="7.14285714285714" style="438" customWidth="1"/>
    <col min="19" max="19" width="7.57142857142857" style="438" customWidth="1"/>
    <col min="20" max="20" width="9.14285714285714" style="438"/>
    <col min="21" max="21" width="9.14285714285714" style="446"/>
    <col min="22" max="41" width="9.14285714285714" style="437"/>
    <col min="42" max="42" width="9.14285714285714" style="447"/>
    <col min="43" max="16384" width="9.14285714285714" style="438"/>
  </cols>
  <sheetData>
    <row r="1" s="275" customFormat="1" ht="21.95" customHeight="1" spans="1:50">
      <c r="A1" s="344" t="s">
        <v>0</v>
      </c>
      <c r="B1" s="344" t="s">
        <v>28</v>
      </c>
      <c r="C1" s="344" t="s">
        <v>29</v>
      </c>
      <c r="D1" s="344" t="s">
        <v>30</v>
      </c>
      <c r="E1" s="344" t="s">
        <v>31</v>
      </c>
      <c r="F1" s="344" t="s">
        <v>145</v>
      </c>
      <c r="G1" s="345" t="s">
        <v>34</v>
      </c>
      <c r="H1" s="448" t="s">
        <v>35</v>
      </c>
      <c r="I1" s="346" t="s">
        <v>36</v>
      </c>
      <c r="J1" s="456" t="s">
        <v>37</v>
      </c>
      <c r="K1" s="357" t="s">
        <v>38</v>
      </c>
      <c r="L1" s="357" t="s">
        <v>39</v>
      </c>
      <c r="M1" s="52" t="s">
        <v>40</v>
      </c>
      <c r="N1" s="457" t="s">
        <v>41</v>
      </c>
      <c r="O1" s="359" t="s">
        <v>42</v>
      </c>
      <c r="P1" s="359" t="s">
        <v>43</v>
      </c>
      <c r="Q1" s="360" t="s">
        <v>44</v>
      </c>
      <c r="R1" s="346" t="s">
        <v>45</v>
      </c>
      <c r="S1" s="346" t="s">
        <v>46</v>
      </c>
      <c r="T1" s="372" t="s">
        <v>47</v>
      </c>
      <c r="U1" s="275" t="s">
        <v>34</v>
      </c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4"/>
    </row>
    <row r="2" s="276" customFormat="1" ht="21.95" customHeight="1" spans="1:21">
      <c r="A2" s="449" t="s">
        <v>258</v>
      </c>
      <c r="B2" s="349" t="s">
        <v>1294</v>
      </c>
      <c r="C2" s="8" t="s">
        <v>260</v>
      </c>
      <c r="D2" s="11" t="s">
        <v>1295</v>
      </c>
      <c r="E2" s="349" t="s">
        <v>209</v>
      </c>
      <c r="F2" s="8">
        <v>877900</v>
      </c>
      <c r="G2" s="450"/>
      <c r="H2" s="348"/>
      <c r="I2" s="458">
        <v>43770</v>
      </c>
      <c r="J2" s="458">
        <v>43798</v>
      </c>
      <c r="K2" s="366">
        <v>43766</v>
      </c>
      <c r="L2" s="366">
        <v>43765</v>
      </c>
      <c r="M2" s="380"/>
      <c r="N2" s="368"/>
      <c r="O2" s="459" t="s">
        <v>1296</v>
      </c>
      <c r="P2" s="460" t="s">
        <v>194</v>
      </c>
      <c r="Q2" s="464" t="s">
        <v>173</v>
      </c>
      <c r="R2" s="11"/>
      <c r="S2" s="11"/>
      <c r="T2" s="8"/>
      <c r="U2" s="8"/>
    </row>
    <row r="3" s="437" customFormat="1" customHeight="1" spans="2:17">
      <c r="B3" s="451"/>
      <c r="C3" s="452"/>
      <c r="D3" s="453"/>
      <c r="E3" s="454"/>
      <c r="F3" s="455"/>
      <c r="G3" s="455"/>
      <c r="H3" s="455"/>
      <c r="I3" s="455"/>
      <c r="J3" s="461"/>
      <c r="K3" s="462"/>
      <c r="L3" s="454"/>
      <c r="M3" s="463"/>
      <c r="N3" s="454"/>
      <c r="O3" s="454"/>
      <c r="P3" s="454"/>
      <c r="Q3" s="452"/>
    </row>
    <row r="4" s="437" customFormat="1" customHeight="1" spans="2:17">
      <c r="B4" s="451"/>
      <c r="C4" s="452"/>
      <c r="D4" s="453"/>
      <c r="E4" s="454"/>
      <c r="F4" s="455"/>
      <c r="G4" s="455"/>
      <c r="H4" s="455"/>
      <c r="I4" s="455"/>
      <c r="J4" s="461"/>
      <c r="K4" s="462"/>
      <c r="L4" s="454"/>
      <c r="M4" s="463"/>
      <c r="N4" s="454"/>
      <c r="O4" s="454"/>
      <c r="P4" s="454"/>
      <c r="Q4" s="452"/>
    </row>
    <row r="5" s="437" customFormat="1" customHeight="1" spans="2:17">
      <c r="B5" s="451"/>
      <c r="C5" s="452"/>
      <c r="D5" s="453"/>
      <c r="E5" s="454"/>
      <c r="F5" s="455"/>
      <c r="G5" s="455"/>
      <c r="H5" s="455"/>
      <c r="I5" s="455"/>
      <c r="J5" s="461"/>
      <c r="K5" s="462"/>
      <c r="L5" s="454"/>
      <c r="M5" s="463"/>
      <c r="N5" s="454"/>
      <c r="O5" s="454"/>
      <c r="P5" s="454"/>
      <c r="Q5" s="452"/>
    </row>
    <row r="6" s="437" customFormat="1" customHeight="1" spans="2:17">
      <c r="B6" s="451"/>
      <c r="C6" s="452"/>
      <c r="D6" s="453"/>
      <c r="E6" s="454"/>
      <c r="F6" s="455"/>
      <c r="G6" s="455"/>
      <c r="H6" s="455"/>
      <c r="I6" s="455"/>
      <c r="J6" s="461"/>
      <c r="K6" s="462"/>
      <c r="L6" s="454"/>
      <c r="M6" s="463"/>
      <c r="N6" s="454"/>
      <c r="O6" s="454"/>
      <c r="P6" s="454"/>
      <c r="Q6" s="452"/>
    </row>
    <row r="7" s="437" customFormat="1" customHeight="1" spans="2:17">
      <c r="B7" s="451"/>
      <c r="C7" s="452"/>
      <c r="D7" s="453"/>
      <c r="E7" s="454"/>
      <c r="F7" s="455"/>
      <c r="G7" s="455"/>
      <c r="H7" s="455"/>
      <c r="I7" s="455"/>
      <c r="J7" s="461"/>
      <c r="K7" s="462"/>
      <c r="L7" s="454"/>
      <c r="M7" s="463"/>
      <c r="N7" s="454"/>
      <c r="O7" s="454"/>
      <c r="P7" s="454"/>
      <c r="Q7" s="452"/>
    </row>
    <row r="8" s="437" customFormat="1" customHeight="1" spans="2:17">
      <c r="B8" s="451"/>
      <c r="C8" s="452"/>
      <c r="D8" s="453"/>
      <c r="E8" s="454"/>
      <c r="F8" s="455"/>
      <c r="G8" s="455"/>
      <c r="H8" s="455"/>
      <c r="I8" s="455"/>
      <c r="J8" s="461"/>
      <c r="K8" s="462"/>
      <c r="L8" s="454"/>
      <c r="M8" s="463"/>
      <c r="N8" s="454"/>
      <c r="O8" s="454"/>
      <c r="P8" s="454"/>
      <c r="Q8" s="452"/>
    </row>
    <row r="9" s="437" customFormat="1" customHeight="1" spans="2:17">
      <c r="B9" s="451"/>
      <c r="C9" s="452"/>
      <c r="D9" s="453"/>
      <c r="E9" s="454"/>
      <c r="F9" s="455"/>
      <c r="G9" s="455"/>
      <c r="H9" s="455"/>
      <c r="I9" s="455"/>
      <c r="J9" s="461"/>
      <c r="K9" s="462"/>
      <c r="L9" s="454"/>
      <c r="M9" s="463"/>
      <c r="N9" s="454"/>
      <c r="O9" s="454"/>
      <c r="P9" s="454"/>
      <c r="Q9" s="452"/>
    </row>
    <row r="10" s="437" customFormat="1" customHeight="1" spans="2:17">
      <c r="B10" s="451"/>
      <c r="C10" s="452"/>
      <c r="D10" s="453"/>
      <c r="E10" s="454"/>
      <c r="F10" s="455"/>
      <c r="G10" s="455"/>
      <c r="H10" s="455"/>
      <c r="I10" s="455"/>
      <c r="J10" s="461"/>
      <c r="K10" s="462"/>
      <c r="L10" s="454"/>
      <c r="M10" s="463"/>
      <c r="N10" s="454"/>
      <c r="O10" s="454"/>
      <c r="P10" s="454"/>
      <c r="Q10" s="452"/>
    </row>
    <row r="11" s="437" customFormat="1" customHeight="1" spans="2:17">
      <c r="B11" s="451"/>
      <c r="C11" s="452"/>
      <c r="D11" s="453"/>
      <c r="E11" s="454"/>
      <c r="F11" s="455"/>
      <c r="G11" s="455"/>
      <c r="H11" s="455"/>
      <c r="I11" s="455"/>
      <c r="J11" s="461"/>
      <c r="K11" s="462"/>
      <c r="L11" s="454"/>
      <c r="M11" s="463"/>
      <c r="N11" s="454"/>
      <c r="O11" s="454"/>
      <c r="P11" s="454"/>
      <c r="Q11" s="452"/>
    </row>
    <row r="12" s="437" customFormat="1" customHeight="1" spans="2:17">
      <c r="B12" s="451"/>
      <c r="C12" s="452"/>
      <c r="D12" s="453"/>
      <c r="E12" s="454"/>
      <c r="F12" s="455"/>
      <c r="G12" s="455"/>
      <c r="H12" s="455"/>
      <c r="I12" s="455"/>
      <c r="J12" s="461"/>
      <c r="K12" s="462"/>
      <c r="L12" s="454"/>
      <c r="M12" s="463"/>
      <c r="N12" s="454"/>
      <c r="O12" s="454"/>
      <c r="P12" s="454"/>
      <c r="Q12" s="452"/>
    </row>
    <row r="13" s="437" customFormat="1" customHeight="1" spans="2:17">
      <c r="B13" s="451"/>
      <c r="C13" s="452"/>
      <c r="D13" s="453"/>
      <c r="E13" s="454"/>
      <c r="F13" s="455"/>
      <c r="G13" s="455"/>
      <c r="H13" s="455"/>
      <c r="I13" s="455"/>
      <c r="J13" s="461"/>
      <c r="K13" s="462"/>
      <c r="L13" s="454"/>
      <c r="M13" s="463"/>
      <c r="N13" s="454"/>
      <c r="O13" s="454"/>
      <c r="P13" s="454"/>
      <c r="Q13" s="452"/>
    </row>
    <row r="14" s="437" customFormat="1" customHeight="1" spans="2:17">
      <c r="B14" s="451"/>
      <c r="C14" s="452"/>
      <c r="D14" s="453"/>
      <c r="E14" s="454"/>
      <c r="F14" s="455"/>
      <c r="G14" s="455"/>
      <c r="H14" s="455"/>
      <c r="I14" s="455"/>
      <c r="J14" s="461"/>
      <c r="K14" s="462"/>
      <c r="L14" s="454"/>
      <c r="M14" s="463"/>
      <c r="N14" s="454"/>
      <c r="O14" s="454"/>
      <c r="P14" s="454"/>
      <c r="Q14" s="452"/>
    </row>
    <row r="15" s="437" customFormat="1" customHeight="1" spans="2:17">
      <c r="B15" s="451"/>
      <c r="C15" s="452"/>
      <c r="D15" s="453"/>
      <c r="E15" s="454"/>
      <c r="F15" s="455"/>
      <c r="G15" s="455"/>
      <c r="H15" s="455"/>
      <c r="I15" s="455"/>
      <c r="J15" s="461"/>
      <c r="K15" s="462"/>
      <c r="L15" s="454"/>
      <c r="M15" s="463"/>
      <c r="N15" s="454"/>
      <c r="O15" s="454"/>
      <c r="P15" s="454"/>
      <c r="Q15" s="452"/>
    </row>
    <row r="16" s="437" customFormat="1" customHeight="1" spans="2:17">
      <c r="B16" s="451"/>
      <c r="C16" s="452"/>
      <c r="D16" s="453"/>
      <c r="E16" s="454"/>
      <c r="F16" s="455"/>
      <c r="G16" s="455"/>
      <c r="H16" s="455"/>
      <c r="I16" s="455"/>
      <c r="J16" s="461"/>
      <c r="K16" s="462"/>
      <c r="L16" s="454"/>
      <c r="M16" s="463"/>
      <c r="N16" s="454"/>
      <c r="O16" s="454"/>
      <c r="P16" s="454"/>
      <c r="Q16" s="452"/>
    </row>
    <row r="17" s="437" customFormat="1" customHeight="1" spans="2:17">
      <c r="B17" s="451"/>
      <c r="C17" s="452"/>
      <c r="D17" s="453"/>
      <c r="E17" s="454"/>
      <c r="F17" s="455"/>
      <c r="G17" s="455"/>
      <c r="H17" s="455"/>
      <c r="I17" s="455"/>
      <c r="J17" s="461"/>
      <c r="K17" s="462"/>
      <c r="L17" s="454"/>
      <c r="M17" s="463"/>
      <c r="N17" s="454"/>
      <c r="O17" s="454"/>
      <c r="P17" s="454"/>
      <c r="Q17" s="452"/>
    </row>
    <row r="18" s="437" customFormat="1" customHeight="1" spans="2:17">
      <c r="B18" s="451"/>
      <c r="C18" s="452"/>
      <c r="D18" s="453"/>
      <c r="E18" s="454"/>
      <c r="F18" s="455"/>
      <c r="G18" s="455"/>
      <c r="H18" s="455"/>
      <c r="I18" s="455"/>
      <c r="J18" s="461"/>
      <c r="K18" s="462"/>
      <c r="L18" s="454"/>
      <c r="M18" s="463"/>
      <c r="N18" s="454"/>
      <c r="O18" s="454"/>
      <c r="P18" s="454"/>
      <c r="Q18" s="452"/>
    </row>
    <row r="19" s="437" customFormat="1" customHeight="1" spans="2:17">
      <c r="B19" s="451"/>
      <c r="C19" s="452"/>
      <c r="D19" s="453"/>
      <c r="E19" s="454"/>
      <c r="F19" s="455"/>
      <c r="G19" s="455"/>
      <c r="H19" s="455"/>
      <c r="I19" s="455"/>
      <c r="J19" s="461"/>
      <c r="K19" s="462"/>
      <c r="L19" s="454"/>
      <c r="M19" s="463"/>
      <c r="N19" s="454"/>
      <c r="O19" s="454"/>
      <c r="P19" s="454"/>
      <c r="Q19" s="452"/>
    </row>
    <row r="20" s="437" customFormat="1" customHeight="1" spans="2:17">
      <c r="B20" s="451"/>
      <c r="C20" s="452"/>
      <c r="D20" s="453"/>
      <c r="E20" s="454"/>
      <c r="F20" s="455"/>
      <c r="G20" s="455"/>
      <c r="H20" s="455"/>
      <c r="I20" s="455"/>
      <c r="J20" s="461"/>
      <c r="K20" s="462"/>
      <c r="L20" s="454"/>
      <c r="M20" s="463"/>
      <c r="N20" s="454"/>
      <c r="O20" s="454"/>
      <c r="P20" s="454"/>
      <c r="Q20" s="452"/>
    </row>
    <row r="21" s="437" customFormat="1" customHeight="1" spans="2:17">
      <c r="B21" s="451"/>
      <c r="C21" s="452"/>
      <c r="D21" s="453"/>
      <c r="E21" s="454"/>
      <c r="F21" s="455"/>
      <c r="G21" s="455"/>
      <c r="H21" s="455"/>
      <c r="I21" s="455"/>
      <c r="J21" s="461"/>
      <c r="K21" s="462"/>
      <c r="L21" s="454"/>
      <c r="M21" s="463"/>
      <c r="N21" s="454"/>
      <c r="O21" s="454"/>
      <c r="P21" s="454"/>
      <c r="Q21" s="452"/>
    </row>
    <row r="22" s="437" customFormat="1" customHeight="1" spans="2:17">
      <c r="B22" s="451"/>
      <c r="C22" s="452"/>
      <c r="D22" s="453"/>
      <c r="E22" s="454"/>
      <c r="F22" s="455"/>
      <c r="G22" s="455"/>
      <c r="H22" s="455"/>
      <c r="I22" s="455"/>
      <c r="J22" s="461"/>
      <c r="K22" s="462"/>
      <c r="L22" s="454"/>
      <c r="M22" s="463"/>
      <c r="N22" s="454"/>
      <c r="O22" s="454"/>
      <c r="P22" s="454"/>
      <c r="Q22" s="452"/>
    </row>
    <row r="23" s="437" customFormat="1" customHeight="1" spans="2:17">
      <c r="B23" s="451"/>
      <c r="C23" s="452"/>
      <c r="D23" s="453"/>
      <c r="E23" s="454"/>
      <c r="F23" s="455"/>
      <c r="G23" s="455"/>
      <c r="H23" s="455"/>
      <c r="I23" s="455"/>
      <c r="J23" s="461"/>
      <c r="K23" s="462"/>
      <c r="L23" s="454"/>
      <c r="M23" s="463"/>
      <c r="N23" s="454"/>
      <c r="O23" s="454"/>
      <c r="P23" s="454"/>
      <c r="Q23" s="452"/>
    </row>
    <row r="24" s="437" customFormat="1" customHeight="1" spans="2:17">
      <c r="B24" s="451"/>
      <c r="C24" s="452"/>
      <c r="D24" s="453"/>
      <c r="E24" s="454"/>
      <c r="F24" s="455"/>
      <c r="G24" s="455"/>
      <c r="H24" s="455"/>
      <c r="I24" s="455"/>
      <c r="J24" s="461"/>
      <c r="K24" s="462"/>
      <c r="L24" s="454"/>
      <c r="M24" s="463"/>
      <c r="N24" s="454"/>
      <c r="O24" s="454"/>
      <c r="P24" s="454"/>
      <c r="Q24" s="452"/>
    </row>
    <row r="25" s="437" customFormat="1" customHeight="1" spans="2:17">
      <c r="B25" s="451"/>
      <c r="C25" s="452"/>
      <c r="D25" s="453"/>
      <c r="E25" s="454"/>
      <c r="F25" s="455"/>
      <c r="G25" s="455"/>
      <c r="H25" s="455"/>
      <c r="I25" s="455"/>
      <c r="J25" s="461"/>
      <c r="K25" s="462"/>
      <c r="L25" s="454"/>
      <c r="M25" s="463"/>
      <c r="N25" s="454"/>
      <c r="O25" s="454"/>
      <c r="P25" s="454"/>
      <c r="Q25" s="452"/>
    </row>
    <row r="26" s="437" customFormat="1" customHeight="1" spans="2:17">
      <c r="B26" s="451"/>
      <c r="C26" s="452"/>
      <c r="D26" s="453"/>
      <c r="E26" s="454"/>
      <c r="F26" s="455"/>
      <c r="G26" s="455"/>
      <c r="H26" s="455"/>
      <c r="I26" s="455"/>
      <c r="J26" s="461"/>
      <c r="K26" s="462"/>
      <c r="L26" s="454"/>
      <c r="M26" s="463"/>
      <c r="N26" s="454"/>
      <c r="O26" s="454"/>
      <c r="P26" s="454"/>
      <c r="Q26" s="452"/>
    </row>
    <row r="27" s="437" customFormat="1" customHeight="1" spans="2:17">
      <c r="B27" s="451"/>
      <c r="C27" s="452"/>
      <c r="D27" s="453"/>
      <c r="E27" s="454"/>
      <c r="F27" s="455"/>
      <c r="G27" s="455"/>
      <c r="H27" s="455"/>
      <c r="I27" s="455"/>
      <c r="J27" s="461"/>
      <c r="K27" s="462"/>
      <c r="L27" s="454"/>
      <c r="M27" s="463"/>
      <c r="N27" s="454"/>
      <c r="O27" s="454"/>
      <c r="P27" s="454"/>
      <c r="Q27" s="452"/>
    </row>
    <row r="28" s="437" customFormat="1" customHeight="1" spans="2:17">
      <c r="B28" s="451"/>
      <c r="C28" s="452"/>
      <c r="D28" s="453"/>
      <c r="E28" s="454"/>
      <c r="F28" s="455"/>
      <c r="G28" s="455"/>
      <c r="H28" s="455"/>
      <c r="I28" s="455"/>
      <c r="J28" s="461"/>
      <c r="K28" s="462"/>
      <c r="L28" s="454"/>
      <c r="M28" s="463"/>
      <c r="N28" s="454"/>
      <c r="O28" s="454"/>
      <c r="P28" s="454"/>
      <c r="Q28" s="452"/>
    </row>
    <row r="29" s="437" customFormat="1" customHeight="1" spans="2:17">
      <c r="B29" s="451"/>
      <c r="C29" s="452"/>
      <c r="D29" s="453"/>
      <c r="E29" s="454"/>
      <c r="F29" s="455"/>
      <c r="G29" s="455"/>
      <c r="H29" s="455"/>
      <c r="I29" s="455"/>
      <c r="J29" s="461"/>
      <c r="K29" s="462"/>
      <c r="L29" s="454"/>
      <c r="M29" s="463"/>
      <c r="N29" s="454"/>
      <c r="O29" s="454"/>
      <c r="P29" s="454"/>
      <c r="Q29" s="452"/>
    </row>
    <row r="30" s="437" customFormat="1" customHeight="1" spans="2:17">
      <c r="B30" s="451"/>
      <c r="C30" s="452"/>
      <c r="D30" s="453"/>
      <c r="E30" s="454"/>
      <c r="F30" s="455"/>
      <c r="G30" s="455"/>
      <c r="H30" s="455"/>
      <c r="I30" s="455"/>
      <c r="J30" s="461"/>
      <c r="K30" s="462"/>
      <c r="L30" s="454"/>
      <c r="M30" s="463"/>
      <c r="N30" s="454"/>
      <c r="O30" s="454"/>
      <c r="P30" s="454"/>
      <c r="Q30" s="452"/>
    </row>
    <row r="31" s="437" customFormat="1" customHeight="1" spans="2:17">
      <c r="B31" s="451"/>
      <c r="C31" s="452"/>
      <c r="D31" s="453"/>
      <c r="E31" s="454"/>
      <c r="F31" s="455"/>
      <c r="G31" s="455"/>
      <c r="H31" s="455"/>
      <c r="I31" s="455"/>
      <c r="J31" s="461"/>
      <c r="K31" s="462"/>
      <c r="L31" s="454"/>
      <c r="M31" s="463"/>
      <c r="N31" s="454"/>
      <c r="O31" s="454"/>
      <c r="P31" s="454"/>
      <c r="Q31" s="452"/>
    </row>
    <row r="32" s="437" customFormat="1" customHeight="1" spans="2:17">
      <c r="B32" s="451"/>
      <c r="C32" s="452"/>
      <c r="D32" s="453"/>
      <c r="E32" s="454"/>
      <c r="F32" s="455"/>
      <c r="G32" s="455"/>
      <c r="H32" s="455"/>
      <c r="I32" s="455"/>
      <c r="J32" s="461"/>
      <c r="K32" s="462"/>
      <c r="L32" s="454"/>
      <c r="M32" s="463"/>
      <c r="N32" s="454"/>
      <c r="O32" s="454"/>
      <c r="P32" s="454"/>
      <c r="Q32" s="452"/>
    </row>
    <row r="33" s="437" customFormat="1" customHeight="1" spans="2:17">
      <c r="B33" s="451"/>
      <c r="C33" s="452"/>
      <c r="D33" s="453"/>
      <c r="E33" s="454"/>
      <c r="F33" s="455"/>
      <c r="G33" s="455"/>
      <c r="H33" s="455"/>
      <c r="I33" s="455"/>
      <c r="J33" s="461"/>
      <c r="K33" s="462"/>
      <c r="L33" s="454"/>
      <c r="M33" s="463"/>
      <c r="N33" s="454"/>
      <c r="O33" s="454"/>
      <c r="P33" s="454"/>
      <c r="Q33" s="452"/>
    </row>
    <row r="34" s="437" customFormat="1" customHeight="1" spans="2:17">
      <c r="B34" s="451"/>
      <c r="C34" s="452"/>
      <c r="D34" s="453"/>
      <c r="E34" s="454"/>
      <c r="F34" s="455"/>
      <c r="G34" s="455"/>
      <c r="H34" s="455"/>
      <c r="I34" s="455"/>
      <c r="J34" s="461"/>
      <c r="K34" s="462"/>
      <c r="L34" s="454"/>
      <c r="M34" s="463"/>
      <c r="N34" s="454"/>
      <c r="O34" s="454"/>
      <c r="P34" s="454"/>
      <c r="Q34" s="452"/>
    </row>
    <row r="35" s="437" customFormat="1" customHeight="1" spans="2:17">
      <c r="B35" s="451"/>
      <c r="C35" s="452"/>
      <c r="D35" s="453"/>
      <c r="E35" s="454"/>
      <c r="F35" s="455"/>
      <c r="G35" s="455"/>
      <c r="H35" s="455"/>
      <c r="I35" s="455"/>
      <c r="J35" s="461"/>
      <c r="K35" s="462"/>
      <c r="L35" s="454"/>
      <c r="M35" s="463"/>
      <c r="N35" s="454"/>
      <c r="O35" s="454"/>
      <c r="P35" s="454"/>
      <c r="Q35" s="452"/>
    </row>
    <row r="36" s="437" customFormat="1" customHeight="1" spans="2:17">
      <c r="B36" s="451"/>
      <c r="C36" s="452"/>
      <c r="D36" s="453"/>
      <c r="E36" s="454"/>
      <c r="F36" s="455"/>
      <c r="G36" s="455"/>
      <c r="H36" s="455"/>
      <c r="I36" s="455"/>
      <c r="J36" s="461"/>
      <c r="K36" s="462"/>
      <c r="L36" s="454"/>
      <c r="M36" s="463"/>
      <c r="N36" s="454"/>
      <c r="O36" s="454"/>
      <c r="P36" s="454"/>
      <c r="Q36" s="452"/>
    </row>
    <row r="37" s="437" customFormat="1" customHeight="1" spans="2:17">
      <c r="B37" s="451"/>
      <c r="C37" s="452"/>
      <c r="D37" s="453"/>
      <c r="E37" s="454"/>
      <c r="F37" s="455"/>
      <c r="G37" s="455"/>
      <c r="H37" s="455"/>
      <c r="I37" s="455"/>
      <c r="J37" s="461"/>
      <c r="K37" s="462"/>
      <c r="L37" s="454"/>
      <c r="M37" s="463"/>
      <c r="N37" s="454"/>
      <c r="O37" s="454"/>
      <c r="P37" s="454"/>
      <c r="Q37" s="452"/>
    </row>
    <row r="38" s="437" customFormat="1" customHeight="1" spans="2:17">
      <c r="B38" s="451"/>
      <c r="C38" s="452"/>
      <c r="D38" s="453"/>
      <c r="E38" s="454"/>
      <c r="F38" s="455"/>
      <c r="G38" s="455"/>
      <c r="H38" s="455"/>
      <c r="I38" s="455"/>
      <c r="J38" s="461"/>
      <c r="K38" s="462"/>
      <c r="L38" s="454"/>
      <c r="M38" s="463"/>
      <c r="N38" s="454"/>
      <c r="O38" s="454"/>
      <c r="P38" s="454"/>
      <c r="Q38" s="452"/>
    </row>
    <row r="39" s="437" customFormat="1" customHeight="1" spans="2:17">
      <c r="B39" s="451"/>
      <c r="C39" s="452"/>
      <c r="D39" s="453"/>
      <c r="E39" s="454"/>
      <c r="F39" s="455"/>
      <c r="G39" s="455"/>
      <c r="H39" s="455"/>
      <c r="I39" s="455"/>
      <c r="J39" s="461"/>
      <c r="K39" s="462"/>
      <c r="L39" s="454"/>
      <c r="M39" s="463"/>
      <c r="N39" s="454"/>
      <c r="O39" s="454"/>
      <c r="P39" s="454"/>
      <c r="Q39" s="452"/>
    </row>
    <row r="40" s="437" customFormat="1" customHeight="1" spans="2:17">
      <c r="B40" s="451"/>
      <c r="C40" s="452"/>
      <c r="D40" s="453"/>
      <c r="E40" s="454"/>
      <c r="F40" s="455"/>
      <c r="G40" s="455"/>
      <c r="H40" s="455"/>
      <c r="I40" s="455"/>
      <c r="J40" s="461"/>
      <c r="K40" s="462"/>
      <c r="L40" s="454"/>
      <c r="M40" s="463"/>
      <c r="N40" s="454"/>
      <c r="O40" s="454"/>
      <c r="P40" s="454"/>
      <c r="Q40" s="452"/>
    </row>
    <row r="41" s="437" customFormat="1" customHeight="1" spans="2:17">
      <c r="B41" s="451"/>
      <c r="C41" s="452"/>
      <c r="D41" s="453"/>
      <c r="E41" s="454"/>
      <c r="F41" s="455"/>
      <c r="G41" s="455"/>
      <c r="H41" s="455"/>
      <c r="I41" s="455"/>
      <c r="J41" s="461"/>
      <c r="K41" s="462"/>
      <c r="L41" s="454"/>
      <c r="M41" s="463"/>
      <c r="N41" s="454"/>
      <c r="O41" s="454"/>
      <c r="P41" s="454"/>
      <c r="Q41" s="452"/>
    </row>
    <row r="42" s="437" customFormat="1" customHeight="1" spans="2:17">
      <c r="B42" s="451"/>
      <c r="C42" s="452"/>
      <c r="D42" s="453"/>
      <c r="E42" s="454"/>
      <c r="F42" s="455"/>
      <c r="G42" s="455"/>
      <c r="H42" s="455"/>
      <c r="I42" s="455"/>
      <c r="J42" s="461"/>
      <c r="K42" s="462"/>
      <c r="L42" s="454"/>
      <c r="M42" s="463"/>
      <c r="N42" s="454"/>
      <c r="O42" s="454"/>
      <c r="P42" s="454"/>
      <c r="Q42" s="452"/>
    </row>
    <row r="43" s="437" customFormat="1" customHeight="1" spans="2:17">
      <c r="B43" s="451"/>
      <c r="C43" s="452"/>
      <c r="D43" s="453"/>
      <c r="E43" s="454"/>
      <c r="F43" s="455"/>
      <c r="G43" s="455"/>
      <c r="H43" s="455"/>
      <c r="I43" s="455"/>
      <c r="J43" s="461"/>
      <c r="K43" s="462"/>
      <c r="L43" s="454"/>
      <c r="M43" s="463"/>
      <c r="N43" s="454"/>
      <c r="O43" s="454"/>
      <c r="P43" s="454"/>
      <c r="Q43" s="452"/>
    </row>
    <row r="44" s="437" customFormat="1" customHeight="1" spans="2:17">
      <c r="B44" s="451"/>
      <c r="C44" s="452"/>
      <c r="D44" s="453"/>
      <c r="E44" s="454"/>
      <c r="F44" s="455"/>
      <c r="G44" s="455"/>
      <c r="H44" s="455"/>
      <c r="I44" s="455"/>
      <c r="J44" s="461"/>
      <c r="K44" s="462"/>
      <c r="L44" s="454"/>
      <c r="M44" s="463"/>
      <c r="N44" s="454"/>
      <c r="O44" s="454"/>
      <c r="P44" s="454"/>
      <c r="Q44" s="452"/>
    </row>
    <row r="45" s="437" customFormat="1" customHeight="1" spans="2:17">
      <c r="B45" s="451"/>
      <c r="C45" s="452"/>
      <c r="D45" s="453"/>
      <c r="E45" s="454"/>
      <c r="F45" s="455"/>
      <c r="G45" s="455"/>
      <c r="H45" s="455"/>
      <c r="I45" s="455"/>
      <c r="J45" s="461"/>
      <c r="K45" s="462"/>
      <c r="L45" s="454"/>
      <c r="M45" s="463"/>
      <c r="N45" s="454"/>
      <c r="O45" s="454"/>
      <c r="P45" s="454"/>
      <c r="Q45" s="452"/>
    </row>
    <row r="46" s="437" customFormat="1" customHeight="1" spans="2:17">
      <c r="B46" s="451"/>
      <c r="C46" s="452"/>
      <c r="D46" s="453"/>
      <c r="E46" s="454"/>
      <c r="F46" s="455"/>
      <c r="G46" s="455"/>
      <c r="H46" s="455"/>
      <c r="I46" s="455"/>
      <c r="J46" s="461"/>
      <c r="K46" s="462"/>
      <c r="L46" s="454"/>
      <c r="M46" s="445"/>
      <c r="N46" s="454"/>
      <c r="O46" s="454"/>
      <c r="P46" s="454"/>
      <c r="Q46" s="452"/>
    </row>
  </sheetData>
  <conditionalFormatting sqref="B2">
    <cfRule type="duplicateValues" dxfId="0" priority="43"/>
  </conditionalFormatting>
  <conditionalFormatting sqref="D2">
    <cfRule type="duplicateValues" dxfId="0" priority="44"/>
  </conditionalFormatting>
  <conditionalFormatting sqref="I2">
    <cfRule type="duplicateValues" dxfId="0" priority="3"/>
  </conditionalFormatting>
  <conditionalFormatting sqref="J2">
    <cfRule type="duplicateValues" dxfId="0" priority="1"/>
  </conditionalFormatting>
  <conditionalFormatting sqref="M2">
    <cfRule type="cellIs" dxfId="1" priority="29" operator="greaterThan">
      <formula>260</formula>
    </cfRule>
    <cfRule type="cellIs" dxfId="1" priority="30" operator="greaterThan">
      <formula>330</formula>
    </cfRule>
  </conditionalFormatting>
  <conditionalFormatting sqref="O2">
    <cfRule type="duplicateValues" dxfId="0" priority="2"/>
  </conditionalFormatting>
  <conditionalFormatting sqref="B$1:B$1048576">
    <cfRule type="duplicateValues" dxfId="0" priority="4"/>
  </conditionalFormatting>
  <conditionalFormatting sqref="M3:M1048576">
    <cfRule type="cellIs" dxfId="1" priority="41" operator="greaterThan">
      <formula>260</formula>
    </cfRule>
    <cfRule type="cellIs" dxfId="1" priority="42" operator="greaterThan">
      <formula>330</formula>
    </cfRule>
  </conditionalFormatting>
  <conditionalFormatting sqref="B1 B3:B1048576">
    <cfRule type="duplicateValues" dxfId="0" priority="32"/>
  </conditionalFormatting>
  <conditionalFormatting sqref="D1 D3:D1048576">
    <cfRule type="duplicateValues" dxfId="0" priority="31"/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7"/>
  <sheetViews>
    <sheetView topLeftCell="A86" workbookViewId="0">
      <selection activeCell="D91" sqref="D91"/>
    </sheetView>
  </sheetViews>
  <sheetFormatPr defaultColWidth="9" defaultRowHeight="12.75"/>
  <cols>
    <col min="1" max="1" width="22" customWidth="1"/>
    <col min="3" max="3" width="30.7142857142857" customWidth="1"/>
    <col min="4" max="4" width="22.5714285714286" customWidth="1"/>
    <col min="5" max="5" width="27.2857142857143" customWidth="1"/>
    <col min="6" max="6" width="12.2857142857143" customWidth="1"/>
    <col min="7" max="7" width="11.2857142857143" customWidth="1"/>
    <col min="8" max="8" width="10.7142857142857" customWidth="1"/>
    <col min="9" max="9" width="11.4285714285714" customWidth="1"/>
    <col min="10" max="10" width="10.7142857142857" style="6" customWidth="1"/>
    <col min="11" max="11" width="15.5714285714286" customWidth="1"/>
  </cols>
  <sheetData>
    <row r="1" s="3" customFormat="1" ht="21.75" customHeight="1" spans="1:16">
      <c r="A1" s="32" t="s">
        <v>0</v>
      </c>
      <c r="B1" s="32" t="s">
        <v>28</v>
      </c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2" customFormat="1" ht="17.25" customHeight="1" spans="1:14">
      <c r="A2" s="187" t="s">
        <v>1297</v>
      </c>
      <c r="B2" s="188"/>
      <c r="C2" s="189" t="s">
        <v>1298</v>
      </c>
      <c r="D2" s="80" t="s">
        <v>1299</v>
      </c>
      <c r="E2" s="141" t="s">
        <v>1300</v>
      </c>
      <c r="F2" s="82">
        <v>1001000</v>
      </c>
      <c r="G2" s="85" t="s">
        <v>358</v>
      </c>
      <c r="H2" s="250">
        <v>41695</v>
      </c>
      <c r="I2" s="211"/>
      <c r="J2" s="106">
        <v>41594</v>
      </c>
      <c r="K2" s="213" t="s">
        <v>1301</v>
      </c>
      <c r="L2" s="213" t="s">
        <v>576</v>
      </c>
      <c r="M2" s="213" t="s">
        <v>99</v>
      </c>
      <c r="N2" s="218">
        <v>41680</v>
      </c>
    </row>
    <row r="3" s="2" customFormat="1" ht="17.25" customHeight="1" spans="1:14">
      <c r="A3" s="187" t="s">
        <v>1297</v>
      </c>
      <c r="B3" s="188"/>
      <c r="C3" s="189" t="s">
        <v>1302</v>
      </c>
      <c r="D3" s="80" t="s">
        <v>1303</v>
      </c>
      <c r="E3" s="141" t="s">
        <v>1300</v>
      </c>
      <c r="F3" s="82">
        <v>933000</v>
      </c>
      <c r="G3" s="85" t="s">
        <v>358</v>
      </c>
      <c r="H3" s="250">
        <v>41695</v>
      </c>
      <c r="I3" s="211"/>
      <c r="J3" s="106">
        <v>41587</v>
      </c>
      <c r="K3" s="213" t="s">
        <v>1304</v>
      </c>
      <c r="L3" s="213" t="s">
        <v>360</v>
      </c>
      <c r="M3" s="213" t="s">
        <v>367</v>
      </c>
      <c r="N3" s="218">
        <v>41643</v>
      </c>
    </row>
    <row r="4" s="2" customFormat="1" ht="17.25" customHeight="1" spans="1:14">
      <c r="A4" s="187" t="s">
        <v>1297</v>
      </c>
      <c r="B4" s="188" t="s">
        <v>1305</v>
      </c>
      <c r="C4" s="189" t="s">
        <v>1306</v>
      </c>
      <c r="D4" s="80" t="s">
        <v>1307</v>
      </c>
      <c r="E4" s="141" t="s">
        <v>1308</v>
      </c>
      <c r="F4" s="82">
        <v>1003000</v>
      </c>
      <c r="G4" s="85" t="s">
        <v>358</v>
      </c>
      <c r="H4" s="250">
        <v>41722</v>
      </c>
      <c r="I4" s="211"/>
      <c r="J4" s="106">
        <v>41707</v>
      </c>
      <c r="K4" s="213" t="s">
        <v>1309</v>
      </c>
      <c r="L4" s="213" t="s">
        <v>1310</v>
      </c>
      <c r="M4" s="213" t="s">
        <v>367</v>
      </c>
      <c r="N4" s="218">
        <v>41692</v>
      </c>
    </row>
    <row r="5" s="2" customFormat="1" ht="17.25" customHeight="1" spans="1:14">
      <c r="A5" s="187" t="s">
        <v>1297</v>
      </c>
      <c r="B5" s="188" t="s">
        <v>1311</v>
      </c>
      <c r="C5" s="189" t="s">
        <v>1312</v>
      </c>
      <c r="D5" s="80" t="s">
        <v>1313</v>
      </c>
      <c r="E5" s="141" t="s">
        <v>1308</v>
      </c>
      <c r="F5" s="82">
        <v>1001000</v>
      </c>
      <c r="G5" s="85" t="s">
        <v>358</v>
      </c>
      <c r="H5" s="250">
        <v>41724</v>
      </c>
      <c r="I5" s="211" t="s">
        <v>495</v>
      </c>
      <c r="J5" s="212">
        <v>41707</v>
      </c>
      <c r="K5" s="213" t="s">
        <v>1314</v>
      </c>
      <c r="L5" s="213" t="s">
        <v>521</v>
      </c>
      <c r="M5" s="213" t="s">
        <v>367</v>
      </c>
      <c r="N5" s="218">
        <v>41721</v>
      </c>
    </row>
    <row r="6" s="2" customFormat="1" ht="17.25" customHeight="1" spans="1:14">
      <c r="A6" s="187" t="s">
        <v>1315</v>
      </c>
      <c r="B6" s="188" t="s">
        <v>1316</v>
      </c>
      <c r="C6" s="189" t="s">
        <v>1317</v>
      </c>
      <c r="D6" s="80" t="s">
        <v>1318</v>
      </c>
      <c r="E6" s="141" t="s">
        <v>1308</v>
      </c>
      <c r="F6" s="82">
        <v>871000</v>
      </c>
      <c r="G6" s="85" t="s">
        <v>358</v>
      </c>
      <c r="H6" s="250">
        <v>41724</v>
      </c>
      <c r="I6" s="211" t="s">
        <v>495</v>
      </c>
      <c r="J6" s="212">
        <v>41707</v>
      </c>
      <c r="K6" s="213" t="s">
        <v>1319</v>
      </c>
      <c r="L6" s="213" t="s">
        <v>1320</v>
      </c>
      <c r="M6" s="213" t="s">
        <v>99</v>
      </c>
      <c r="N6" s="106">
        <v>41723</v>
      </c>
    </row>
    <row r="7" s="2" customFormat="1" ht="17.25" customHeight="1" spans="1:14">
      <c r="A7" s="187" t="s">
        <v>1321</v>
      </c>
      <c r="B7" s="188" t="s">
        <v>1322</v>
      </c>
      <c r="C7" s="189" t="s">
        <v>369</v>
      </c>
      <c r="D7" s="80" t="s">
        <v>1323</v>
      </c>
      <c r="E7" s="141" t="s">
        <v>1324</v>
      </c>
      <c r="F7" s="82">
        <v>933000</v>
      </c>
      <c r="G7" s="85" t="s">
        <v>358</v>
      </c>
      <c r="H7" s="250">
        <v>41725</v>
      </c>
      <c r="I7" s="211" t="s">
        <v>1325</v>
      </c>
      <c r="J7" s="212">
        <v>41728</v>
      </c>
      <c r="K7" s="213" t="s">
        <v>1326</v>
      </c>
      <c r="L7" s="213" t="s">
        <v>1320</v>
      </c>
      <c r="M7" s="213" t="s">
        <v>99</v>
      </c>
      <c r="N7" s="106">
        <v>41731</v>
      </c>
    </row>
    <row r="8" s="85" customFormat="1" ht="17.25" customHeight="1" spans="1:17">
      <c r="A8" s="394" t="s">
        <v>1297</v>
      </c>
      <c r="B8" s="395" t="s">
        <v>1327</v>
      </c>
      <c r="C8" s="189" t="s">
        <v>1312</v>
      </c>
      <c r="D8" s="80" t="s">
        <v>1328</v>
      </c>
      <c r="E8" s="394" t="s">
        <v>1308</v>
      </c>
      <c r="F8" s="395">
        <v>1001000</v>
      </c>
      <c r="G8" s="85" t="s">
        <v>358</v>
      </c>
      <c r="H8" s="250">
        <v>41724</v>
      </c>
      <c r="I8" s="401" t="s">
        <v>495</v>
      </c>
      <c r="J8" s="212">
        <v>41707</v>
      </c>
      <c r="K8" s="184" t="s">
        <v>1329</v>
      </c>
      <c r="L8" s="141" t="s">
        <v>1330</v>
      </c>
      <c r="M8" s="184" t="s">
        <v>99</v>
      </c>
      <c r="N8" s="165">
        <v>41808</v>
      </c>
      <c r="P8" s="184"/>
      <c r="Q8" s="141"/>
    </row>
    <row r="9" s="85" customFormat="1" ht="17.25" customHeight="1" spans="1:14">
      <c r="A9" s="394" t="s">
        <v>1297</v>
      </c>
      <c r="B9" s="395" t="s">
        <v>1331</v>
      </c>
      <c r="C9" s="189" t="s">
        <v>1306</v>
      </c>
      <c r="D9" s="80" t="s">
        <v>1332</v>
      </c>
      <c r="E9" s="394" t="s">
        <v>1308</v>
      </c>
      <c r="F9" s="395">
        <v>1003000</v>
      </c>
      <c r="G9" s="85" t="s">
        <v>358</v>
      </c>
      <c r="H9" s="250">
        <v>41724</v>
      </c>
      <c r="I9" s="401" t="s">
        <v>495</v>
      </c>
      <c r="J9" s="212">
        <v>41709</v>
      </c>
      <c r="K9" s="184" t="s">
        <v>1333</v>
      </c>
      <c r="L9" s="141" t="s">
        <v>515</v>
      </c>
      <c r="M9" s="184" t="s">
        <v>99</v>
      </c>
      <c r="N9" s="402">
        <v>41833</v>
      </c>
    </row>
    <row r="10" s="85" customFormat="1" ht="17.25" customHeight="1" spans="1:15">
      <c r="A10" s="394" t="s">
        <v>1321</v>
      </c>
      <c r="B10" s="395" t="s">
        <v>1334</v>
      </c>
      <c r="C10" s="189" t="s">
        <v>1335</v>
      </c>
      <c r="D10" s="80" t="s">
        <v>1336</v>
      </c>
      <c r="E10" s="394" t="s">
        <v>1337</v>
      </c>
      <c r="F10" s="395">
        <v>1034000</v>
      </c>
      <c r="G10" s="85" t="s">
        <v>358</v>
      </c>
      <c r="H10" s="250">
        <v>41877</v>
      </c>
      <c r="I10" s="401" t="s">
        <v>1338</v>
      </c>
      <c r="J10" s="212">
        <v>41865</v>
      </c>
      <c r="K10" s="213" t="s">
        <v>1155</v>
      </c>
      <c r="L10" s="213"/>
      <c r="M10" s="213"/>
      <c r="N10" s="106"/>
      <c r="O10" s="402"/>
    </row>
    <row r="11" s="85" customFormat="1" ht="17.25" customHeight="1" spans="1:15">
      <c r="A11" s="394" t="s">
        <v>1339</v>
      </c>
      <c r="B11" s="395" t="s">
        <v>1340</v>
      </c>
      <c r="C11" s="189" t="s">
        <v>1341</v>
      </c>
      <c r="D11" s="80" t="s">
        <v>1342</v>
      </c>
      <c r="E11" s="394" t="s">
        <v>1343</v>
      </c>
      <c r="F11" s="395">
        <v>1245000</v>
      </c>
      <c r="G11" s="85" t="s">
        <v>358</v>
      </c>
      <c r="H11" s="250">
        <v>41877</v>
      </c>
      <c r="I11" s="401" t="s">
        <v>1344</v>
      </c>
      <c r="J11" s="212">
        <v>41850</v>
      </c>
      <c r="K11" s="213" t="s">
        <v>1155</v>
      </c>
      <c r="L11" s="213"/>
      <c r="M11" s="213"/>
      <c r="N11" s="106"/>
      <c r="O11" s="402"/>
    </row>
    <row r="12" s="2" customFormat="1" ht="17.25" customHeight="1" spans="1:14">
      <c r="A12" s="187" t="s">
        <v>1339</v>
      </c>
      <c r="B12" s="188"/>
      <c r="C12" s="189" t="s">
        <v>1345</v>
      </c>
      <c r="D12" s="80" t="s">
        <v>1346</v>
      </c>
      <c r="E12" s="141" t="s">
        <v>1347</v>
      </c>
      <c r="F12" s="82">
        <v>1250000</v>
      </c>
      <c r="G12" s="85" t="s">
        <v>358</v>
      </c>
      <c r="H12" s="250">
        <v>41909</v>
      </c>
      <c r="I12" s="211" t="s">
        <v>1348</v>
      </c>
      <c r="J12" s="212">
        <v>41695</v>
      </c>
      <c r="K12" s="213" t="s">
        <v>1349</v>
      </c>
      <c r="L12" s="213" t="s">
        <v>1350</v>
      </c>
      <c r="M12" s="213" t="s">
        <v>99</v>
      </c>
      <c r="N12" s="106">
        <v>41908</v>
      </c>
    </row>
    <row r="13" s="85" customFormat="1" ht="17.25" customHeight="1" spans="1:15">
      <c r="A13" s="394" t="s">
        <v>1297</v>
      </c>
      <c r="B13" s="395" t="s">
        <v>1351</v>
      </c>
      <c r="C13" s="189" t="s">
        <v>1352</v>
      </c>
      <c r="D13" s="80" t="s">
        <v>1353</v>
      </c>
      <c r="E13" s="394" t="s">
        <v>1354</v>
      </c>
      <c r="F13" s="395">
        <v>1019400</v>
      </c>
      <c r="G13" s="85" t="s">
        <v>358</v>
      </c>
      <c r="H13" s="250">
        <v>42034</v>
      </c>
      <c r="I13" s="401" t="s">
        <v>1355</v>
      </c>
      <c r="J13" s="212">
        <v>41851</v>
      </c>
      <c r="K13" s="213" t="s">
        <v>1356</v>
      </c>
      <c r="L13" s="213" t="s">
        <v>467</v>
      </c>
      <c r="M13" s="213" t="s">
        <v>99</v>
      </c>
      <c r="N13" s="106">
        <v>41902</v>
      </c>
      <c r="O13" s="402"/>
    </row>
    <row r="14" s="2" customFormat="1" ht="17.25" customHeight="1" spans="1:14">
      <c r="A14" s="187" t="s">
        <v>1321</v>
      </c>
      <c r="B14" s="188" t="s">
        <v>1357</v>
      </c>
      <c r="C14" s="189" t="s">
        <v>1358</v>
      </c>
      <c r="D14" s="80" t="s">
        <v>1359</v>
      </c>
      <c r="E14" s="141" t="s">
        <v>1360</v>
      </c>
      <c r="F14" s="82">
        <v>928800</v>
      </c>
      <c r="G14" s="85" t="s">
        <v>1361</v>
      </c>
      <c r="H14" s="250">
        <v>42061</v>
      </c>
      <c r="I14" s="211" t="s">
        <v>1338</v>
      </c>
      <c r="J14" s="212">
        <v>41865</v>
      </c>
      <c r="K14" s="213" t="s">
        <v>1362</v>
      </c>
      <c r="L14" s="213" t="s">
        <v>554</v>
      </c>
      <c r="M14" s="213" t="s">
        <v>1134</v>
      </c>
      <c r="N14" s="106">
        <v>41911</v>
      </c>
    </row>
    <row r="15" s="2" customFormat="1" ht="17.25" customHeight="1" spans="1:14">
      <c r="A15" s="187" t="s">
        <v>1321</v>
      </c>
      <c r="B15" s="188" t="s">
        <v>1363</v>
      </c>
      <c r="C15" s="189" t="s">
        <v>1364</v>
      </c>
      <c r="D15" s="80" t="s">
        <v>1365</v>
      </c>
      <c r="E15" s="141" t="s">
        <v>1366</v>
      </c>
      <c r="F15" s="82">
        <v>928800</v>
      </c>
      <c r="G15" s="85" t="s">
        <v>1361</v>
      </c>
      <c r="H15" s="250">
        <v>42094</v>
      </c>
      <c r="I15" s="211" t="s">
        <v>1338</v>
      </c>
      <c r="J15" s="212">
        <v>41865</v>
      </c>
      <c r="K15" s="213" t="s">
        <v>1367</v>
      </c>
      <c r="L15" s="213" t="s">
        <v>576</v>
      </c>
      <c r="M15" s="213" t="s">
        <v>99</v>
      </c>
      <c r="N15" s="106">
        <v>41929</v>
      </c>
    </row>
    <row r="16" s="2" customFormat="1" ht="17.25" customHeight="1" spans="1:17">
      <c r="A16" s="187" t="s">
        <v>1368</v>
      </c>
      <c r="B16" s="188" t="s">
        <v>1369</v>
      </c>
      <c r="C16" s="189" t="s">
        <v>1370</v>
      </c>
      <c r="D16" s="80" t="s">
        <v>1371</v>
      </c>
      <c r="E16" s="141" t="s">
        <v>1366</v>
      </c>
      <c r="F16" s="82">
        <v>1791000</v>
      </c>
      <c r="G16" s="85" t="s">
        <v>358</v>
      </c>
      <c r="H16" s="250">
        <v>41909</v>
      </c>
      <c r="I16" s="211" t="s">
        <v>495</v>
      </c>
      <c r="J16" s="212">
        <v>41707</v>
      </c>
      <c r="K16" s="213" t="s">
        <v>1372</v>
      </c>
      <c r="L16" s="213" t="s">
        <v>554</v>
      </c>
      <c r="M16" s="106" t="s">
        <v>99</v>
      </c>
      <c r="N16" s="106">
        <v>41999</v>
      </c>
      <c r="P16" s="250"/>
      <c r="Q16" s="2" t="s">
        <v>1373</v>
      </c>
    </row>
    <row r="17" s="2" customFormat="1" ht="17.25" customHeight="1" spans="1:16">
      <c r="A17" s="187" t="s">
        <v>1321</v>
      </c>
      <c r="B17" s="188" t="s">
        <v>1374</v>
      </c>
      <c r="C17" s="189" t="s">
        <v>1364</v>
      </c>
      <c r="D17" s="80" t="s">
        <v>1375</v>
      </c>
      <c r="E17" s="141" t="s">
        <v>1376</v>
      </c>
      <c r="F17" s="82">
        <v>928800</v>
      </c>
      <c r="G17" s="85" t="s">
        <v>1377</v>
      </c>
      <c r="H17" s="193">
        <v>42122</v>
      </c>
      <c r="I17" s="211" t="s">
        <v>1338</v>
      </c>
      <c r="J17" s="212">
        <v>41865</v>
      </c>
      <c r="K17" s="213" t="s">
        <v>1378</v>
      </c>
      <c r="L17" s="213" t="s">
        <v>1114</v>
      </c>
      <c r="M17" s="213" t="s">
        <v>99</v>
      </c>
      <c r="N17" s="106">
        <v>42038</v>
      </c>
      <c r="O17" s="2" t="s">
        <v>988</v>
      </c>
      <c r="P17" s="250" t="s">
        <v>1379</v>
      </c>
    </row>
    <row r="18" s="2" customFormat="1" ht="17.25" customHeight="1" spans="1:16">
      <c r="A18" s="187" t="s">
        <v>1321</v>
      </c>
      <c r="B18" s="188" t="s">
        <v>1380</v>
      </c>
      <c r="C18" s="189" t="s">
        <v>1381</v>
      </c>
      <c r="D18" s="80" t="s">
        <v>1382</v>
      </c>
      <c r="E18" s="141" t="s">
        <v>1383</v>
      </c>
      <c r="F18" s="82">
        <v>929800</v>
      </c>
      <c r="G18" s="85" t="s">
        <v>1384</v>
      </c>
      <c r="H18" s="193">
        <v>42122</v>
      </c>
      <c r="I18" s="211" t="s">
        <v>1355</v>
      </c>
      <c r="J18" s="212">
        <v>41851</v>
      </c>
      <c r="K18" s="213" t="s">
        <v>1385</v>
      </c>
      <c r="L18" s="213" t="s">
        <v>1386</v>
      </c>
      <c r="M18" s="106" t="s">
        <v>99</v>
      </c>
      <c r="N18" s="106">
        <v>42074</v>
      </c>
      <c r="P18" s="250"/>
    </row>
    <row r="19" s="2" customFormat="1" ht="17.25" customHeight="1" spans="1:16">
      <c r="A19" s="187" t="s">
        <v>1339</v>
      </c>
      <c r="B19" s="188"/>
      <c r="C19" s="189" t="s">
        <v>1387</v>
      </c>
      <c r="D19" s="80" t="s">
        <v>1388</v>
      </c>
      <c r="E19" s="141" t="s">
        <v>1376</v>
      </c>
      <c r="F19" s="82">
        <v>1234000</v>
      </c>
      <c r="G19" s="85" t="s">
        <v>1389</v>
      </c>
      <c r="H19" s="396">
        <v>42126</v>
      </c>
      <c r="I19" s="211" t="s">
        <v>1390</v>
      </c>
      <c r="J19" s="212">
        <v>41872</v>
      </c>
      <c r="K19" s="213" t="s">
        <v>1391</v>
      </c>
      <c r="L19" s="213" t="s">
        <v>1392</v>
      </c>
      <c r="M19" s="106" t="s">
        <v>367</v>
      </c>
      <c r="N19" s="106">
        <v>42094</v>
      </c>
      <c r="P19" s="250" t="s">
        <v>1393</v>
      </c>
    </row>
    <row r="20" s="2" customFormat="1" ht="17.25" customHeight="1" spans="1:16">
      <c r="A20" s="187" t="s">
        <v>1297</v>
      </c>
      <c r="B20" s="188" t="s">
        <v>1394</v>
      </c>
      <c r="C20" s="189" t="s">
        <v>1395</v>
      </c>
      <c r="D20" s="80" t="s">
        <v>1396</v>
      </c>
      <c r="E20" s="141" t="s">
        <v>1397</v>
      </c>
      <c r="F20" s="82">
        <v>1019400</v>
      </c>
      <c r="G20" s="85" t="s">
        <v>1389</v>
      </c>
      <c r="H20" s="396">
        <v>42126</v>
      </c>
      <c r="I20" s="211" t="s">
        <v>1344</v>
      </c>
      <c r="J20" s="212">
        <v>41839</v>
      </c>
      <c r="K20" s="213" t="s">
        <v>1398</v>
      </c>
      <c r="L20" s="213" t="s">
        <v>1178</v>
      </c>
      <c r="M20" s="106" t="s">
        <v>99</v>
      </c>
      <c r="N20" s="106">
        <v>42085</v>
      </c>
      <c r="P20" s="250"/>
    </row>
    <row r="21" s="2" customFormat="1" ht="17.25" customHeight="1" spans="1:16">
      <c r="A21" s="187" t="s">
        <v>1321</v>
      </c>
      <c r="B21" s="188" t="s">
        <v>1399</v>
      </c>
      <c r="C21" s="189" t="s">
        <v>1381</v>
      </c>
      <c r="D21" s="80" t="s">
        <v>1400</v>
      </c>
      <c r="E21" s="141" t="s">
        <v>1397</v>
      </c>
      <c r="F21" s="82">
        <v>938800</v>
      </c>
      <c r="G21" s="85" t="s">
        <v>1401</v>
      </c>
      <c r="H21" s="396">
        <v>42126</v>
      </c>
      <c r="I21" s="211" t="s">
        <v>1402</v>
      </c>
      <c r="J21" s="212">
        <v>42116</v>
      </c>
      <c r="K21" s="213" t="s">
        <v>1403</v>
      </c>
      <c r="L21" s="213" t="s">
        <v>576</v>
      </c>
      <c r="M21" s="106" t="s">
        <v>367</v>
      </c>
      <c r="N21" s="106">
        <v>42100</v>
      </c>
      <c r="O21" s="2" t="s">
        <v>1401</v>
      </c>
      <c r="P21" s="250" t="s">
        <v>1404</v>
      </c>
    </row>
    <row r="22" s="1" customFormat="1" ht="25.5" customHeight="1" spans="1:15">
      <c r="A22" s="8" t="s">
        <v>0</v>
      </c>
      <c r="B22" s="8" t="s">
        <v>28</v>
      </c>
      <c r="C22" s="8" t="s">
        <v>29</v>
      </c>
      <c r="D22" s="8" t="s">
        <v>30</v>
      </c>
      <c r="E22" s="8" t="s">
        <v>31</v>
      </c>
      <c r="F22" s="8" t="s">
        <v>32</v>
      </c>
      <c r="G22" s="8" t="s">
        <v>386</v>
      </c>
      <c r="H22" s="8" t="s">
        <v>387</v>
      </c>
      <c r="I22" s="11" t="s">
        <v>37</v>
      </c>
      <c r="J22" s="8" t="s">
        <v>1405</v>
      </c>
      <c r="K22" s="22" t="s">
        <v>39</v>
      </c>
      <c r="L22" s="23" t="s">
        <v>42</v>
      </c>
      <c r="M22" s="23" t="s">
        <v>43</v>
      </c>
      <c r="N22" s="8" t="s">
        <v>1406</v>
      </c>
      <c r="O22" s="11" t="s">
        <v>34</v>
      </c>
    </row>
    <row r="23" s="2" customFormat="1" ht="17.25" customHeight="1" spans="1:19">
      <c r="A23" s="187" t="s">
        <v>1321</v>
      </c>
      <c r="B23" s="188" t="s">
        <v>1407</v>
      </c>
      <c r="C23" s="189" t="s">
        <v>1408</v>
      </c>
      <c r="D23" s="80" t="s">
        <v>1409</v>
      </c>
      <c r="E23" s="141" t="s">
        <v>1410</v>
      </c>
      <c r="F23" s="82">
        <v>1034000</v>
      </c>
      <c r="G23" s="212">
        <v>42121</v>
      </c>
      <c r="H23" s="212">
        <v>42122</v>
      </c>
      <c r="I23" s="403">
        <v>42131</v>
      </c>
      <c r="J23" s="211" t="s">
        <v>1338</v>
      </c>
      <c r="K23" s="212">
        <v>41865</v>
      </c>
      <c r="L23" s="213" t="s">
        <v>1411</v>
      </c>
      <c r="M23" s="213" t="s">
        <v>1412</v>
      </c>
      <c r="N23" s="106" t="s">
        <v>367</v>
      </c>
      <c r="O23" s="106">
        <v>42092</v>
      </c>
      <c r="S23" s="2">
        <v>41956</v>
      </c>
    </row>
    <row r="24" s="85" customFormat="1" ht="17.25" customHeight="1" spans="1:16">
      <c r="A24" s="394" t="s">
        <v>1339</v>
      </c>
      <c r="B24" s="395" t="s">
        <v>1413</v>
      </c>
      <c r="C24" s="189" t="s">
        <v>1370</v>
      </c>
      <c r="D24" s="82" t="s">
        <v>1414</v>
      </c>
      <c r="E24" s="82" t="s">
        <v>1415</v>
      </c>
      <c r="F24" s="82">
        <v>1230000</v>
      </c>
      <c r="G24" s="212">
        <v>42154</v>
      </c>
      <c r="H24" s="212">
        <v>42158</v>
      </c>
      <c r="I24" s="397">
        <v>41724</v>
      </c>
      <c r="J24" s="401" t="s">
        <v>495</v>
      </c>
      <c r="K24" s="212">
        <v>41707</v>
      </c>
      <c r="L24" s="404" t="s">
        <v>1416</v>
      </c>
      <c r="M24" s="404" t="s">
        <v>1350</v>
      </c>
      <c r="N24" s="394" t="s">
        <v>99</v>
      </c>
      <c r="O24" s="405">
        <v>42149</v>
      </c>
      <c r="P24" s="402"/>
    </row>
    <row r="25" s="85" customFormat="1" ht="31.5" customHeight="1" spans="1:16">
      <c r="A25" s="394" t="s">
        <v>1321</v>
      </c>
      <c r="B25" s="395" t="s">
        <v>1417</v>
      </c>
      <c r="C25" s="189" t="s">
        <v>1381</v>
      </c>
      <c r="D25" s="82" t="s">
        <v>1418</v>
      </c>
      <c r="E25" s="82" t="s">
        <v>1419</v>
      </c>
      <c r="F25" s="82">
        <v>926800</v>
      </c>
      <c r="G25" s="212">
        <v>42179</v>
      </c>
      <c r="H25" s="212">
        <v>42188</v>
      </c>
      <c r="I25" s="406">
        <v>42188</v>
      </c>
      <c r="J25" s="401" t="s">
        <v>1420</v>
      </c>
      <c r="K25" s="405">
        <v>42135</v>
      </c>
      <c r="L25" s="407" t="s">
        <v>1421</v>
      </c>
      <c r="M25" s="404"/>
      <c r="N25" s="394"/>
      <c r="O25" s="405"/>
      <c r="P25" s="408" t="s">
        <v>1422</v>
      </c>
    </row>
    <row r="26" s="85" customFormat="1" ht="24.75" customHeight="1" spans="1:15">
      <c r="A26" s="394" t="s">
        <v>1321</v>
      </c>
      <c r="B26" s="395" t="s">
        <v>1423</v>
      </c>
      <c r="C26" s="189" t="s">
        <v>1381</v>
      </c>
      <c r="D26" s="82" t="s">
        <v>1424</v>
      </c>
      <c r="E26" s="82" t="s">
        <v>1366</v>
      </c>
      <c r="F26" s="82">
        <v>926800</v>
      </c>
      <c r="G26" s="212">
        <v>42154</v>
      </c>
      <c r="H26" s="397">
        <v>42276</v>
      </c>
      <c r="I26" s="401" t="s">
        <v>1420</v>
      </c>
      <c r="J26" s="405">
        <v>42135</v>
      </c>
      <c r="K26" s="404" t="s">
        <v>1425</v>
      </c>
      <c r="L26" s="404" t="s">
        <v>996</v>
      </c>
      <c r="M26" s="404" t="s">
        <v>367</v>
      </c>
      <c r="N26" s="405">
        <v>42132</v>
      </c>
      <c r="O26" s="408" t="s">
        <v>1426</v>
      </c>
    </row>
    <row r="27" s="85" customFormat="1" ht="24.75" customHeight="1" spans="1:15">
      <c r="A27" s="394" t="s">
        <v>1321</v>
      </c>
      <c r="B27" s="395" t="s">
        <v>1427</v>
      </c>
      <c r="C27" s="189" t="s">
        <v>1408</v>
      </c>
      <c r="D27" s="82" t="s">
        <v>1428</v>
      </c>
      <c r="E27" s="82" t="s">
        <v>1429</v>
      </c>
      <c r="F27" s="82">
        <v>1034000</v>
      </c>
      <c r="G27" s="212">
        <v>42155</v>
      </c>
      <c r="H27" s="397">
        <v>42276</v>
      </c>
      <c r="I27" s="401" t="s">
        <v>1420</v>
      </c>
      <c r="J27" s="405">
        <v>42135</v>
      </c>
      <c r="K27" s="404" t="s">
        <v>1430</v>
      </c>
      <c r="L27" s="404" t="s">
        <v>1350</v>
      </c>
      <c r="M27" s="394" t="s">
        <v>168</v>
      </c>
      <c r="N27" s="405">
        <v>42132</v>
      </c>
      <c r="O27" s="408" t="s">
        <v>1431</v>
      </c>
    </row>
    <row r="28" s="85" customFormat="1" ht="24.75" customHeight="1" spans="1:16">
      <c r="A28" s="394" t="s">
        <v>1321</v>
      </c>
      <c r="B28" s="395" t="s">
        <v>1432</v>
      </c>
      <c r="C28" s="189" t="s">
        <v>1408</v>
      </c>
      <c r="D28" s="82" t="s">
        <v>1433</v>
      </c>
      <c r="E28" s="82" t="s">
        <v>1434</v>
      </c>
      <c r="F28" s="82">
        <v>1022000</v>
      </c>
      <c r="G28" s="212">
        <v>42186</v>
      </c>
      <c r="H28" s="398">
        <v>42285</v>
      </c>
      <c r="I28" s="397">
        <v>42285</v>
      </c>
      <c r="J28" s="401" t="s">
        <v>1435</v>
      </c>
      <c r="K28" s="405">
        <v>42145</v>
      </c>
      <c r="L28" s="404" t="s">
        <v>1436</v>
      </c>
      <c r="M28" s="404" t="s">
        <v>554</v>
      </c>
      <c r="N28" s="394" t="s">
        <v>367</v>
      </c>
      <c r="O28" s="405">
        <v>42167</v>
      </c>
      <c r="P28" s="408" t="s">
        <v>1437</v>
      </c>
    </row>
    <row r="29" s="85" customFormat="1" ht="24.75" customHeight="1" spans="1:16">
      <c r="A29" s="394" t="s">
        <v>1321</v>
      </c>
      <c r="B29" s="395" t="s">
        <v>1438</v>
      </c>
      <c r="C29" s="189" t="s">
        <v>1381</v>
      </c>
      <c r="D29" s="82" t="s">
        <v>1439</v>
      </c>
      <c r="E29" s="82" t="s">
        <v>1366</v>
      </c>
      <c r="F29" s="82">
        <v>926800</v>
      </c>
      <c r="G29" s="212">
        <v>42171</v>
      </c>
      <c r="H29" s="398">
        <v>42285</v>
      </c>
      <c r="I29" s="397">
        <v>42285</v>
      </c>
      <c r="J29" s="401" t="s">
        <v>1435</v>
      </c>
      <c r="K29" s="405">
        <v>42145</v>
      </c>
      <c r="L29" s="404" t="s">
        <v>1440</v>
      </c>
      <c r="M29" s="404" t="s">
        <v>554</v>
      </c>
      <c r="N29" s="394" t="s">
        <v>367</v>
      </c>
      <c r="O29" s="405">
        <v>42164</v>
      </c>
      <c r="P29" s="408"/>
    </row>
    <row r="30" s="85" customFormat="1" ht="31.5" customHeight="1" spans="1:16">
      <c r="A30" s="394" t="s">
        <v>1321</v>
      </c>
      <c r="B30" s="395" t="s">
        <v>1441</v>
      </c>
      <c r="C30" s="189" t="s">
        <v>1381</v>
      </c>
      <c r="D30" s="82" t="s">
        <v>1442</v>
      </c>
      <c r="E30" s="82" t="s">
        <v>1366</v>
      </c>
      <c r="F30" s="82">
        <v>928800</v>
      </c>
      <c r="G30" s="212">
        <v>42185</v>
      </c>
      <c r="H30" s="398">
        <v>42285</v>
      </c>
      <c r="I30" s="409">
        <v>42285</v>
      </c>
      <c r="J30" s="401" t="s">
        <v>1435</v>
      </c>
      <c r="K30" s="410">
        <v>42145</v>
      </c>
      <c r="L30" s="404" t="s">
        <v>1443</v>
      </c>
      <c r="M30" s="404" t="s">
        <v>1444</v>
      </c>
      <c r="N30" s="394" t="s">
        <v>168</v>
      </c>
      <c r="O30" s="405">
        <v>42169</v>
      </c>
      <c r="P30" s="402" t="s">
        <v>1445</v>
      </c>
    </row>
    <row r="31" s="85" customFormat="1" ht="31.5" customHeight="1" spans="1:16">
      <c r="A31" s="394" t="s">
        <v>1446</v>
      </c>
      <c r="B31" s="395" t="s">
        <v>1447</v>
      </c>
      <c r="C31" s="189" t="s">
        <v>1408</v>
      </c>
      <c r="D31" s="82" t="s">
        <v>1448</v>
      </c>
      <c r="E31" s="82" t="s">
        <v>1376</v>
      </c>
      <c r="F31" s="82">
        <v>1850000</v>
      </c>
      <c r="G31" s="212">
        <v>42241</v>
      </c>
      <c r="H31" s="398">
        <v>42285</v>
      </c>
      <c r="I31" s="409">
        <v>42285</v>
      </c>
      <c r="J31" s="401" t="s">
        <v>1338</v>
      </c>
      <c r="K31" s="410">
        <v>41865</v>
      </c>
      <c r="L31" s="404" t="s">
        <v>1449</v>
      </c>
      <c r="M31" s="404" t="s">
        <v>1450</v>
      </c>
      <c r="N31" s="394" t="s">
        <v>99</v>
      </c>
      <c r="O31" s="405">
        <v>42234</v>
      </c>
      <c r="P31" s="402"/>
    </row>
    <row r="32" s="85" customFormat="1" ht="31.5" customHeight="1" spans="1:16">
      <c r="A32" s="394" t="s">
        <v>1321</v>
      </c>
      <c r="B32" s="395" t="s">
        <v>1451</v>
      </c>
      <c r="C32" s="189" t="s">
        <v>1381</v>
      </c>
      <c r="D32" s="82" t="s">
        <v>1452</v>
      </c>
      <c r="E32" s="82" t="s">
        <v>1453</v>
      </c>
      <c r="F32" s="82">
        <v>926800</v>
      </c>
      <c r="G32" s="212">
        <v>42257</v>
      </c>
      <c r="H32" s="398">
        <v>42285</v>
      </c>
      <c r="I32" s="409">
        <v>42285</v>
      </c>
      <c r="J32" s="401"/>
      <c r="K32" s="410">
        <v>42247</v>
      </c>
      <c r="L32" s="404" t="s">
        <v>1454</v>
      </c>
      <c r="M32" s="404" t="s">
        <v>405</v>
      </c>
      <c r="N32" s="394" t="s">
        <v>367</v>
      </c>
      <c r="O32" s="405">
        <v>42252</v>
      </c>
      <c r="P32" s="402"/>
    </row>
    <row r="33" s="85" customFormat="1" ht="31.5" customHeight="1" spans="1:16">
      <c r="A33" s="394" t="s">
        <v>1321</v>
      </c>
      <c r="B33" s="395" t="s">
        <v>1455</v>
      </c>
      <c r="C33" s="189" t="s">
        <v>1381</v>
      </c>
      <c r="D33" s="82" t="s">
        <v>1456</v>
      </c>
      <c r="E33" s="82" t="s">
        <v>1457</v>
      </c>
      <c r="F33" s="82">
        <v>926800</v>
      </c>
      <c r="G33" s="212">
        <v>42270</v>
      </c>
      <c r="H33" s="398">
        <v>42285</v>
      </c>
      <c r="I33" s="409">
        <v>42285</v>
      </c>
      <c r="J33" s="401" t="s">
        <v>1458</v>
      </c>
      <c r="K33" s="410">
        <v>42234</v>
      </c>
      <c r="L33" s="404" t="s">
        <v>1459</v>
      </c>
      <c r="M33" s="404" t="s">
        <v>1450</v>
      </c>
      <c r="N33" s="394" t="s">
        <v>367</v>
      </c>
      <c r="O33" s="405">
        <v>42236</v>
      </c>
      <c r="P33" s="402" t="s">
        <v>1460</v>
      </c>
    </row>
    <row r="34" s="77" customFormat="1" spans="10:10">
      <c r="J34" s="115"/>
    </row>
    <row r="35" s="275" customFormat="1" ht="21.95" customHeight="1" spans="1:49">
      <c r="A35" s="344" t="s">
        <v>0</v>
      </c>
      <c r="B35" s="344" t="s">
        <v>28</v>
      </c>
      <c r="C35" s="344" t="s">
        <v>29</v>
      </c>
      <c r="D35" s="344" t="s">
        <v>30</v>
      </c>
      <c r="E35" s="344" t="s">
        <v>31</v>
      </c>
      <c r="F35" s="344" t="s">
        <v>32</v>
      </c>
      <c r="G35" s="345" t="s">
        <v>34</v>
      </c>
      <c r="H35" s="346" t="s">
        <v>386</v>
      </c>
      <c r="I35" s="346" t="s">
        <v>387</v>
      </c>
      <c r="J35" s="357" t="s">
        <v>37</v>
      </c>
      <c r="K35" s="357" t="s">
        <v>38</v>
      </c>
      <c r="L35" s="357" t="s">
        <v>39</v>
      </c>
      <c r="M35" s="358" t="s">
        <v>388</v>
      </c>
      <c r="N35" s="359" t="s">
        <v>42</v>
      </c>
      <c r="O35" s="359" t="s">
        <v>43</v>
      </c>
      <c r="P35" s="360" t="s">
        <v>44</v>
      </c>
      <c r="Q35" s="346" t="s">
        <v>45</v>
      </c>
      <c r="R35" s="346" t="s">
        <v>46</v>
      </c>
      <c r="S35" s="372" t="s">
        <v>47</v>
      </c>
      <c r="T35" s="275" t="s">
        <v>34</v>
      </c>
      <c r="U35" s="373"/>
      <c r="V35" s="373"/>
      <c r="W35" s="373"/>
      <c r="X35" s="373"/>
      <c r="Y35" s="373"/>
      <c r="Z35" s="373"/>
      <c r="AA35" s="373"/>
      <c r="AB35" s="373"/>
      <c r="AC35" s="373"/>
      <c r="AD35" s="373"/>
      <c r="AE35" s="373"/>
      <c r="AF35" s="373"/>
      <c r="AG35" s="373"/>
      <c r="AH35" s="373"/>
      <c r="AI35" s="373"/>
      <c r="AJ35" s="373"/>
      <c r="AK35" s="373"/>
      <c r="AL35" s="373"/>
      <c r="AM35" s="373"/>
      <c r="AN35" s="373"/>
      <c r="AO35" s="373"/>
      <c r="AP35" s="373"/>
      <c r="AQ35" s="373"/>
      <c r="AR35" s="373"/>
      <c r="AS35" s="373"/>
      <c r="AT35" s="373"/>
      <c r="AU35" s="373"/>
      <c r="AV35" s="373"/>
      <c r="AW35" s="374"/>
    </row>
    <row r="36" s="295" customFormat="1" ht="21.95" customHeight="1" spans="1:38">
      <c r="A36" s="310" t="s">
        <v>1461</v>
      </c>
      <c r="B36" s="295" t="s">
        <v>1462</v>
      </c>
      <c r="C36" s="295" t="s">
        <v>369</v>
      </c>
      <c r="D36" s="295" t="s">
        <v>1463</v>
      </c>
      <c r="E36" s="295" t="s">
        <v>1464</v>
      </c>
      <c r="F36" s="295">
        <v>926800</v>
      </c>
      <c r="G36" s="157" t="s">
        <v>1155</v>
      </c>
      <c r="H36" s="328">
        <v>42362</v>
      </c>
      <c r="I36" s="328">
        <v>42362</v>
      </c>
      <c r="J36" s="328" t="s">
        <v>1465</v>
      </c>
      <c r="K36" s="328"/>
      <c r="L36" s="328">
        <v>42356</v>
      </c>
      <c r="M36" s="313"/>
      <c r="Q36" s="328"/>
      <c r="R36" s="328"/>
      <c r="U36" s="416"/>
      <c r="V36" s="416"/>
      <c r="W36" s="416"/>
      <c r="X36" s="416"/>
      <c r="Y36" s="416"/>
      <c r="Z36" s="416"/>
      <c r="AA36" s="416"/>
      <c r="AB36" s="416"/>
      <c r="AC36" s="416"/>
      <c r="AD36" s="416"/>
      <c r="AE36" s="416"/>
      <c r="AF36" s="416"/>
      <c r="AG36" s="416"/>
      <c r="AH36" s="416"/>
      <c r="AI36" s="416"/>
      <c r="AJ36" s="416"/>
      <c r="AK36" s="416"/>
      <c r="AL36" s="417"/>
    </row>
    <row r="37" s="295" customFormat="1" ht="21.95" customHeight="1" spans="1:38">
      <c r="A37" s="310" t="s">
        <v>1466</v>
      </c>
      <c r="B37" s="295" t="s">
        <v>1467</v>
      </c>
      <c r="C37" s="295" t="s">
        <v>369</v>
      </c>
      <c r="D37" s="295" t="s">
        <v>1468</v>
      </c>
      <c r="E37" s="295" t="s">
        <v>1453</v>
      </c>
      <c r="F37" s="295">
        <v>926800</v>
      </c>
      <c r="G37" s="399" t="s">
        <v>1469</v>
      </c>
      <c r="H37" s="328">
        <v>42361</v>
      </c>
      <c r="I37" s="328">
        <v>42362</v>
      </c>
      <c r="J37" s="328">
        <v>42364</v>
      </c>
      <c r="K37" s="328">
        <v>42262</v>
      </c>
      <c r="L37" s="328">
        <v>42302</v>
      </c>
      <c r="M37" s="313" t="s">
        <v>67</v>
      </c>
      <c r="N37" s="295" t="s">
        <v>1470</v>
      </c>
      <c r="O37" s="295" t="s">
        <v>1146</v>
      </c>
      <c r="P37" s="295" t="s">
        <v>222</v>
      </c>
      <c r="Q37" s="328">
        <v>42340</v>
      </c>
      <c r="R37" s="328">
        <v>42341</v>
      </c>
      <c r="S37" s="295" t="s">
        <v>168</v>
      </c>
      <c r="U37" s="416"/>
      <c r="V37" s="416"/>
      <c r="W37" s="416"/>
      <c r="X37" s="416"/>
      <c r="Y37" s="416"/>
      <c r="Z37" s="416"/>
      <c r="AA37" s="416"/>
      <c r="AB37" s="416"/>
      <c r="AC37" s="416"/>
      <c r="AD37" s="416"/>
      <c r="AE37" s="416"/>
      <c r="AF37" s="416"/>
      <c r="AG37" s="416"/>
      <c r="AH37" s="416"/>
      <c r="AI37" s="416"/>
      <c r="AJ37" s="416"/>
      <c r="AK37" s="416"/>
      <c r="AL37" s="417"/>
    </row>
    <row r="38" s="295" customFormat="1" ht="21.95" customHeight="1" spans="1:38">
      <c r="A38" s="310" t="s">
        <v>1461</v>
      </c>
      <c r="B38" s="295" t="s">
        <v>1471</v>
      </c>
      <c r="C38" s="295" t="s">
        <v>369</v>
      </c>
      <c r="D38" s="295" t="s">
        <v>1472</v>
      </c>
      <c r="E38" s="295" t="s">
        <v>1473</v>
      </c>
      <c r="F38" s="295">
        <v>938800</v>
      </c>
      <c r="G38" s="399" t="s">
        <v>1474</v>
      </c>
      <c r="H38" s="328">
        <v>42366</v>
      </c>
      <c r="I38" s="328">
        <v>42732</v>
      </c>
      <c r="J38" s="328">
        <v>42364</v>
      </c>
      <c r="K38" s="328">
        <v>42323</v>
      </c>
      <c r="L38" s="328">
        <v>42328</v>
      </c>
      <c r="M38" s="313"/>
      <c r="N38" s="295" t="s">
        <v>1475</v>
      </c>
      <c r="O38" s="295" t="s">
        <v>166</v>
      </c>
      <c r="P38" s="295" t="s">
        <v>393</v>
      </c>
      <c r="Q38" s="328">
        <v>42354</v>
      </c>
      <c r="R38" s="328">
        <v>42354</v>
      </c>
      <c r="U38" s="416"/>
      <c r="V38" s="416"/>
      <c r="W38" s="416"/>
      <c r="X38" s="416"/>
      <c r="Y38" s="416"/>
      <c r="Z38" s="416"/>
      <c r="AA38" s="416"/>
      <c r="AB38" s="416"/>
      <c r="AC38" s="416"/>
      <c r="AD38" s="416"/>
      <c r="AE38" s="416"/>
      <c r="AF38" s="416"/>
      <c r="AG38" s="416"/>
      <c r="AH38" s="416"/>
      <c r="AI38" s="416"/>
      <c r="AJ38" s="416"/>
      <c r="AK38" s="416"/>
      <c r="AL38" s="417"/>
    </row>
    <row r="39" s="295" customFormat="1" ht="21.95" customHeight="1" spans="1:38">
      <c r="A39" s="310" t="s">
        <v>1461</v>
      </c>
      <c r="B39" s="295" t="s">
        <v>1476</v>
      </c>
      <c r="C39" s="295" t="s">
        <v>369</v>
      </c>
      <c r="D39" s="338" t="s">
        <v>1477</v>
      </c>
      <c r="E39" s="295" t="s">
        <v>1473</v>
      </c>
      <c r="F39" s="295">
        <v>928800</v>
      </c>
      <c r="G39" s="399"/>
      <c r="H39" s="328">
        <v>42376</v>
      </c>
      <c r="I39" s="328">
        <v>42501</v>
      </c>
      <c r="J39" s="328">
        <v>42489</v>
      </c>
      <c r="K39" s="328">
        <v>42323</v>
      </c>
      <c r="L39" s="328">
        <v>42328</v>
      </c>
      <c r="M39" s="313"/>
      <c r="N39" s="295" t="s">
        <v>1478</v>
      </c>
      <c r="O39" s="295" t="s">
        <v>1479</v>
      </c>
      <c r="P39" s="295" t="s">
        <v>393</v>
      </c>
      <c r="Q39" s="328">
        <v>42353</v>
      </c>
      <c r="R39" s="328">
        <v>42354</v>
      </c>
      <c r="S39" s="295" t="s">
        <v>168</v>
      </c>
      <c r="U39" s="416"/>
      <c r="V39" s="416"/>
      <c r="W39" s="416"/>
      <c r="X39" s="416"/>
      <c r="Y39" s="416"/>
      <c r="Z39" s="416"/>
      <c r="AA39" s="416"/>
      <c r="AB39" s="416"/>
      <c r="AC39" s="416"/>
      <c r="AD39" s="416"/>
      <c r="AE39" s="416"/>
      <c r="AF39" s="416"/>
      <c r="AG39" s="416"/>
      <c r="AH39" s="416"/>
      <c r="AI39" s="416"/>
      <c r="AJ39" s="416"/>
      <c r="AK39" s="416"/>
      <c r="AL39" s="417"/>
    </row>
    <row r="40" s="295" customFormat="1" ht="21.95" customHeight="1" spans="1:38">
      <c r="A40" s="310" t="s">
        <v>1461</v>
      </c>
      <c r="B40" s="295" t="s">
        <v>1480</v>
      </c>
      <c r="C40" s="295" t="s">
        <v>369</v>
      </c>
      <c r="D40" s="338" t="s">
        <v>1481</v>
      </c>
      <c r="E40" s="295" t="s">
        <v>1410</v>
      </c>
      <c r="F40" s="295">
        <f>926800+23000</f>
        <v>949800</v>
      </c>
      <c r="G40" s="399"/>
      <c r="H40" s="328">
        <v>42468</v>
      </c>
      <c r="I40" s="328">
        <v>42468</v>
      </c>
      <c r="J40" s="328">
        <v>42489</v>
      </c>
      <c r="K40" s="328">
        <v>42399</v>
      </c>
      <c r="L40" s="328">
        <v>42398</v>
      </c>
      <c r="M40" s="313"/>
      <c r="N40" s="295" t="s">
        <v>1482</v>
      </c>
      <c r="O40" s="295" t="s">
        <v>166</v>
      </c>
      <c r="P40" s="295" t="s">
        <v>393</v>
      </c>
      <c r="Q40" s="328">
        <v>42457</v>
      </c>
      <c r="R40" s="328">
        <v>42458</v>
      </c>
      <c r="S40" s="295" t="s">
        <v>168</v>
      </c>
      <c r="U40" s="416"/>
      <c r="V40" s="416"/>
      <c r="W40" s="416"/>
      <c r="X40" s="416"/>
      <c r="Y40" s="416"/>
      <c r="Z40" s="416"/>
      <c r="AA40" s="416"/>
      <c r="AB40" s="416"/>
      <c r="AC40" s="416"/>
      <c r="AD40" s="416"/>
      <c r="AE40" s="416"/>
      <c r="AF40" s="416"/>
      <c r="AG40" s="416"/>
      <c r="AH40" s="416"/>
      <c r="AI40" s="416"/>
      <c r="AJ40" s="416"/>
      <c r="AK40" s="416"/>
      <c r="AL40" s="417"/>
    </row>
    <row r="41" s="295" customFormat="1" ht="21.95" customHeight="1" spans="1:38">
      <c r="A41" s="310" t="s">
        <v>1461</v>
      </c>
      <c r="B41" s="295" t="s">
        <v>462</v>
      </c>
      <c r="C41" s="295" t="s">
        <v>1483</v>
      </c>
      <c r="D41" s="338" t="s">
        <v>1484</v>
      </c>
      <c r="E41" s="295" t="s">
        <v>1485</v>
      </c>
      <c r="F41" s="295">
        <v>898800</v>
      </c>
      <c r="G41" s="157"/>
      <c r="H41" s="328">
        <v>42488</v>
      </c>
      <c r="I41" s="328">
        <v>42488</v>
      </c>
      <c r="J41" s="328">
        <v>42511</v>
      </c>
      <c r="K41" s="328">
        <v>42468</v>
      </c>
      <c r="L41" s="328">
        <v>42487</v>
      </c>
      <c r="M41" s="313"/>
      <c r="N41" s="295" t="s">
        <v>1486</v>
      </c>
      <c r="O41" s="295" t="s">
        <v>554</v>
      </c>
      <c r="P41" s="295" t="s">
        <v>400</v>
      </c>
      <c r="Q41" s="328">
        <v>42461</v>
      </c>
      <c r="R41" s="328">
        <v>42461</v>
      </c>
      <c r="S41" s="295" t="s">
        <v>99</v>
      </c>
      <c r="U41" s="416"/>
      <c r="V41" s="416"/>
      <c r="W41" s="416"/>
      <c r="X41" s="416"/>
      <c r="Y41" s="416"/>
      <c r="Z41" s="416"/>
      <c r="AA41" s="416"/>
      <c r="AB41" s="416"/>
      <c r="AC41" s="416"/>
      <c r="AD41" s="416"/>
      <c r="AE41" s="416"/>
      <c r="AF41" s="416"/>
      <c r="AG41" s="416"/>
      <c r="AH41" s="416"/>
      <c r="AI41" s="416"/>
      <c r="AJ41" s="416"/>
      <c r="AK41" s="416"/>
      <c r="AL41" s="417"/>
    </row>
    <row r="42" s="295" customFormat="1" ht="21.95" customHeight="1" spans="1:38">
      <c r="A42" s="310" t="s">
        <v>1487</v>
      </c>
      <c r="B42" s="295" t="s">
        <v>1488</v>
      </c>
      <c r="C42" s="295" t="s">
        <v>1483</v>
      </c>
      <c r="D42" s="338" t="s">
        <v>1489</v>
      </c>
      <c r="E42" s="295" t="s">
        <v>1490</v>
      </c>
      <c r="F42" s="295">
        <v>926800</v>
      </c>
      <c r="G42" s="157"/>
      <c r="H42" s="328">
        <v>42502</v>
      </c>
      <c r="I42" s="328">
        <v>42503</v>
      </c>
      <c r="J42" s="328">
        <v>42511</v>
      </c>
      <c r="K42" s="328">
        <v>42490</v>
      </c>
      <c r="L42" s="328">
        <v>42492</v>
      </c>
      <c r="M42" s="313"/>
      <c r="N42" s="295" t="s">
        <v>1491</v>
      </c>
      <c r="O42" s="295" t="s">
        <v>975</v>
      </c>
      <c r="P42" s="295" t="s">
        <v>248</v>
      </c>
      <c r="Q42" s="328">
        <v>42498</v>
      </c>
      <c r="R42" s="328">
        <v>42498</v>
      </c>
      <c r="T42" s="295" t="s">
        <v>1492</v>
      </c>
      <c r="U42" s="416"/>
      <c r="V42" s="416"/>
      <c r="W42" s="416"/>
      <c r="X42" s="416"/>
      <c r="Y42" s="416"/>
      <c r="Z42" s="416"/>
      <c r="AA42" s="416"/>
      <c r="AB42" s="416"/>
      <c r="AC42" s="416"/>
      <c r="AD42" s="416"/>
      <c r="AE42" s="416"/>
      <c r="AF42" s="416"/>
      <c r="AG42" s="416"/>
      <c r="AH42" s="416"/>
      <c r="AI42" s="416"/>
      <c r="AJ42" s="416"/>
      <c r="AK42" s="416"/>
      <c r="AL42" s="417"/>
    </row>
    <row r="43" s="295" customFormat="1" ht="21.95" customHeight="1" spans="1:38">
      <c r="A43" s="310" t="s">
        <v>1487</v>
      </c>
      <c r="B43" s="295" t="s">
        <v>1493</v>
      </c>
      <c r="C43" s="295" t="s">
        <v>1483</v>
      </c>
      <c r="D43" s="295" t="s">
        <v>1494</v>
      </c>
      <c r="E43" s="295" t="s">
        <v>618</v>
      </c>
      <c r="F43" s="295">
        <v>926800</v>
      </c>
      <c r="G43" s="157"/>
      <c r="H43" s="328">
        <v>42534</v>
      </c>
      <c r="I43" s="328">
        <v>42535</v>
      </c>
      <c r="J43" s="411">
        <v>42518</v>
      </c>
      <c r="K43" s="328">
        <v>42479</v>
      </c>
      <c r="L43" s="328">
        <v>42477</v>
      </c>
      <c r="M43" s="313"/>
      <c r="N43" s="295" t="s">
        <v>1495</v>
      </c>
      <c r="O43" s="295" t="s">
        <v>554</v>
      </c>
      <c r="P43" s="295" t="s">
        <v>400</v>
      </c>
      <c r="Q43" s="328">
        <v>42530</v>
      </c>
      <c r="R43" s="328">
        <v>42530</v>
      </c>
      <c r="S43" s="295" t="s">
        <v>99</v>
      </c>
      <c r="U43" s="416"/>
      <c r="V43" s="416"/>
      <c r="W43" s="416"/>
      <c r="X43" s="416"/>
      <c r="Y43" s="416"/>
      <c r="Z43" s="416"/>
      <c r="AA43" s="416"/>
      <c r="AB43" s="416"/>
      <c r="AC43" s="416"/>
      <c r="AD43" s="416"/>
      <c r="AE43" s="416"/>
      <c r="AF43" s="416"/>
      <c r="AG43" s="416"/>
      <c r="AH43" s="416"/>
      <c r="AI43" s="416"/>
      <c r="AJ43" s="416"/>
      <c r="AK43" s="416"/>
      <c r="AL43" s="417"/>
    </row>
    <row r="44" s="295" customFormat="1" ht="21.95" customHeight="1" spans="1:38">
      <c r="A44" s="310" t="s">
        <v>1496</v>
      </c>
      <c r="B44" s="295" t="s">
        <v>462</v>
      </c>
      <c r="C44" s="295" t="s">
        <v>1483</v>
      </c>
      <c r="D44" s="295" t="s">
        <v>1497</v>
      </c>
      <c r="E44" s="295" t="s">
        <v>1485</v>
      </c>
      <c r="F44" s="295">
        <v>898800</v>
      </c>
      <c r="G44" s="157"/>
      <c r="H44" s="328">
        <v>42534</v>
      </c>
      <c r="I44" s="328">
        <v>42534</v>
      </c>
      <c r="J44" s="411">
        <v>42543</v>
      </c>
      <c r="K44" s="328">
        <v>42474</v>
      </c>
      <c r="L44" s="328">
        <v>42477</v>
      </c>
      <c r="M44" s="313"/>
      <c r="N44" s="295" t="s">
        <v>1498</v>
      </c>
      <c r="O44" s="295" t="s">
        <v>1499</v>
      </c>
      <c r="P44" s="295" t="s">
        <v>222</v>
      </c>
      <c r="Q44" s="328">
        <v>42528</v>
      </c>
      <c r="R44" s="328">
        <v>42529</v>
      </c>
      <c r="S44" s="295" t="s">
        <v>99</v>
      </c>
      <c r="U44" s="416"/>
      <c r="V44" s="416"/>
      <c r="W44" s="416"/>
      <c r="X44" s="416"/>
      <c r="Y44" s="416"/>
      <c r="Z44" s="416"/>
      <c r="AA44" s="416"/>
      <c r="AB44" s="416"/>
      <c r="AC44" s="416"/>
      <c r="AD44" s="416"/>
      <c r="AE44" s="416"/>
      <c r="AF44" s="416"/>
      <c r="AG44" s="416"/>
      <c r="AH44" s="416"/>
      <c r="AI44" s="416"/>
      <c r="AJ44" s="416"/>
      <c r="AK44" s="416"/>
      <c r="AL44" s="417"/>
    </row>
    <row r="45" s="295" customFormat="1" ht="21.95" customHeight="1" spans="1:38">
      <c r="A45" s="310" t="s">
        <v>1500</v>
      </c>
      <c r="B45" s="295" t="s">
        <v>1501</v>
      </c>
      <c r="C45" s="295" t="s">
        <v>1483</v>
      </c>
      <c r="D45" s="295" t="s">
        <v>1502</v>
      </c>
      <c r="E45" s="295" t="s">
        <v>1503</v>
      </c>
      <c r="F45" s="295">
        <v>1022000</v>
      </c>
      <c r="H45" s="328">
        <v>42541</v>
      </c>
      <c r="I45" s="328">
        <v>42541</v>
      </c>
      <c r="J45" s="329">
        <v>42543</v>
      </c>
      <c r="K45" s="328">
        <v>42535</v>
      </c>
      <c r="L45" s="328">
        <v>42535</v>
      </c>
      <c r="M45" s="335" t="s">
        <v>1504</v>
      </c>
      <c r="N45" s="321" t="s">
        <v>1505</v>
      </c>
      <c r="O45" s="295" t="s">
        <v>1506</v>
      </c>
      <c r="P45" s="295" t="s">
        <v>1039</v>
      </c>
      <c r="Q45" s="328">
        <v>42527</v>
      </c>
      <c r="R45" s="328">
        <v>42527</v>
      </c>
      <c r="S45" s="295" t="s">
        <v>99</v>
      </c>
      <c r="U45" s="416"/>
      <c r="V45" s="416"/>
      <c r="W45" s="416"/>
      <c r="X45" s="416"/>
      <c r="Y45" s="416"/>
      <c r="Z45" s="416"/>
      <c r="AA45" s="416"/>
      <c r="AB45" s="416"/>
      <c r="AC45" s="416"/>
      <c r="AD45" s="416"/>
      <c r="AE45" s="416"/>
      <c r="AF45" s="416"/>
      <c r="AG45" s="416"/>
      <c r="AH45" s="416"/>
      <c r="AI45" s="416"/>
      <c r="AJ45" s="416"/>
      <c r="AK45" s="416"/>
      <c r="AL45" s="417"/>
    </row>
    <row r="46" s="295" customFormat="1" ht="21.95" customHeight="1" spans="1:38">
      <c r="A46" s="310" t="s">
        <v>1487</v>
      </c>
      <c r="B46" s="295" t="s">
        <v>1507</v>
      </c>
      <c r="C46" s="295" t="s">
        <v>1483</v>
      </c>
      <c r="D46" s="338" t="s">
        <v>1508</v>
      </c>
      <c r="E46" s="295" t="s">
        <v>1509</v>
      </c>
      <c r="F46" s="295">
        <v>926800</v>
      </c>
      <c r="H46" s="328">
        <v>42547</v>
      </c>
      <c r="I46" s="328">
        <v>42548</v>
      </c>
      <c r="J46" s="329">
        <v>42579</v>
      </c>
      <c r="K46" s="328">
        <v>42535</v>
      </c>
      <c r="L46" s="328">
        <v>42535</v>
      </c>
      <c r="M46" s="313"/>
      <c r="N46" s="295" t="s">
        <v>1510</v>
      </c>
      <c r="O46" s="295" t="s">
        <v>1511</v>
      </c>
      <c r="P46" s="295" t="s">
        <v>400</v>
      </c>
      <c r="Q46" s="328">
        <v>42532</v>
      </c>
      <c r="R46" s="328">
        <v>42532</v>
      </c>
      <c r="S46" s="295" t="s">
        <v>99</v>
      </c>
      <c r="U46" s="416"/>
      <c r="V46" s="416"/>
      <c r="W46" s="416"/>
      <c r="X46" s="416"/>
      <c r="Y46" s="416"/>
      <c r="Z46" s="416"/>
      <c r="AA46" s="416"/>
      <c r="AB46" s="416"/>
      <c r="AC46" s="416"/>
      <c r="AD46" s="416"/>
      <c r="AE46" s="416"/>
      <c r="AF46" s="416"/>
      <c r="AG46" s="416"/>
      <c r="AH46" s="416"/>
      <c r="AI46" s="416"/>
      <c r="AJ46" s="416"/>
      <c r="AK46" s="416"/>
      <c r="AL46" s="417"/>
    </row>
    <row r="47" s="295" customFormat="1" ht="21.95" customHeight="1" spans="1:38">
      <c r="A47" s="310" t="s">
        <v>1500</v>
      </c>
      <c r="B47" s="295" t="s">
        <v>1512</v>
      </c>
      <c r="C47" s="295" t="s">
        <v>1483</v>
      </c>
      <c r="D47" s="295" t="s">
        <v>1513</v>
      </c>
      <c r="E47" s="295" t="s">
        <v>1514</v>
      </c>
      <c r="F47" s="295">
        <v>1022000</v>
      </c>
      <c r="G47" s="157" t="s">
        <v>1515</v>
      </c>
      <c r="H47" s="328">
        <v>42614</v>
      </c>
      <c r="I47" s="328">
        <v>42615</v>
      </c>
      <c r="J47" s="411">
        <v>42640</v>
      </c>
      <c r="K47" s="307">
        <v>42601</v>
      </c>
      <c r="L47" s="328">
        <v>42606</v>
      </c>
      <c r="M47" s="295">
        <f ca="1" t="shared" ref="M47:M58" si="0">TODAY()-L47</f>
        <v>1199</v>
      </c>
      <c r="N47" s="328"/>
      <c r="O47" s="328" t="s">
        <v>1516</v>
      </c>
      <c r="P47" s="295" t="s">
        <v>554</v>
      </c>
      <c r="Q47" s="295" t="s">
        <v>400</v>
      </c>
      <c r="R47" s="328">
        <v>42611</v>
      </c>
      <c r="S47" s="328">
        <v>42611</v>
      </c>
      <c r="T47" s="295" t="s">
        <v>99</v>
      </c>
      <c r="V47" s="416"/>
      <c r="W47" s="416"/>
      <c r="X47" s="416"/>
      <c r="Y47" s="416"/>
      <c r="Z47" s="416"/>
      <c r="AA47" s="416"/>
      <c r="AB47" s="416"/>
      <c r="AC47" s="416"/>
      <c r="AD47" s="416"/>
      <c r="AE47" s="416"/>
      <c r="AF47" s="416"/>
      <c r="AG47" s="416"/>
      <c r="AH47" s="416"/>
      <c r="AI47" s="416"/>
      <c r="AJ47" s="416"/>
      <c r="AK47" s="416"/>
      <c r="AL47" s="417"/>
    </row>
    <row r="48" s="295" customFormat="1" ht="21.95" customHeight="1" spans="1:38">
      <c r="A48" s="310" t="s">
        <v>1500</v>
      </c>
      <c r="B48" s="295" t="s">
        <v>1517</v>
      </c>
      <c r="C48" s="295" t="s">
        <v>1483</v>
      </c>
      <c r="D48" s="295" t="s">
        <v>1518</v>
      </c>
      <c r="E48" s="295" t="s">
        <v>1519</v>
      </c>
      <c r="F48" s="295">
        <v>1034000</v>
      </c>
      <c r="G48" s="321" t="s">
        <v>1515</v>
      </c>
      <c r="H48" s="328">
        <v>42635</v>
      </c>
      <c r="I48" s="328">
        <v>42635</v>
      </c>
      <c r="J48" s="411">
        <v>42640</v>
      </c>
      <c r="K48" s="328">
        <v>42632</v>
      </c>
      <c r="L48" s="157">
        <v>42632</v>
      </c>
      <c r="M48" s="295">
        <f ca="1" t="shared" si="0"/>
        <v>1173</v>
      </c>
      <c r="N48" s="34"/>
      <c r="O48" s="34" t="s">
        <v>1520</v>
      </c>
      <c r="P48" s="34" t="s">
        <v>247</v>
      </c>
      <c r="Q48" s="34" t="s">
        <v>248</v>
      </c>
      <c r="R48" s="328">
        <v>42589</v>
      </c>
      <c r="S48" s="328">
        <v>42590</v>
      </c>
      <c r="T48" s="295" t="s">
        <v>168</v>
      </c>
      <c r="V48" s="416"/>
      <c r="W48" s="416"/>
      <c r="X48" s="416"/>
      <c r="Y48" s="416"/>
      <c r="Z48" s="416"/>
      <c r="AA48" s="416"/>
      <c r="AB48" s="416"/>
      <c r="AC48" s="416"/>
      <c r="AD48" s="416"/>
      <c r="AE48" s="416"/>
      <c r="AF48" s="416"/>
      <c r="AG48" s="416"/>
      <c r="AH48" s="416"/>
      <c r="AI48" s="416"/>
      <c r="AJ48" s="416"/>
      <c r="AK48" s="416"/>
      <c r="AL48" s="417"/>
    </row>
    <row r="49" s="310" customFormat="1" ht="21.95" customHeight="1" spans="1:20">
      <c r="A49" s="310" t="s">
        <v>1487</v>
      </c>
      <c r="B49" s="310" t="s">
        <v>462</v>
      </c>
      <c r="C49" s="310" t="s">
        <v>1521</v>
      </c>
      <c r="D49" s="310" t="s">
        <v>1522</v>
      </c>
      <c r="E49" s="310" t="s">
        <v>1523</v>
      </c>
      <c r="F49" s="310">
        <f>926800+23000</f>
        <v>949800</v>
      </c>
      <c r="G49" s="310" t="s">
        <v>1524</v>
      </c>
      <c r="H49" s="323">
        <v>42641</v>
      </c>
      <c r="I49" s="323">
        <v>42642</v>
      </c>
      <c r="J49" s="411">
        <v>42640</v>
      </c>
      <c r="K49" s="328">
        <v>42467</v>
      </c>
      <c r="L49" s="157">
        <v>42461</v>
      </c>
      <c r="M49" s="310">
        <f ca="1" t="shared" si="0"/>
        <v>1344</v>
      </c>
      <c r="N49" s="310" t="s">
        <v>67</v>
      </c>
      <c r="O49" s="310" t="s">
        <v>1525</v>
      </c>
      <c r="P49" s="310" t="s">
        <v>606</v>
      </c>
      <c r="Q49" s="310" t="s">
        <v>400</v>
      </c>
      <c r="R49" s="323">
        <v>42632</v>
      </c>
      <c r="S49" s="323">
        <v>42632</v>
      </c>
      <c r="T49" s="310" t="s">
        <v>186</v>
      </c>
    </row>
    <row r="50" s="310" customFormat="1" ht="21.95" customHeight="1" spans="1:20">
      <c r="A50" s="310" t="s">
        <v>1487</v>
      </c>
      <c r="B50" s="310" t="s">
        <v>1526</v>
      </c>
      <c r="C50" s="310" t="s">
        <v>1483</v>
      </c>
      <c r="D50" s="310" t="s">
        <v>1527</v>
      </c>
      <c r="E50" s="310" t="s">
        <v>1528</v>
      </c>
      <c r="F50" s="310">
        <v>926800</v>
      </c>
      <c r="G50" s="400" t="s">
        <v>1515</v>
      </c>
      <c r="H50" s="323">
        <v>42643</v>
      </c>
      <c r="I50" s="323">
        <v>42643</v>
      </c>
      <c r="J50" s="411">
        <v>42640</v>
      </c>
      <c r="K50" s="328">
        <v>42633</v>
      </c>
      <c r="L50" s="157">
        <v>42633</v>
      </c>
      <c r="M50" s="310">
        <f ca="1" t="shared" si="0"/>
        <v>1172</v>
      </c>
      <c r="O50" s="310" t="s">
        <v>1529</v>
      </c>
      <c r="P50" s="310" t="s">
        <v>554</v>
      </c>
      <c r="Q50" s="310" t="s">
        <v>400</v>
      </c>
      <c r="R50" s="323">
        <v>42637</v>
      </c>
      <c r="S50" s="323">
        <v>42637</v>
      </c>
      <c r="T50" s="310" t="s">
        <v>99</v>
      </c>
    </row>
    <row r="51" s="310" customFormat="1" ht="21.95" customHeight="1" spans="1:21">
      <c r="A51" s="310" t="s">
        <v>1487</v>
      </c>
      <c r="B51" s="310" t="s">
        <v>1530</v>
      </c>
      <c r="C51" s="310" t="s">
        <v>1483</v>
      </c>
      <c r="D51" s="310" t="s">
        <v>1531</v>
      </c>
      <c r="E51" s="310" t="s">
        <v>1532</v>
      </c>
      <c r="F51" s="310">
        <v>926800</v>
      </c>
      <c r="G51" s="400" t="s">
        <v>1515</v>
      </c>
      <c r="H51" s="323">
        <v>42661</v>
      </c>
      <c r="I51" s="323">
        <v>42661</v>
      </c>
      <c r="J51" s="411">
        <v>42640</v>
      </c>
      <c r="K51" s="328">
        <v>42564</v>
      </c>
      <c r="L51" s="157">
        <v>42562</v>
      </c>
      <c r="M51" s="310">
        <f ca="1" t="shared" si="0"/>
        <v>1243</v>
      </c>
      <c r="N51" s="315" t="s">
        <v>67</v>
      </c>
      <c r="O51" s="310" t="s">
        <v>1533</v>
      </c>
      <c r="P51" s="310" t="s">
        <v>405</v>
      </c>
      <c r="Q51" s="310" t="s">
        <v>400</v>
      </c>
      <c r="R51" s="323">
        <v>42648</v>
      </c>
      <c r="S51" s="323">
        <v>42648</v>
      </c>
      <c r="T51" s="310" t="s">
        <v>168</v>
      </c>
      <c r="U51" s="310" t="s">
        <v>1534</v>
      </c>
    </row>
    <row r="52" s="310" customFormat="1" ht="21.95" customHeight="1" spans="1:20">
      <c r="A52" s="310" t="s">
        <v>1487</v>
      </c>
      <c r="B52" s="310" t="s">
        <v>1535</v>
      </c>
      <c r="C52" s="310" t="s">
        <v>1483</v>
      </c>
      <c r="D52" s="310" t="s">
        <v>1536</v>
      </c>
      <c r="E52" s="310" t="s">
        <v>1532</v>
      </c>
      <c r="F52" s="310">
        <v>926800</v>
      </c>
      <c r="G52" s="400"/>
      <c r="H52" s="323">
        <v>42682</v>
      </c>
      <c r="I52" s="323">
        <v>42683</v>
      </c>
      <c r="J52" s="411">
        <v>42729</v>
      </c>
      <c r="K52" s="328">
        <v>42671</v>
      </c>
      <c r="L52" s="157">
        <v>42676</v>
      </c>
      <c r="M52" s="295">
        <f ca="1" t="shared" si="0"/>
        <v>1129</v>
      </c>
      <c r="N52" s="315"/>
      <c r="O52" s="310" t="s">
        <v>1537</v>
      </c>
      <c r="P52" s="310" t="s">
        <v>606</v>
      </c>
      <c r="Q52" s="310" t="s">
        <v>393</v>
      </c>
      <c r="R52" s="323">
        <v>42673</v>
      </c>
      <c r="S52" s="323">
        <v>42674</v>
      </c>
      <c r="T52" s="310" t="s">
        <v>168</v>
      </c>
    </row>
    <row r="53" s="295" customFormat="1" ht="21.95" customHeight="1" spans="1:38">
      <c r="A53" s="310" t="s">
        <v>1496</v>
      </c>
      <c r="B53" s="295" t="s">
        <v>462</v>
      </c>
      <c r="C53" s="295" t="s">
        <v>1483</v>
      </c>
      <c r="D53" s="295" t="s">
        <v>1538</v>
      </c>
      <c r="E53" s="295" t="s">
        <v>1539</v>
      </c>
      <c r="F53" s="295">
        <v>898800</v>
      </c>
      <c r="G53" s="400" t="s">
        <v>1515</v>
      </c>
      <c r="H53" s="328">
        <v>42774</v>
      </c>
      <c r="I53" s="328">
        <v>42775</v>
      </c>
      <c r="J53" s="411">
        <v>42640</v>
      </c>
      <c r="K53" s="328">
        <v>42640</v>
      </c>
      <c r="L53" s="328">
        <v>42648</v>
      </c>
      <c r="M53" s="295">
        <f ca="1" t="shared" si="0"/>
        <v>1157</v>
      </c>
      <c r="N53" s="313" t="s">
        <v>67</v>
      </c>
      <c r="O53" s="321" t="s">
        <v>1540</v>
      </c>
      <c r="P53" s="295" t="s">
        <v>240</v>
      </c>
      <c r="Q53" s="295" t="s">
        <v>167</v>
      </c>
      <c r="R53" s="328">
        <v>42772</v>
      </c>
      <c r="S53" s="328">
        <v>42773</v>
      </c>
      <c r="T53" s="295" t="s">
        <v>99</v>
      </c>
      <c r="V53" s="416"/>
      <c r="W53" s="416"/>
      <c r="X53" s="416"/>
      <c r="Y53" s="416"/>
      <c r="Z53" s="416"/>
      <c r="AA53" s="416"/>
      <c r="AB53" s="416"/>
      <c r="AC53" s="416"/>
      <c r="AD53" s="416"/>
      <c r="AE53" s="416"/>
      <c r="AF53" s="416"/>
      <c r="AG53" s="416"/>
      <c r="AH53" s="416"/>
      <c r="AI53" s="416"/>
      <c r="AJ53" s="416"/>
      <c r="AK53" s="416"/>
      <c r="AL53" s="417"/>
    </row>
    <row r="54" s="295" customFormat="1" ht="21.95" customHeight="1" spans="1:38">
      <c r="A54" s="310" t="s">
        <v>1500</v>
      </c>
      <c r="B54" s="295" t="s">
        <v>1541</v>
      </c>
      <c r="C54" s="295" t="s">
        <v>1483</v>
      </c>
      <c r="D54" s="295" t="s">
        <v>1542</v>
      </c>
      <c r="E54" s="295" t="s">
        <v>1543</v>
      </c>
      <c r="F54" s="295">
        <v>1034000</v>
      </c>
      <c r="G54" s="157"/>
      <c r="H54" s="328">
        <v>42816</v>
      </c>
      <c r="I54" s="328">
        <v>42816</v>
      </c>
      <c r="J54" s="412">
        <v>42825</v>
      </c>
      <c r="K54" s="328">
        <v>42671</v>
      </c>
      <c r="L54" s="328">
        <v>42676</v>
      </c>
      <c r="M54" s="295">
        <f ca="1" t="shared" si="0"/>
        <v>1129</v>
      </c>
      <c r="N54" s="313" t="s">
        <v>67</v>
      </c>
      <c r="O54" s="295" t="s">
        <v>1544</v>
      </c>
      <c r="P54" s="295" t="s">
        <v>1038</v>
      </c>
      <c r="Q54" s="295" t="s">
        <v>1039</v>
      </c>
      <c r="R54" s="328">
        <v>42808</v>
      </c>
      <c r="S54" s="328">
        <v>42811</v>
      </c>
      <c r="T54" s="295" t="s">
        <v>99</v>
      </c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416"/>
      <c r="AH54" s="416"/>
      <c r="AI54" s="416"/>
      <c r="AJ54" s="416"/>
      <c r="AK54" s="416"/>
      <c r="AL54" s="417"/>
    </row>
    <row r="55" s="295" customFormat="1" ht="21.95" customHeight="1" spans="1:38">
      <c r="A55" s="310" t="s">
        <v>1545</v>
      </c>
      <c r="B55" s="295" t="s">
        <v>1546</v>
      </c>
      <c r="C55" s="295" t="s">
        <v>1000</v>
      </c>
      <c r="D55" s="295" t="s">
        <v>1547</v>
      </c>
      <c r="E55" s="295" t="s">
        <v>1548</v>
      </c>
      <c r="F55" s="295">
        <v>1188000</v>
      </c>
      <c r="G55" s="157" t="s">
        <v>1515</v>
      </c>
      <c r="H55" s="328">
        <v>42848</v>
      </c>
      <c r="I55" s="328"/>
      <c r="J55" s="411">
        <v>42852</v>
      </c>
      <c r="K55" s="328">
        <v>42842</v>
      </c>
      <c r="L55" s="328">
        <v>42848</v>
      </c>
      <c r="M55" s="295">
        <f ca="1" t="shared" si="0"/>
        <v>957</v>
      </c>
      <c r="N55" s="313"/>
      <c r="O55" s="178" t="s">
        <v>1549</v>
      </c>
      <c r="P55" s="140" t="s">
        <v>681</v>
      </c>
      <c r="Q55" s="34" t="s">
        <v>393</v>
      </c>
      <c r="R55" s="328">
        <v>42826</v>
      </c>
      <c r="S55" s="328">
        <v>42827</v>
      </c>
      <c r="T55" s="295" t="s">
        <v>168</v>
      </c>
      <c r="V55" s="416"/>
      <c r="W55" s="416"/>
      <c r="X55" s="416"/>
      <c r="Y55" s="416"/>
      <c r="Z55" s="416"/>
      <c r="AA55" s="416"/>
      <c r="AB55" s="416"/>
      <c r="AC55" s="416"/>
      <c r="AD55" s="416"/>
      <c r="AE55" s="416"/>
      <c r="AF55" s="416"/>
      <c r="AG55" s="416"/>
      <c r="AH55" s="416"/>
      <c r="AI55" s="416"/>
      <c r="AJ55" s="416"/>
      <c r="AK55" s="416"/>
      <c r="AL55" s="417"/>
    </row>
    <row r="56" s="295" customFormat="1" ht="21.95" customHeight="1" spans="1:38">
      <c r="A56" s="310" t="s">
        <v>1550</v>
      </c>
      <c r="B56" s="295" t="s">
        <v>1551</v>
      </c>
      <c r="C56" s="295" t="s">
        <v>1483</v>
      </c>
      <c r="D56" s="295" t="s">
        <v>1552</v>
      </c>
      <c r="E56" s="295" t="s">
        <v>1553</v>
      </c>
      <c r="F56" s="295">
        <v>898800</v>
      </c>
      <c r="G56" s="157" t="s">
        <v>1515</v>
      </c>
      <c r="H56" s="328">
        <v>42881</v>
      </c>
      <c r="I56" s="328"/>
      <c r="J56" s="411">
        <v>42791</v>
      </c>
      <c r="K56" s="328">
        <v>42694</v>
      </c>
      <c r="L56" s="328">
        <v>42696</v>
      </c>
      <c r="M56" s="295">
        <f ca="1" t="shared" si="0"/>
        <v>1109</v>
      </c>
      <c r="N56" s="313" t="s">
        <v>67</v>
      </c>
      <c r="O56" s="413" t="s">
        <v>1554</v>
      </c>
      <c r="P56" s="413" t="s">
        <v>1555</v>
      </c>
      <c r="Q56" s="34" t="s">
        <v>248</v>
      </c>
      <c r="R56" s="328">
        <v>42874</v>
      </c>
      <c r="S56" s="328">
        <v>42874</v>
      </c>
      <c r="T56" s="295" t="s">
        <v>168</v>
      </c>
      <c r="V56" s="416"/>
      <c r="W56" s="416"/>
      <c r="X56" s="416"/>
      <c r="Y56" s="416"/>
      <c r="Z56" s="416"/>
      <c r="AA56" s="416"/>
      <c r="AB56" s="416"/>
      <c r="AC56" s="416"/>
      <c r="AD56" s="416"/>
      <c r="AE56" s="416"/>
      <c r="AF56" s="416"/>
      <c r="AG56" s="416"/>
      <c r="AH56" s="416"/>
      <c r="AI56" s="416"/>
      <c r="AJ56" s="416"/>
      <c r="AK56" s="416"/>
      <c r="AL56" s="417"/>
    </row>
    <row r="57" s="295" customFormat="1" ht="21.95" customHeight="1" spans="1:38">
      <c r="A57" s="310" t="s">
        <v>1550</v>
      </c>
      <c r="B57" s="295" t="s">
        <v>1556</v>
      </c>
      <c r="C57" s="295" t="s">
        <v>1483</v>
      </c>
      <c r="D57" s="295" t="s">
        <v>1557</v>
      </c>
      <c r="E57" s="295" t="s">
        <v>1553</v>
      </c>
      <c r="F57" s="295">
        <v>898800</v>
      </c>
      <c r="G57" s="400" t="s">
        <v>1515</v>
      </c>
      <c r="H57" s="328">
        <v>42880</v>
      </c>
      <c r="I57" s="328"/>
      <c r="J57" s="414">
        <v>42883</v>
      </c>
      <c r="K57" s="328">
        <v>42694</v>
      </c>
      <c r="L57" s="328">
        <v>42696</v>
      </c>
      <c r="M57" s="295">
        <f ca="1" t="shared" si="0"/>
        <v>1109</v>
      </c>
      <c r="N57" s="313" t="s">
        <v>67</v>
      </c>
      <c r="O57" s="356" t="s">
        <v>1558</v>
      </c>
      <c r="P57" s="413" t="s">
        <v>1555</v>
      </c>
      <c r="Q57" s="295" t="s">
        <v>248</v>
      </c>
      <c r="R57" s="328">
        <v>42859</v>
      </c>
      <c r="S57" s="328">
        <v>42859</v>
      </c>
      <c r="T57" s="295" t="s">
        <v>168</v>
      </c>
      <c r="V57" s="416"/>
      <c r="W57" s="416"/>
      <c r="X57" s="416"/>
      <c r="Y57" s="416"/>
      <c r="Z57" s="416"/>
      <c r="AA57" s="416"/>
      <c r="AB57" s="416"/>
      <c r="AC57" s="416"/>
      <c r="AD57" s="416"/>
      <c r="AE57" s="416"/>
      <c r="AF57" s="416"/>
      <c r="AG57" s="416"/>
      <c r="AH57" s="416"/>
      <c r="AI57" s="416"/>
      <c r="AJ57" s="416"/>
      <c r="AK57" s="416"/>
      <c r="AL57" s="417"/>
    </row>
    <row r="58" s="295" customFormat="1" ht="21.95" customHeight="1" spans="1:38">
      <c r="A58" s="310" t="s">
        <v>1559</v>
      </c>
      <c r="B58" s="295" t="s">
        <v>1560</v>
      </c>
      <c r="C58" s="295" t="s">
        <v>1483</v>
      </c>
      <c r="D58" s="295" t="s">
        <v>1561</v>
      </c>
      <c r="E58" s="295" t="s">
        <v>1562</v>
      </c>
      <c r="F58" s="295">
        <v>926800</v>
      </c>
      <c r="G58" s="157" t="s">
        <v>1515</v>
      </c>
      <c r="H58" s="328">
        <v>42873</v>
      </c>
      <c r="I58" s="328"/>
      <c r="J58" s="414">
        <v>42883</v>
      </c>
      <c r="K58" s="328">
        <v>42726</v>
      </c>
      <c r="L58" s="328">
        <v>42726</v>
      </c>
      <c r="M58" s="295">
        <f ca="1" t="shared" si="0"/>
        <v>1079</v>
      </c>
      <c r="N58" s="313" t="s">
        <v>67</v>
      </c>
      <c r="O58" s="356" t="s">
        <v>1563</v>
      </c>
      <c r="P58" s="356" t="s">
        <v>467</v>
      </c>
      <c r="Q58" s="295" t="s">
        <v>98</v>
      </c>
      <c r="R58" s="328">
        <v>42867</v>
      </c>
      <c r="S58" s="328">
        <v>42867</v>
      </c>
      <c r="T58" s="295" t="s">
        <v>99</v>
      </c>
      <c r="V58" s="416"/>
      <c r="W58" s="416"/>
      <c r="X58" s="416"/>
      <c r="Y58" s="416"/>
      <c r="Z58" s="416"/>
      <c r="AA58" s="416"/>
      <c r="AB58" s="416"/>
      <c r="AC58" s="416"/>
      <c r="AD58" s="416"/>
      <c r="AE58" s="416"/>
      <c r="AF58" s="416"/>
      <c r="AG58" s="416"/>
      <c r="AH58" s="416"/>
      <c r="AI58" s="416"/>
      <c r="AJ58" s="416"/>
      <c r="AK58" s="416"/>
      <c r="AL58" s="417"/>
    </row>
    <row r="59" s="275" customFormat="1" ht="21.95" customHeight="1" spans="1:48">
      <c r="A59" s="344" t="s">
        <v>1564</v>
      </c>
      <c r="B59" s="344" t="s">
        <v>28</v>
      </c>
      <c r="C59" s="344" t="s">
        <v>29</v>
      </c>
      <c r="D59" s="344" t="s">
        <v>30</v>
      </c>
      <c r="E59" s="344" t="s">
        <v>31</v>
      </c>
      <c r="F59" s="344" t="s">
        <v>32</v>
      </c>
      <c r="G59" s="345" t="s">
        <v>34</v>
      </c>
      <c r="H59" s="346" t="s">
        <v>386</v>
      </c>
      <c r="I59" s="357" t="s">
        <v>37</v>
      </c>
      <c r="J59" s="357" t="s">
        <v>38</v>
      </c>
      <c r="K59" s="357" t="s">
        <v>39</v>
      </c>
      <c r="L59" s="275" t="s">
        <v>40</v>
      </c>
      <c r="M59" s="415" t="s">
        <v>41</v>
      </c>
      <c r="N59" s="359" t="s">
        <v>42</v>
      </c>
      <c r="O59" s="359" t="s">
        <v>43</v>
      </c>
      <c r="P59" s="360" t="s">
        <v>44</v>
      </c>
      <c r="Q59" s="346" t="s">
        <v>45</v>
      </c>
      <c r="R59" s="346" t="s">
        <v>46</v>
      </c>
      <c r="S59" s="372" t="s">
        <v>47</v>
      </c>
      <c r="T59" s="275" t="s">
        <v>34</v>
      </c>
      <c r="U59" s="373"/>
      <c r="V59" s="373"/>
      <c r="W59" s="373"/>
      <c r="X59" s="373"/>
      <c r="Y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4"/>
    </row>
    <row r="60" s="295" customFormat="1" ht="21.95" customHeight="1" spans="1:37">
      <c r="A60" s="310" t="s">
        <v>1565</v>
      </c>
      <c r="B60" s="295" t="s">
        <v>1566</v>
      </c>
      <c r="C60" s="295" t="s">
        <v>1483</v>
      </c>
      <c r="D60" s="295" t="s">
        <v>1567</v>
      </c>
      <c r="E60" s="295" t="s">
        <v>1568</v>
      </c>
      <c r="F60" s="295">
        <v>1034000</v>
      </c>
      <c r="G60" s="400" t="s">
        <v>1515</v>
      </c>
      <c r="H60" s="328">
        <v>42900</v>
      </c>
      <c r="I60" s="411">
        <v>42913</v>
      </c>
      <c r="J60" s="328">
        <v>42694</v>
      </c>
      <c r="K60" s="328">
        <v>42696</v>
      </c>
      <c r="L60" s="295">
        <f ca="1" t="shared" ref="L60:L67" si="1">TODAY()-K60</f>
        <v>1109</v>
      </c>
      <c r="M60" s="313" t="s">
        <v>67</v>
      </c>
      <c r="N60" s="295" t="s">
        <v>1569</v>
      </c>
      <c r="O60" s="295" t="s">
        <v>467</v>
      </c>
      <c r="P60" s="295" t="s">
        <v>98</v>
      </c>
      <c r="Q60" s="328">
        <v>42889</v>
      </c>
      <c r="R60" s="328">
        <v>42889</v>
      </c>
      <c r="S60" s="295" t="s">
        <v>168</v>
      </c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416"/>
      <c r="AH60" s="416"/>
      <c r="AI60" s="416"/>
      <c r="AJ60" s="416"/>
      <c r="AK60" s="417"/>
    </row>
    <row r="61" s="295" customFormat="1" ht="21.95" customHeight="1" spans="1:37">
      <c r="A61" s="310" t="s">
        <v>1487</v>
      </c>
      <c r="B61" s="295" t="s">
        <v>1570</v>
      </c>
      <c r="C61" s="295" t="s">
        <v>1000</v>
      </c>
      <c r="D61" s="295" t="s">
        <v>1571</v>
      </c>
      <c r="E61" s="295" t="s">
        <v>1572</v>
      </c>
      <c r="F61" s="295">
        <v>926800</v>
      </c>
      <c r="G61" s="157"/>
      <c r="H61" s="328">
        <v>42912</v>
      </c>
      <c r="I61" s="411">
        <v>42913</v>
      </c>
      <c r="J61" s="328">
        <v>42879</v>
      </c>
      <c r="K61" s="328">
        <v>42881</v>
      </c>
      <c r="L61" s="295">
        <f ca="1" t="shared" si="1"/>
        <v>924</v>
      </c>
      <c r="M61" s="313"/>
      <c r="N61" s="295" t="s">
        <v>1573</v>
      </c>
      <c r="O61" s="295" t="s">
        <v>257</v>
      </c>
      <c r="P61" s="295" t="s">
        <v>98</v>
      </c>
      <c r="Q61" s="328">
        <v>42908</v>
      </c>
      <c r="R61" s="328">
        <v>42908</v>
      </c>
      <c r="S61" s="295" t="s">
        <v>99</v>
      </c>
      <c r="U61" s="416"/>
      <c r="V61" s="416"/>
      <c r="W61" s="416"/>
      <c r="X61" s="416"/>
      <c r="Y61" s="416"/>
      <c r="Z61" s="416"/>
      <c r="AA61" s="416"/>
      <c r="AB61" s="416"/>
      <c r="AC61" s="416"/>
      <c r="AD61" s="416"/>
      <c r="AE61" s="416"/>
      <c r="AF61" s="416"/>
      <c r="AG61" s="416"/>
      <c r="AH61" s="416"/>
      <c r="AI61" s="416"/>
      <c r="AJ61" s="416"/>
      <c r="AK61" s="417"/>
    </row>
    <row r="62" s="295" customFormat="1" ht="21.95" customHeight="1" spans="1:37">
      <c r="A62" s="310" t="s">
        <v>1487</v>
      </c>
      <c r="B62" s="295" t="s">
        <v>1574</v>
      </c>
      <c r="C62" s="295" t="s">
        <v>1000</v>
      </c>
      <c r="D62" s="295" t="s">
        <v>1575</v>
      </c>
      <c r="E62" s="295" t="s">
        <v>1528</v>
      </c>
      <c r="F62" s="295">
        <v>926800</v>
      </c>
      <c r="G62" s="157" t="s">
        <v>1576</v>
      </c>
      <c r="H62" s="328">
        <v>42921</v>
      </c>
      <c r="I62" s="411">
        <v>42883</v>
      </c>
      <c r="J62" s="328">
        <v>42850</v>
      </c>
      <c r="K62" s="328">
        <v>42866</v>
      </c>
      <c r="L62" s="295">
        <f ca="1" t="shared" si="1"/>
        <v>939</v>
      </c>
      <c r="M62" s="313"/>
      <c r="N62" s="295" t="s">
        <v>1577</v>
      </c>
      <c r="O62" s="295" t="s">
        <v>446</v>
      </c>
      <c r="P62" s="295" t="s">
        <v>248</v>
      </c>
      <c r="Q62" s="328">
        <v>42913</v>
      </c>
      <c r="R62" s="328">
        <v>42913</v>
      </c>
      <c r="S62" s="295" t="s">
        <v>99</v>
      </c>
      <c r="T62" s="321" t="s">
        <v>1578</v>
      </c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7"/>
    </row>
    <row r="63" s="295" customFormat="1" ht="21.95" customHeight="1" spans="1:37">
      <c r="A63" s="310" t="s">
        <v>1579</v>
      </c>
      <c r="B63" s="295" t="s">
        <v>1580</v>
      </c>
      <c r="C63" s="295" t="s">
        <v>1000</v>
      </c>
      <c r="D63" s="295" t="s">
        <v>1581</v>
      </c>
      <c r="E63" s="295" t="s">
        <v>1582</v>
      </c>
      <c r="F63" s="295">
        <v>1034000</v>
      </c>
      <c r="G63" s="157"/>
      <c r="H63" s="328">
        <v>42937</v>
      </c>
      <c r="I63" s="411">
        <v>42945</v>
      </c>
      <c r="J63" s="328">
        <v>42854</v>
      </c>
      <c r="K63" s="328">
        <v>42860</v>
      </c>
      <c r="L63" s="295">
        <f ca="1" t="shared" si="1"/>
        <v>945</v>
      </c>
      <c r="M63" s="313" t="s">
        <v>67</v>
      </c>
      <c r="N63" s="295" t="s">
        <v>1583</v>
      </c>
      <c r="O63" s="295" t="s">
        <v>606</v>
      </c>
      <c r="P63" s="295" t="s">
        <v>393</v>
      </c>
      <c r="Q63" s="328">
        <v>42925</v>
      </c>
      <c r="R63" s="328">
        <v>42926</v>
      </c>
      <c r="S63" s="295" t="s">
        <v>99</v>
      </c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7"/>
    </row>
    <row r="64" s="295" customFormat="1" ht="21.95" customHeight="1" spans="1:37">
      <c r="A64" s="310" t="s">
        <v>1487</v>
      </c>
      <c r="B64" s="295" t="s">
        <v>1584</v>
      </c>
      <c r="C64" s="295" t="s">
        <v>1000</v>
      </c>
      <c r="D64" s="295" t="s">
        <v>1585</v>
      </c>
      <c r="E64" s="295" t="s">
        <v>1532</v>
      </c>
      <c r="F64" s="295">
        <v>926800</v>
      </c>
      <c r="G64" s="157" t="s">
        <v>1586</v>
      </c>
      <c r="H64" s="328">
        <v>42951</v>
      </c>
      <c r="I64" s="411">
        <v>42883</v>
      </c>
      <c r="J64" s="328"/>
      <c r="K64" s="328">
        <v>42878</v>
      </c>
      <c r="L64" s="295">
        <f ca="1" t="shared" si="1"/>
        <v>927</v>
      </c>
      <c r="M64" s="313"/>
      <c r="N64" s="295" t="s">
        <v>1587</v>
      </c>
      <c r="O64" s="295" t="s">
        <v>606</v>
      </c>
      <c r="P64" s="295" t="s">
        <v>393</v>
      </c>
      <c r="Q64" s="328">
        <v>42951</v>
      </c>
      <c r="R64" s="328">
        <v>42958</v>
      </c>
      <c r="T64" s="295" t="s">
        <v>1588</v>
      </c>
      <c r="U64" s="416"/>
      <c r="V64" s="416"/>
      <c r="W64" s="416"/>
      <c r="X64" s="416"/>
      <c r="Y64" s="416"/>
      <c r="Z64" s="416"/>
      <c r="AA64" s="416"/>
      <c r="AB64" s="416"/>
      <c r="AC64" s="416"/>
      <c r="AD64" s="416"/>
      <c r="AE64" s="416"/>
      <c r="AF64" s="416"/>
      <c r="AG64" s="416"/>
      <c r="AH64" s="416"/>
      <c r="AI64" s="416"/>
      <c r="AJ64" s="416"/>
      <c r="AK64" s="417"/>
    </row>
    <row r="65" s="295" customFormat="1" ht="21.95" customHeight="1" spans="1:37">
      <c r="A65" s="310" t="s">
        <v>1496</v>
      </c>
      <c r="B65" s="295" t="s">
        <v>462</v>
      </c>
      <c r="C65" s="295" t="s">
        <v>1483</v>
      </c>
      <c r="D65" s="295" t="s">
        <v>1589</v>
      </c>
      <c r="E65" s="295" t="s">
        <v>1590</v>
      </c>
      <c r="F65" s="295">
        <v>898800</v>
      </c>
      <c r="G65" s="157" t="s">
        <v>1591</v>
      </c>
      <c r="H65" s="328">
        <v>42981</v>
      </c>
      <c r="I65" s="411">
        <v>42977</v>
      </c>
      <c r="J65" s="328">
        <v>42644</v>
      </c>
      <c r="K65" s="328">
        <v>42653</v>
      </c>
      <c r="L65" s="295">
        <f ca="1" t="shared" si="1"/>
        <v>1152</v>
      </c>
      <c r="M65" s="313" t="s">
        <v>67</v>
      </c>
      <c r="N65" s="321" t="s">
        <v>1592</v>
      </c>
      <c r="O65" s="295" t="s">
        <v>606</v>
      </c>
      <c r="P65" s="295" t="s">
        <v>393</v>
      </c>
      <c r="Q65" s="328">
        <v>42972</v>
      </c>
      <c r="R65" s="328">
        <v>42972</v>
      </c>
      <c r="S65" s="295" t="s">
        <v>168</v>
      </c>
      <c r="T65" s="321"/>
      <c r="U65" s="416"/>
      <c r="V65" s="416"/>
      <c r="W65" s="416"/>
      <c r="X65" s="416"/>
      <c r="Y65" s="416"/>
      <c r="Z65" s="416"/>
      <c r="AA65" s="416"/>
      <c r="AB65" s="416"/>
      <c r="AC65" s="416"/>
      <c r="AD65" s="416"/>
      <c r="AE65" s="416"/>
      <c r="AF65" s="416"/>
      <c r="AG65" s="416"/>
      <c r="AH65" s="416"/>
      <c r="AI65" s="416"/>
      <c r="AJ65" s="416"/>
      <c r="AK65" s="417"/>
    </row>
    <row r="66" s="295" customFormat="1" ht="21.95" customHeight="1" spans="1:37">
      <c r="A66" s="310" t="s">
        <v>1550</v>
      </c>
      <c r="B66" s="295" t="s">
        <v>1593</v>
      </c>
      <c r="C66" s="295" t="s">
        <v>1483</v>
      </c>
      <c r="D66" s="295" t="s">
        <v>1594</v>
      </c>
      <c r="E66" s="295" t="s">
        <v>1532</v>
      </c>
      <c r="F66" s="295">
        <v>898800</v>
      </c>
      <c r="G66" s="157"/>
      <c r="H66" s="328">
        <v>43023</v>
      </c>
      <c r="I66" s="411">
        <v>43033</v>
      </c>
      <c r="J66" s="328">
        <v>42867</v>
      </c>
      <c r="K66" s="328">
        <v>42872</v>
      </c>
      <c r="L66" s="295">
        <f ca="1" t="shared" si="1"/>
        <v>933</v>
      </c>
      <c r="M66" s="313" t="s">
        <v>67</v>
      </c>
      <c r="N66" s="295" t="s">
        <v>1595</v>
      </c>
      <c r="O66" s="295" t="s">
        <v>665</v>
      </c>
      <c r="P66" s="295" t="s">
        <v>393</v>
      </c>
      <c r="Q66" s="328">
        <v>43009</v>
      </c>
      <c r="R66" s="328">
        <v>43009</v>
      </c>
      <c r="S66" s="295" t="s">
        <v>168</v>
      </c>
      <c r="T66" s="321" t="s">
        <v>1596</v>
      </c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7"/>
    </row>
    <row r="67" s="295" customFormat="1" ht="21.95" customHeight="1" spans="1:37">
      <c r="A67" s="310" t="s">
        <v>1487</v>
      </c>
      <c r="B67" s="295" t="s">
        <v>1597</v>
      </c>
      <c r="C67" s="295" t="s">
        <v>1000</v>
      </c>
      <c r="D67" s="295" t="s">
        <v>1598</v>
      </c>
      <c r="E67" s="295" t="s">
        <v>1562</v>
      </c>
      <c r="F67" s="295">
        <v>926800</v>
      </c>
      <c r="H67" s="328">
        <v>43051</v>
      </c>
      <c r="I67" s="411">
        <v>43067</v>
      </c>
      <c r="J67" s="328">
        <v>42879</v>
      </c>
      <c r="K67" s="328">
        <v>42881</v>
      </c>
      <c r="L67" s="295">
        <f ca="1" t="shared" si="1"/>
        <v>924</v>
      </c>
      <c r="M67" s="313" t="s">
        <v>67</v>
      </c>
      <c r="N67" s="338" t="s">
        <v>1599</v>
      </c>
      <c r="O67" s="338" t="s">
        <v>467</v>
      </c>
      <c r="P67" s="338" t="s">
        <v>98</v>
      </c>
      <c r="Q67" s="350">
        <v>43047</v>
      </c>
      <c r="R67" s="350">
        <v>43047</v>
      </c>
      <c r="S67" s="338" t="s">
        <v>99</v>
      </c>
      <c r="T67" s="321"/>
      <c r="U67" s="416"/>
      <c r="V67" s="416"/>
      <c r="W67" s="416"/>
      <c r="X67" s="416"/>
      <c r="Y67" s="416"/>
      <c r="Z67" s="416"/>
      <c r="AA67" s="416"/>
      <c r="AB67" s="416"/>
      <c r="AC67" s="416"/>
      <c r="AD67" s="416"/>
      <c r="AE67" s="416"/>
      <c r="AF67" s="416"/>
      <c r="AG67" s="416"/>
      <c r="AH67" s="416"/>
      <c r="AI67" s="416"/>
      <c r="AJ67" s="416"/>
      <c r="AK67" s="417"/>
    </row>
    <row r="68" s="31" customFormat="1" ht="22.5" customHeight="1" spans="1:44">
      <c r="A68" s="31" t="s">
        <v>0</v>
      </c>
      <c r="B68" s="31" t="s">
        <v>28</v>
      </c>
      <c r="C68" s="31" t="s">
        <v>428</v>
      </c>
      <c r="D68" s="31" t="s">
        <v>30</v>
      </c>
      <c r="E68" s="31" t="s">
        <v>31</v>
      </c>
      <c r="F68" s="42" t="s">
        <v>32</v>
      </c>
      <c r="G68" s="43" t="s">
        <v>34</v>
      </c>
      <c r="H68" s="44" t="s">
        <v>35</v>
      </c>
      <c r="I68" s="41" t="s">
        <v>36</v>
      </c>
      <c r="J68" s="41" t="s">
        <v>37</v>
      </c>
      <c r="K68" s="41" t="s">
        <v>38</v>
      </c>
      <c r="L68" s="41" t="s">
        <v>39</v>
      </c>
      <c r="M68" s="52" t="s">
        <v>40</v>
      </c>
      <c r="N68" s="53" t="s">
        <v>41</v>
      </c>
      <c r="O68" s="54" t="s">
        <v>42</v>
      </c>
      <c r="P68" s="54" t="s">
        <v>43</v>
      </c>
      <c r="Q68" s="54" t="s">
        <v>44</v>
      </c>
      <c r="R68" s="41" t="s">
        <v>45</v>
      </c>
      <c r="S68" s="41" t="s">
        <v>46</v>
      </c>
      <c r="T68" s="54" t="s">
        <v>429</v>
      </c>
      <c r="U68" s="31" t="s">
        <v>34</v>
      </c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8"/>
    </row>
    <row r="69" s="295" customFormat="1" ht="21.95" customHeight="1" spans="1:38">
      <c r="A69" s="310" t="s">
        <v>1487</v>
      </c>
      <c r="B69" s="295" t="s">
        <v>1600</v>
      </c>
      <c r="C69" s="295" t="s">
        <v>1483</v>
      </c>
      <c r="D69" s="295" t="s">
        <v>1601</v>
      </c>
      <c r="E69" s="295" t="s">
        <v>1572</v>
      </c>
      <c r="F69" s="295">
        <v>926800</v>
      </c>
      <c r="G69" s="295" t="s">
        <v>1602</v>
      </c>
      <c r="H69" s="328"/>
      <c r="I69" s="328">
        <v>43072</v>
      </c>
      <c r="J69" s="411">
        <v>43067</v>
      </c>
      <c r="K69" s="328">
        <v>42879</v>
      </c>
      <c r="L69" s="328">
        <v>42881</v>
      </c>
      <c r="M69" s="295">
        <f ca="1" t="shared" ref="M69:M75" si="2">TODAY()-L69</f>
        <v>924</v>
      </c>
      <c r="N69" s="313" t="s">
        <v>67</v>
      </c>
      <c r="O69" s="295" t="s">
        <v>1603</v>
      </c>
      <c r="P69" s="295" t="s">
        <v>257</v>
      </c>
      <c r="Q69" s="295" t="s">
        <v>98</v>
      </c>
      <c r="R69" s="328">
        <v>43056</v>
      </c>
      <c r="S69" s="328">
        <v>43058</v>
      </c>
      <c r="T69" s="295" t="s">
        <v>168</v>
      </c>
      <c r="U69" s="321" t="s">
        <v>1604</v>
      </c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7"/>
    </row>
    <row r="70" s="295" customFormat="1" ht="21.95" customHeight="1" spans="1:38">
      <c r="A70" s="310" t="s">
        <v>1605</v>
      </c>
      <c r="B70" s="295" t="s">
        <v>1606</v>
      </c>
      <c r="C70" s="295" t="s">
        <v>1607</v>
      </c>
      <c r="D70" s="338" t="s">
        <v>1608</v>
      </c>
      <c r="E70" s="295" t="s">
        <v>1609</v>
      </c>
      <c r="F70" s="295">
        <v>927800</v>
      </c>
      <c r="G70" s="157"/>
      <c r="H70" s="328"/>
      <c r="I70" s="328">
        <v>43097</v>
      </c>
      <c r="J70" s="411">
        <v>43097</v>
      </c>
      <c r="K70" s="328">
        <v>43095</v>
      </c>
      <c r="L70" s="328">
        <v>43095</v>
      </c>
      <c r="M70" s="295">
        <f ca="1" t="shared" si="2"/>
        <v>710</v>
      </c>
      <c r="N70" s="424"/>
      <c r="O70" s="424" t="s">
        <v>1610</v>
      </c>
      <c r="P70" s="295" t="s">
        <v>1611</v>
      </c>
      <c r="Q70" s="295" t="s">
        <v>98</v>
      </c>
      <c r="R70" s="328">
        <v>43095</v>
      </c>
      <c r="S70" s="328">
        <v>43095</v>
      </c>
      <c r="T70" s="295" t="s">
        <v>168</v>
      </c>
      <c r="U70" s="295" t="s">
        <v>1612</v>
      </c>
      <c r="V70" s="416"/>
      <c r="W70" s="416"/>
      <c r="X70" s="416"/>
      <c r="Y70" s="416"/>
      <c r="Z70" s="416"/>
      <c r="AA70" s="416"/>
      <c r="AB70" s="416"/>
      <c r="AC70" s="416"/>
      <c r="AD70" s="416"/>
      <c r="AE70" s="416"/>
      <c r="AF70" s="416"/>
      <c r="AG70" s="416"/>
      <c r="AH70" s="416"/>
      <c r="AI70" s="416"/>
      <c r="AJ70" s="416"/>
      <c r="AK70" s="416"/>
      <c r="AL70" s="417"/>
    </row>
    <row r="71" s="295" customFormat="1" ht="21.95" customHeight="1" spans="1:38">
      <c r="A71" s="310" t="s">
        <v>1545</v>
      </c>
      <c r="B71" s="295" t="s">
        <v>1613</v>
      </c>
      <c r="C71" s="295" t="s">
        <v>1483</v>
      </c>
      <c r="D71" s="295" t="s">
        <v>1614</v>
      </c>
      <c r="E71" s="295" t="s">
        <v>1528</v>
      </c>
      <c r="F71" s="295">
        <v>1222000</v>
      </c>
      <c r="G71" s="157" t="s">
        <v>1576</v>
      </c>
      <c r="H71" s="312" t="s">
        <v>1615</v>
      </c>
      <c r="I71" s="328">
        <v>43157</v>
      </c>
      <c r="J71" s="411">
        <v>42640</v>
      </c>
      <c r="K71" s="328">
        <v>42645</v>
      </c>
      <c r="L71" s="328">
        <v>42648</v>
      </c>
      <c r="M71" s="295">
        <f ca="1" t="shared" si="2"/>
        <v>1157</v>
      </c>
      <c r="N71" s="313" t="s">
        <v>67</v>
      </c>
      <c r="O71" s="424" t="s">
        <v>1616</v>
      </c>
      <c r="R71" s="328"/>
      <c r="S71" s="328"/>
      <c r="U71" s="321" t="s">
        <v>1617</v>
      </c>
      <c r="V71" s="416"/>
      <c r="W71" s="416"/>
      <c r="X71" s="416"/>
      <c r="Y71" s="416"/>
      <c r="Z71" s="416"/>
      <c r="AA71" s="416"/>
      <c r="AB71" s="416"/>
      <c r="AC71" s="416"/>
      <c r="AD71" s="416"/>
      <c r="AE71" s="416"/>
      <c r="AF71" s="416"/>
      <c r="AG71" s="416"/>
      <c r="AH71" s="416"/>
      <c r="AI71" s="416"/>
      <c r="AJ71" s="416"/>
      <c r="AK71" s="416"/>
      <c r="AL71" s="417"/>
    </row>
    <row r="72" s="295" customFormat="1" ht="21.95" customHeight="1" spans="1:38">
      <c r="A72" s="310" t="s">
        <v>320</v>
      </c>
      <c r="B72" s="316" t="s">
        <v>1618</v>
      </c>
      <c r="C72" s="310" t="s">
        <v>1619</v>
      </c>
      <c r="D72" s="295" t="s">
        <v>1620</v>
      </c>
      <c r="E72" s="295" t="s">
        <v>1621</v>
      </c>
      <c r="F72" s="295">
        <v>1146800</v>
      </c>
      <c r="G72" s="157"/>
      <c r="H72" s="328"/>
      <c r="I72" s="328">
        <v>43215</v>
      </c>
      <c r="J72" s="411">
        <v>43217</v>
      </c>
      <c r="K72" s="328">
        <v>43204</v>
      </c>
      <c r="L72" s="328">
        <v>43207</v>
      </c>
      <c r="M72" s="425">
        <f ca="1" t="shared" si="2"/>
        <v>598</v>
      </c>
      <c r="N72" s="313"/>
      <c r="O72" s="295" t="s">
        <v>1622</v>
      </c>
      <c r="P72" s="295" t="s">
        <v>226</v>
      </c>
      <c r="Q72" s="295" t="s">
        <v>222</v>
      </c>
      <c r="R72" s="328">
        <v>43211</v>
      </c>
      <c r="S72" s="328">
        <v>43211</v>
      </c>
      <c r="T72" s="295" t="s">
        <v>99</v>
      </c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7"/>
    </row>
    <row r="73" s="295" customFormat="1" ht="21.95" customHeight="1" spans="1:38">
      <c r="A73" s="310" t="s">
        <v>1623</v>
      </c>
      <c r="B73" s="316" t="s">
        <v>1624</v>
      </c>
      <c r="C73" s="310" t="s">
        <v>462</v>
      </c>
      <c r="D73" s="295" t="s">
        <v>1625</v>
      </c>
      <c r="E73" s="295" t="s">
        <v>1626</v>
      </c>
      <c r="F73" s="295">
        <v>1004800</v>
      </c>
      <c r="G73" s="157"/>
      <c r="H73" s="295">
        <v>939800</v>
      </c>
      <c r="I73" s="328">
        <v>43254</v>
      </c>
      <c r="J73" s="426">
        <v>43280</v>
      </c>
      <c r="K73" s="328">
        <v>43245</v>
      </c>
      <c r="L73" s="328">
        <v>43246</v>
      </c>
      <c r="M73" s="425">
        <f ca="1" t="shared" si="2"/>
        <v>559</v>
      </c>
      <c r="O73" s="295" t="s">
        <v>1627</v>
      </c>
      <c r="P73" s="295" t="s">
        <v>681</v>
      </c>
      <c r="Q73" s="295" t="s">
        <v>393</v>
      </c>
      <c r="R73" s="328">
        <v>43237</v>
      </c>
      <c r="S73" s="328">
        <v>43237</v>
      </c>
      <c r="T73" s="295" t="s">
        <v>168</v>
      </c>
      <c r="V73" s="416"/>
      <c r="W73" s="416"/>
      <c r="X73" s="416"/>
      <c r="Y73" s="416"/>
      <c r="Z73" s="416"/>
      <c r="AA73" s="416"/>
      <c r="AB73" s="416"/>
      <c r="AC73" s="416"/>
      <c r="AD73" s="416"/>
      <c r="AE73" s="416"/>
      <c r="AF73" s="416"/>
      <c r="AG73" s="416"/>
      <c r="AH73" s="416"/>
      <c r="AI73" s="416"/>
      <c r="AJ73" s="416"/>
      <c r="AK73" s="416"/>
      <c r="AL73" s="417"/>
    </row>
    <row r="74" s="295" customFormat="1" ht="21.95" customHeight="1" spans="1:38">
      <c r="A74" s="310" t="s">
        <v>1623</v>
      </c>
      <c r="B74" s="316" t="s">
        <v>1628</v>
      </c>
      <c r="C74" s="310" t="s">
        <v>1619</v>
      </c>
      <c r="D74" s="295" t="s">
        <v>1629</v>
      </c>
      <c r="E74" s="295" t="s">
        <v>1630</v>
      </c>
      <c r="F74" s="295">
        <v>1004800</v>
      </c>
      <c r="G74" s="157"/>
      <c r="H74" s="295">
        <v>939800</v>
      </c>
      <c r="I74" s="328">
        <v>43331</v>
      </c>
      <c r="J74" s="411">
        <v>43332</v>
      </c>
      <c r="K74" s="328">
        <v>43235</v>
      </c>
      <c r="L74" s="328">
        <v>43237</v>
      </c>
      <c r="M74" s="425">
        <f ca="1" t="shared" si="2"/>
        <v>568</v>
      </c>
      <c r="N74" s="313" t="s">
        <v>67</v>
      </c>
      <c r="O74" s="295" t="s">
        <v>1631</v>
      </c>
      <c r="P74" s="295" t="s">
        <v>467</v>
      </c>
      <c r="Q74" s="295" t="s">
        <v>173</v>
      </c>
      <c r="R74" s="328">
        <v>43317</v>
      </c>
      <c r="S74" s="328">
        <v>43317</v>
      </c>
      <c r="T74" s="295" t="s">
        <v>168</v>
      </c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7"/>
    </row>
    <row r="75" s="295" customFormat="1" ht="21.95" customHeight="1" spans="1:38">
      <c r="A75" s="310" t="s">
        <v>1632</v>
      </c>
      <c r="B75" s="316" t="s">
        <v>1633</v>
      </c>
      <c r="C75" s="310" t="s">
        <v>1619</v>
      </c>
      <c r="D75" s="295" t="s">
        <v>1634</v>
      </c>
      <c r="E75" s="295" t="s">
        <v>1635</v>
      </c>
      <c r="F75" s="295" t="s">
        <v>1636</v>
      </c>
      <c r="G75" s="157"/>
      <c r="H75" s="295">
        <v>1072800</v>
      </c>
      <c r="I75" s="328">
        <v>43317</v>
      </c>
      <c r="J75" s="411">
        <v>43325</v>
      </c>
      <c r="K75" s="328">
        <v>43316</v>
      </c>
      <c r="L75" s="328">
        <v>43313</v>
      </c>
      <c r="M75" s="425">
        <f ca="1" t="shared" si="2"/>
        <v>492</v>
      </c>
      <c r="O75" s="295" t="s">
        <v>1637</v>
      </c>
      <c r="P75" s="295" t="s">
        <v>467</v>
      </c>
      <c r="Q75" s="295" t="s">
        <v>173</v>
      </c>
      <c r="R75" s="328">
        <v>43261</v>
      </c>
      <c r="S75" s="328">
        <v>43263</v>
      </c>
      <c r="T75" s="295" t="s">
        <v>168</v>
      </c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7"/>
    </row>
    <row r="76" s="295" customFormat="1" ht="21.95" customHeight="1" spans="1:37">
      <c r="A76" s="310" t="s">
        <v>1623</v>
      </c>
      <c r="B76" s="316" t="s">
        <v>1638</v>
      </c>
      <c r="C76" s="310" t="s">
        <v>1619</v>
      </c>
      <c r="D76" s="295" t="s">
        <v>1639</v>
      </c>
      <c r="E76" s="295" t="s">
        <v>1640</v>
      </c>
      <c r="F76" s="295">
        <v>939800</v>
      </c>
      <c r="G76" s="157"/>
      <c r="H76" s="328">
        <v>43360</v>
      </c>
      <c r="I76" s="411">
        <v>43365</v>
      </c>
      <c r="J76" s="328"/>
      <c r="K76" s="328">
        <v>43354</v>
      </c>
      <c r="L76" s="425">
        <f ca="1" t="shared" ref="L76:L93" si="3">TODAY()-K76</f>
        <v>451</v>
      </c>
      <c r="M76" s="313"/>
      <c r="N76" s="295" t="s">
        <v>1641</v>
      </c>
      <c r="O76" s="295" t="s">
        <v>458</v>
      </c>
      <c r="P76" s="295" t="s">
        <v>173</v>
      </c>
      <c r="Q76" s="328">
        <v>43331</v>
      </c>
      <c r="R76" s="328">
        <v>43341</v>
      </c>
      <c r="S76" s="295" t="s">
        <v>168</v>
      </c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7"/>
    </row>
    <row r="77" s="295" customFormat="1" ht="21.95" customHeight="1" spans="1:37">
      <c r="A77" s="310" t="s">
        <v>1623</v>
      </c>
      <c r="B77" s="316" t="s">
        <v>1642</v>
      </c>
      <c r="C77" s="310" t="s">
        <v>1619</v>
      </c>
      <c r="D77" s="295" t="s">
        <v>1643</v>
      </c>
      <c r="E77" s="295" t="s">
        <v>1644</v>
      </c>
      <c r="F77" s="295">
        <v>939800</v>
      </c>
      <c r="G77" s="157"/>
      <c r="H77" s="328">
        <v>43387</v>
      </c>
      <c r="I77" s="411">
        <v>43367</v>
      </c>
      <c r="J77" s="328">
        <v>43308</v>
      </c>
      <c r="K77" s="328">
        <v>43310</v>
      </c>
      <c r="L77" s="425">
        <f ca="1" t="shared" si="3"/>
        <v>495</v>
      </c>
      <c r="M77" s="313" t="s">
        <v>67</v>
      </c>
      <c r="N77" s="295" t="s">
        <v>1645</v>
      </c>
      <c r="O77" s="295" t="s">
        <v>194</v>
      </c>
      <c r="P77" s="295" t="s">
        <v>173</v>
      </c>
      <c r="Q77" s="328">
        <v>43361</v>
      </c>
      <c r="R77" s="328">
        <v>43361</v>
      </c>
      <c r="S77" s="295" t="s">
        <v>168</v>
      </c>
      <c r="U77" s="416"/>
      <c r="V77" s="416"/>
      <c r="W77" s="416"/>
      <c r="X77" s="416"/>
      <c r="Y77" s="416"/>
      <c r="Z77" s="416"/>
      <c r="AA77" s="416"/>
      <c r="AB77" s="416"/>
      <c r="AC77" s="416"/>
      <c r="AD77" s="416"/>
      <c r="AE77" s="416"/>
      <c r="AF77" s="416"/>
      <c r="AG77" s="416"/>
      <c r="AH77" s="416"/>
      <c r="AI77" s="416"/>
      <c r="AJ77" s="416"/>
      <c r="AK77" s="417"/>
    </row>
    <row r="78" s="295" customFormat="1" ht="21.95" customHeight="1" spans="1:37">
      <c r="A78" s="310" t="s">
        <v>1632</v>
      </c>
      <c r="B78" s="316" t="s">
        <v>1646</v>
      </c>
      <c r="C78" s="310" t="s">
        <v>1619</v>
      </c>
      <c r="D78" s="353" t="s">
        <v>1647</v>
      </c>
      <c r="E78" s="295" t="s">
        <v>1640</v>
      </c>
      <c r="F78" s="295">
        <v>1072800</v>
      </c>
      <c r="G78" s="157"/>
      <c r="H78" s="328">
        <v>43393</v>
      </c>
      <c r="I78" s="411">
        <v>43399</v>
      </c>
      <c r="J78" s="328">
        <v>43375</v>
      </c>
      <c r="K78" s="328">
        <v>43381</v>
      </c>
      <c r="L78" s="425">
        <f ca="1" t="shared" si="3"/>
        <v>424</v>
      </c>
      <c r="M78" s="313"/>
      <c r="N78" s="295" t="s">
        <v>1648</v>
      </c>
      <c r="O78" s="295" t="s">
        <v>1032</v>
      </c>
      <c r="P78" s="295" t="s">
        <v>248</v>
      </c>
      <c r="Q78" s="328">
        <v>43377</v>
      </c>
      <c r="R78" s="328">
        <v>43377</v>
      </c>
      <c r="S78" s="295" t="s">
        <v>99</v>
      </c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7"/>
    </row>
    <row r="79" s="295" customFormat="1" ht="21.95" customHeight="1" spans="1:37">
      <c r="A79" s="310" t="s">
        <v>1632</v>
      </c>
      <c r="B79" s="316" t="s">
        <v>1649</v>
      </c>
      <c r="C79" s="310" t="s">
        <v>462</v>
      </c>
      <c r="D79" s="353" t="s">
        <v>1650</v>
      </c>
      <c r="E79" s="295" t="s">
        <v>1635</v>
      </c>
      <c r="F79" s="295">
        <v>1072800</v>
      </c>
      <c r="G79" s="157"/>
      <c r="H79" s="328">
        <v>43395</v>
      </c>
      <c r="I79" s="411">
        <v>43399</v>
      </c>
      <c r="J79" s="328">
        <v>43391</v>
      </c>
      <c r="K79" s="328" t="s">
        <v>1651</v>
      </c>
      <c r="L79" s="425" t="e">
        <f ca="1" t="shared" si="3"/>
        <v>#VALUE!</v>
      </c>
      <c r="M79" s="313"/>
      <c r="N79" s="295" t="s">
        <v>1652</v>
      </c>
      <c r="O79" s="295" t="s">
        <v>194</v>
      </c>
      <c r="P79" s="295" t="s">
        <v>173</v>
      </c>
      <c r="Q79" s="328">
        <v>43378</v>
      </c>
      <c r="R79" s="328">
        <v>43385</v>
      </c>
      <c r="S79" s="295" t="s">
        <v>99</v>
      </c>
      <c r="U79" s="416"/>
      <c r="V79" s="416"/>
      <c r="W79" s="416"/>
      <c r="X79" s="416"/>
      <c r="Y79" s="416"/>
      <c r="Z79" s="416"/>
      <c r="AA79" s="416"/>
      <c r="AB79" s="416"/>
      <c r="AC79" s="416"/>
      <c r="AD79" s="416"/>
      <c r="AE79" s="416"/>
      <c r="AF79" s="416"/>
      <c r="AG79" s="416"/>
      <c r="AH79" s="416"/>
      <c r="AI79" s="416"/>
      <c r="AJ79" s="416"/>
      <c r="AK79" s="417"/>
    </row>
    <row r="80" s="295" customFormat="1" ht="21.95" customHeight="1" spans="1:37">
      <c r="A80" s="310" t="s">
        <v>316</v>
      </c>
      <c r="B80" s="316" t="s">
        <v>1653</v>
      </c>
      <c r="C80" s="310" t="s">
        <v>1619</v>
      </c>
      <c r="D80" s="295" t="s">
        <v>1654</v>
      </c>
      <c r="E80" s="295" t="s">
        <v>1635</v>
      </c>
      <c r="F80" s="295">
        <v>1224800</v>
      </c>
      <c r="G80" s="157"/>
      <c r="H80" s="328">
        <v>43431</v>
      </c>
      <c r="I80" s="379">
        <v>43432</v>
      </c>
      <c r="J80" s="328">
        <v>43412</v>
      </c>
      <c r="K80" s="328">
        <v>43415</v>
      </c>
      <c r="L80" s="425">
        <f ca="1" t="shared" si="3"/>
        <v>390</v>
      </c>
      <c r="M80" s="313"/>
      <c r="N80" s="295" t="s">
        <v>1655</v>
      </c>
      <c r="O80" s="295" t="s">
        <v>194</v>
      </c>
      <c r="P80" s="295" t="s">
        <v>173</v>
      </c>
      <c r="Q80" s="328">
        <v>43398</v>
      </c>
      <c r="R80" s="328">
        <v>43398</v>
      </c>
      <c r="S80" s="295" t="s">
        <v>168</v>
      </c>
      <c r="U80" s="416"/>
      <c r="V80" s="416"/>
      <c r="W80" s="416"/>
      <c r="X80" s="416"/>
      <c r="Y80" s="416"/>
      <c r="Z80" s="416"/>
      <c r="AA80" s="416"/>
      <c r="AB80" s="416"/>
      <c r="AC80" s="416"/>
      <c r="AD80" s="416"/>
      <c r="AE80" s="416"/>
      <c r="AF80" s="416"/>
      <c r="AG80" s="416"/>
      <c r="AH80" s="416"/>
      <c r="AI80" s="416"/>
      <c r="AJ80" s="416"/>
      <c r="AK80" s="417"/>
    </row>
    <row r="81" s="295" customFormat="1" ht="21.95" customHeight="1" spans="1:37">
      <c r="A81" s="310" t="s">
        <v>1623</v>
      </c>
      <c r="B81" s="316" t="s">
        <v>1656</v>
      </c>
      <c r="C81" s="310" t="s">
        <v>1619</v>
      </c>
      <c r="D81" s="295" t="s">
        <v>1657</v>
      </c>
      <c r="E81" s="295" t="s">
        <v>1658</v>
      </c>
      <c r="F81" s="295">
        <v>939800</v>
      </c>
      <c r="G81" s="157"/>
      <c r="H81" s="157">
        <v>43457</v>
      </c>
      <c r="I81" s="411">
        <v>43367</v>
      </c>
      <c r="J81" s="328">
        <v>43287</v>
      </c>
      <c r="K81" s="328">
        <v>43296</v>
      </c>
      <c r="L81" s="425">
        <f ca="1" t="shared" si="3"/>
        <v>509</v>
      </c>
      <c r="M81" s="313" t="s">
        <v>67</v>
      </c>
      <c r="N81" s="295" t="s">
        <v>1659</v>
      </c>
      <c r="O81" s="295" t="s">
        <v>440</v>
      </c>
      <c r="P81" s="295" t="s">
        <v>98</v>
      </c>
      <c r="Q81" s="328">
        <v>43408</v>
      </c>
      <c r="R81" s="328">
        <v>43455</v>
      </c>
      <c r="S81" s="295" t="s">
        <v>168</v>
      </c>
      <c r="T81" s="295" t="s">
        <v>1660</v>
      </c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7"/>
    </row>
    <row r="82" s="295" customFormat="1" ht="21.95" customHeight="1" spans="1:37">
      <c r="A82" s="310" t="s">
        <v>1661</v>
      </c>
      <c r="B82" s="316" t="s">
        <v>1662</v>
      </c>
      <c r="C82" s="310" t="s">
        <v>1619</v>
      </c>
      <c r="D82" s="418" t="s">
        <v>1663</v>
      </c>
      <c r="E82" s="295" t="s">
        <v>1664</v>
      </c>
      <c r="F82" s="295">
        <v>876800</v>
      </c>
      <c r="G82" s="157"/>
      <c r="H82" s="328">
        <v>43459</v>
      </c>
      <c r="I82" s="411">
        <v>43459</v>
      </c>
      <c r="J82" s="328">
        <v>43308</v>
      </c>
      <c r="K82" s="328">
        <v>43310</v>
      </c>
      <c r="L82" s="425">
        <f ca="1" t="shared" si="3"/>
        <v>495</v>
      </c>
      <c r="M82" s="313" t="s">
        <v>67</v>
      </c>
      <c r="N82" s="295" t="s">
        <v>1665</v>
      </c>
      <c r="O82" s="295" t="s">
        <v>467</v>
      </c>
      <c r="P82" s="295" t="s">
        <v>173</v>
      </c>
      <c r="Q82" s="328">
        <v>43450</v>
      </c>
      <c r="R82" s="328">
        <v>43450</v>
      </c>
      <c r="S82" s="295" t="s">
        <v>99</v>
      </c>
      <c r="T82" s="295" t="s">
        <v>1666</v>
      </c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7"/>
    </row>
    <row r="83" s="295" customFormat="1" ht="21.95" customHeight="1" spans="1:37">
      <c r="A83" s="310" t="s">
        <v>1667</v>
      </c>
      <c r="B83" s="316" t="s">
        <v>1668</v>
      </c>
      <c r="C83" s="310" t="s">
        <v>1619</v>
      </c>
      <c r="D83" s="418" t="s">
        <v>1669</v>
      </c>
      <c r="E83" s="295" t="s">
        <v>1621</v>
      </c>
      <c r="F83" s="295">
        <f>876800+12000</f>
        <v>888800</v>
      </c>
      <c r="G83" s="157" t="s">
        <v>255</v>
      </c>
      <c r="H83" s="328">
        <v>43461</v>
      </c>
      <c r="I83" s="411">
        <v>43462</v>
      </c>
      <c r="J83" s="328">
        <v>43174</v>
      </c>
      <c r="K83" s="328">
        <v>43174</v>
      </c>
      <c r="L83" s="425">
        <f ca="1" t="shared" si="3"/>
        <v>631</v>
      </c>
      <c r="M83" s="313" t="s">
        <v>67</v>
      </c>
      <c r="N83" s="295" t="s">
        <v>1670</v>
      </c>
      <c r="O83" s="295" t="s">
        <v>257</v>
      </c>
      <c r="P83" s="295" t="s">
        <v>98</v>
      </c>
      <c r="Q83" s="328">
        <v>43428</v>
      </c>
      <c r="R83" s="328">
        <v>43451</v>
      </c>
      <c r="S83" s="295" t="s">
        <v>99</v>
      </c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7"/>
    </row>
    <row r="84" s="295" customFormat="1" ht="21.95" customHeight="1" spans="1:37">
      <c r="A84" s="310" t="s">
        <v>1671</v>
      </c>
      <c r="B84" s="316" t="s">
        <v>1672</v>
      </c>
      <c r="C84" s="310"/>
      <c r="D84" s="295" t="s">
        <v>1673</v>
      </c>
      <c r="E84" s="376" t="s">
        <v>1674</v>
      </c>
      <c r="F84" s="295">
        <v>876800</v>
      </c>
      <c r="G84" s="157"/>
      <c r="H84" s="157">
        <v>43489</v>
      </c>
      <c r="I84" s="411">
        <v>43489</v>
      </c>
      <c r="J84" s="328">
        <v>43488</v>
      </c>
      <c r="K84" s="328">
        <v>43487</v>
      </c>
      <c r="L84" s="425">
        <f ca="1" t="shared" si="3"/>
        <v>318</v>
      </c>
      <c r="M84" s="313"/>
      <c r="N84" s="427" t="s">
        <v>1675</v>
      </c>
      <c r="O84" s="34" t="s">
        <v>895</v>
      </c>
      <c r="P84" s="34" t="s">
        <v>98</v>
      </c>
      <c r="Q84" s="47">
        <v>43489</v>
      </c>
      <c r="R84" s="47">
        <v>43489</v>
      </c>
      <c r="S84" s="235" t="s">
        <v>99</v>
      </c>
      <c r="T84" s="34" t="s">
        <v>168</v>
      </c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7"/>
    </row>
    <row r="85" s="295" customFormat="1" ht="21.95" customHeight="1" spans="1:37">
      <c r="A85" s="310" t="s">
        <v>1632</v>
      </c>
      <c r="B85" s="295" t="s">
        <v>1676</v>
      </c>
      <c r="C85" s="310" t="s">
        <v>475</v>
      </c>
      <c r="D85" s="338" t="s">
        <v>1677</v>
      </c>
      <c r="E85" s="295" t="s">
        <v>1678</v>
      </c>
      <c r="F85" s="295">
        <v>1048800</v>
      </c>
      <c r="G85" s="157"/>
      <c r="H85" s="328">
        <v>43556</v>
      </c>
      <c r="I85" s="411">
        <v>43556</v>
      </c>
      <c r="J85" s="328">
        <v>43386</v>
      </c>
      <c r="K85" s="328">
        <v>43395</v>
      </c>
      <c r="L85" s="425">
        <f ca="1" t="shared" si="3"/>
        <v>410</v>
      </c>
      <c r="M85" s="313" t="s">
        <v>67</v>
      </c>
      <c r="N85" s="295" t="s">
        <v>1679</v>
      </c>
      <c r="O85" s="295" t="s">
        <v>467</v>
      </c>
      <c r="P85" s="295" t="s">
        <v>173</v>
      </c>
      <c r="Q85" s="328">
        <v>43549</v>
      </c>
      <c r="R85" s="328">
        <v>43550</v>
      </c>
      <c r="S85" s="295" t="s">
        <v>168</v>
      </c>
      <c r="U85" s="416"/>
      <c r="V85" s="416"/>
      <c r="W85" s="416"/>
      <c r="X85" s="416"/>
      <c r="Y85" s="416"/>
      <c r="Z85" s="416"/>
      <c r="AA85" s="416"/>
      <c r="AB85" s="416"/>
      <c r="AC85" s="416"/>
      <c r="AD85" s="416"/>
      <c r="AE85" s="416"/>
      <c r="AF85" s="416"/>
      <c r="AG85" s="416"/>
      <c r="AH85" s="416"/>
      <c r="AI85" s="416"/>
      <c r="AJ85" s="416"/>
      <c r="AK85" s="417"/>
    </row>
    <row r="86" s="28" customFormat="1" ht="21.95" customHeight="1" spans="1:37">
      <c r="A86" s="8" t="s">
        <v>1671</v>
      </c>
      <c r="C86" s="27" t="s">
        <v>475</v>
      </c>
      <c r="D86" s="349" t="s">
        <v>1680</v>
      </c>
      <c r="E86" s="419" t="s">
        <v>309</v>
      </c>
      <c r="F86" s="316">
        <v>949100</v>
      </c>
      <c r="G86" s="420" t="s">
        <v>1681</v>
      </c>
      <c r="H86" s="421"/>
      <c r="I86" s="428" t="s">
        <v>1682</v>
      </c>
      <c r="J86" s="429"/>
      <c r="K86" s="429">
        <v>43436</v>
      </c>
      <c r="L86" s="430">
        <f ca="1" t="shared" si="3"/>
        <v>369</v>
      </c>
      <c r="M86" s="368"/>
      <c r="N86" s="28" t="s">
        <v>1683</v>
      </c>
      <c r="O86" s="28" t="s">
        <v>1684</v>
      </c>
      <c r="P86" s="28" t="s">
        <v>167</v>
      </c>
      <c r="Q86" s="429">
        <v>43584</v>
      </c>
      <c r="R86" s="429">
        <v>43584</v>
      </c>
      <c r="S86" s="28" t="s">
        <v>99</v>
      </c>
      <c r="U86" s="434"/>
      <c r="V86" s="434"/>
      <c r="W86" s="434"/>
      <c r="X86" s="434"/>
      <c r="Y86" s="434"/>
      <c r="Z86" s="434"/>
      <c r="AA86" s="434"/>
      <c r="AB86" s="434"/>
      <c r="AC86" s="434"/>
      <c r="AD86" s="434"/>
      <c r="AE86" s="434"/>
      <c r="AF86" s="434"/>
      <c r="AG86" s="434"/>
      <c r="AH86" s="434"/>
      <c r="AI86" s="434"/>
      <c r="AJ86" s="434"/>
      <c r="AK86" s="436"/>
    </row>
    <row r="87" s="295" customFormat="1" ht="21.95" customHeight="1" spans="1:37">
      <c r="A87" s="310" t="s">
        <v>1685</v>
      </c>
      <c r="B87" s="295" t="s">
        <v>1686</v>
      </c>
      <c r="C87" s="310" t="s">
        <v>475</v>
      </c>
      <c r="D87" s="295" t="s">
        <v>1687</v>
      </c>
      <c r="E87" s="295" t="s">
        <v>1640</v>
      </c>
      <c r="F87" s="422">
        <v>917800</v>
      </c>
      <c r="G87" s="423" t="s">
        <v>68</v>
      </c>
      <c r="H87" s="328">
        <v>43642</v>
      </c>
      <c r="I87" s="411">
        <v>43642</v>
      </c>
      <c r="J87" s="328">
        <v>43494</v>
      </c>
      <c r="K87" s="328">
        <v>43495</v>
      </c>
      <c r="L87" s="425">
        <f ca="1" t="shared" si="3"/>
        <v>310</v>
      </c>
      <c r="M87" s="313" t="s">
        <v>67</v>
      </c>
      <c r="N87" s="295" t="s">
        <v>1688</v>
      </c>
      <c r="O87" s="295" t="s">
        <v>231</v>
      </c>
      <c r="P87" s="295" t="s">
        <v>1281</v>
      </c>
      <c r="Q87" s="328">
        <v>43636</v>
      </c>
      <c r="R87" s="328">
        <v>43636</v>
      </c>
      <c r="S87" s="295" t="s">
        <v>99</v>
      </c>
      <c r="T87" s="321" t="s">
        <v>1689</v>
      </c>
      <c r="U87" s="416"/>
      <c r="V87" s="416"/>
      <c r="W87" s="416"/>
      <c r="X87" s="416"/>
      <c r="Y87" s="416"/>
      <c r="Z87" s="416"/>
      <c r="AA87" s="416"/>
      <c r="AB87" s="416"/>
      <c r="AC87" s="416"/>
      <c r="AD87" s="416"/>
      <c r="AE87" s="416"/>
      <c r="AF87" s="416"/>
      <c r="AG87" s="416"/>
      <c r="AH87" s="416"/>
      <c r="AI87" s="416"/>
      <c r="AJ87" s="416"/>
      <c r="AK87" s="417"/>
    </row>
    <row r="88" s="295" customFormat="1" ht="21.95" customHeight="1" spans="1:37">
      <c r="A88" s="310" t="s">
        <v>1690</v>
      </c>
      <c r="B88" s="295" t="s">
        <v>1691</v>
      </c>
      <c r="C88" s="310" t="s">
        <v>486</v>
      </c>
      <c r="D88" s="295" t="s">
        <v>1692</v>
      </c>
      <c r="E88" s="295" t="s">
        <v>1693</v>
      </c>
      <c r="F88" s="295">
        <v>868800</v>
      </c>
      <c r="H88" s="328">
        <v>43646</v>
      </c>
      <c r="I88" s="411">
        <v>43642</v>
      </c>
      <c r="J88" s="328">
        <v>43556</v>
      </c>
      <c r="K88" s="157">
        <v>43565</v>
      </c>
      <c r="L88" s="425">
        <f ca="1" t="shared" si="3"/>
        <v>240</v>
      </c>
      <c r="M88" s="313" t="s">
        <v>67</v>
      </c>
      <c r="N88" s="424" t="s">
        <v>1694</v>
      </c>
      <c r="O88" s="295" t="s">
        <v>194</v>
      </c>
      <c r="P88" s="295" t="s">
        <v>173</v>
      </c>
      <c r="Q88" s="328">
        <v>43627</v>
      </c>
      <c r="R88" s="328">
        <v>43627</v>
      </c>
      <c r="S88" s="295" t="s">
        <v>168</v>
      </c>
      <c r="T88" s="295" t="s">
        <v>1695</v>
      </c>
      <c r="U88" s="416"/>
      <c r="V88" s="416"/>
      <c r="W88" s="416"/>
      <c r="X88" s="416"/>
      <c r="Y88" s="416"/>
      <c r="Z88" s="416"/>
      <c r="AA88" s="416"/>
      <c r="AB88" s="416"/>
      <c r="AC88" s="416"/>
      <c r="AD88" s="416"/>
      <c r="AE88" s="416"/>
      <c r="AF88" s="416"/>
      <c r="AG88" s="416"/>
      <c r="AH88" s="416"/>
      <c r="AI88" s="416"/>
      <c r="AJ88" s="416"/>
      <c r="AK88" s="417"/>
    </row>
    <row r="89" s="295" customFormat="1" ht="21.95" customHeight="1" spans="1:37">
      <c r="A89" s="310" t="s">
        <v>316</v>
      </c>
      <c r="B89" s="295" t="s">
        <v>1696</v>
      </c>
      <c r="C89" s="310" t="s">
        <v>1697</v>
      </c>
      <c r="D89" s="295" t="s">
        <v>1698</v>
      </c>
      <c r="E89" s="295" t="s">
        <v>309</v>
      </c>
      <c r="F89" s="295">
        <v>1220800</v>
      </c>
      <c r="G89" s="157"/>
      <c r="H89" s="157">
        <v>43677</v>
      </c>
      <c r="I89" s="411">
        <v>43677</v>
      </c>
      <c r="J89" s="328">
        <v>43670</v>
      </c>
      <c r="K89" s="328">
        <v>43670</v>
      </c>
      <c r="L89" s="422">
        <f ca="1" t="shared" si="3"/>
        <v>135</v>
      </c>
      <c r="M89" s="313"/>
      <c r="N89" s="431" t="s">
        <v>1699</v>
      </c>
      <c r="O89" s="140" t="s">
        <v>97</v>
      </c>
      <c r="P89" s="34" t="s">
        <v>98</v>
      </c>
      <c r="Q89" s="328">
        <v>43625</v>
      </c>
      <c r="R89" s="328">
        <v>43626</v>
      </c>
      <c r="S89" s="295" t="s">
        <v>168</v>
      </c>
      <c r="T89" s="295" t="s">
        <v>1700</v>
      </c>
      <c r="U89" s="416"/>
      <c r="V89" s="416"/>
      <c r="W89" s="416"/>
      <c r="X89" s="416"/>
      <c r="Y89" s="416"/>
      <c r="Z89" s="416"/>
      <c r="AA89" s="416"/>
      <c r="AB89" s="416"/>
      <c r="AC89" s="416"/>
      <c r="AD89" s="416"/>
      <c r="AE89" s="416"/>
      <c r="AF89" s="416"/>
      <c r="AG89" s="416"/>
      <c r="AH89" s="416"/>
      <c r="AI89" s="416"/>
      <c r="AJ89" s="416"/>
      <c r="AK89" s="417"/>
    </row>
    <row r="90" s="295" customFormat="1" ht="21.95" customHeight="1" spans="1:37">
      <c r="A90" s="310" t="s">
        <v>305</v>
      </c>
      <c r="B90" s="295" t="s">
        <v>1701</v>
      </c>
      <c r="C90" s="310" t="s">
        <v>307</v>
      </c>
      <c r="D90" s="295" t="s">
        <v>1702</v>
      </c>
      <c r="E90" s="295" t="s">
        <v>309</v>
      </c>
      <c r="F90" s="295">
        <v>838800</v>
      </c>
      <c r="G90" s="157"/>
      <c r="H90" s="157">
        <v>43681</v>
      </c>
      <c r="I90" s="411">
        <v>43681</v>
      </c>
      <c r="J90" s="328">
        <v>43670</v>
      </c>
      <c r="K90" s="328">
        <v>43670</v>
      </c>
      <c r="L90" s="422">
        <f ca="1" t="shared" si="3"/>
        <v>135</v>
      </c>
      <c r="M90" s="313"/>
      <c r="N90" s="424" t="s">
        <v>1703</v>
      </c>
      <c r="O90" s="295" t="s">
        <v>240</v>
      </c>
      <c r="P90" s="295" t="s">
        <v>173</v>
      </c>
      <c r="Q90" s="328">
        <v>43673</v>
      </c>
      <c r="R90" s="328">
        <v>43673</v>
      </c>
      <c r="S90" s="295" t="s">
        <v>168</v>
      </c>
      <c r="U90" s="416"/>
      <c r="V90" s="416"/>
      <c r="W90" s="416"/>
      <c r="X90" s="416"/>
      <c r="Y90" s="416"/>
      <c r="Z90" s="416"/>
      <c r="AA90" s="416"/>
      <c r="AB90" s="416"/>
      <c r="AC90" s="416"/>
      <c r="AD90" s="416"/>
      <c r="AE90" s="416"/>
      <c r="AF90" s="416"/>
      <c r="AG90" s="416"/>
      <c r="AH90" s="416"/>
      <c r="AI90" s="416"/>
      <c r="AJ90" s="416"/>
      <c r="AK90" s="417"/>
    </row>
    <row r="91" s="295" customFormat="1" ht="21.95" customHeight="1" spans="1:37">
      <c r="A91" s="310" t="s">
        <v>312</v>
      </c>
      <c r="C91" s="310" t="s">
        <v>307</v>
      </c>
      <c r="D91" s="295" t="s">
        <v>1704</v>
      </c>
      <c r="E91" s="295" t="s">
        <v>315</v>
      </c>
      <c r="F91" s="295">
        <v>1042800</v>
      </c>
      <c r="G91" s="157"/>
      <c r="H91" s="328">
        <v>43706</v>
      </c>
      <c r="I91" s="411">
        <v>43732</v>
      </c>
      <c r="J91" s="328">
        <v>43697</v>
      </c>
      <c r="K91" s="328">
        <v>43707</v>
      </c>
      <c r="L91" s="425">
        <f ca="1" t="shared" si="3"/>
        <v>98</v>
      </c>
      <c r="M91" s="313" t="s">
        <v>67</v>
      </c>
      <c r="N91" s="140" t="s">
        <v>1705</v>
      </c>
      <c r="O91" s="140" t="s">
        <v>172</v>
      </c>
      <c r="P91" s="34" t="s">
        <v>173</v>
      </c>
      <c r="Q91" s="328">
        <v>43686</v>
      </c>
      <c r="R91" s="328">
        <v>43690</v>
      </c>
      <c r="S91" s="435" t="s">
        <v>168</v>
      </c>
      <c r="U91" s="416"/>
      <c r="V91" s="416"/>
      <c r="W91" s="416"/>
      <c r="X91" s="416"/>
      <c r="Y91" s="416"/>
      <c r="Z91" s="416"/>
      <c r="AA91" s="416"/>
      <c r="AB91" s="416"/>
      <c r="AC91" s="416"/>
      <c r="AD91" s="416"/>
      <c r="AE91" s="416"/>
      <c r="AF91" s="416"/>
      <c r="AG91" s="416"/>
      <c r="AH91" s="416"/>
      <c r="AI91" s="416"/>
      <c r="AJ91" s="416"/>
      <c r="AK91" s="417"/>
    </row>
    <row r="92" s="295" customFormat="1" ht="21.95" customHeight="1" spans="1:37">
      <c r="A92" s="310" t="s">
        <v>312</v>
      </c>
      <c r="C92" s="310"/>
      <c r="D92" s="295" t="s">
        <v>1706</v>
      </c>
      <c r="E92" s="295" t="s">
        <v>1707</v>
      </c>
      <c r="F92" s="295">
        <v>1042800</v>
      </c>
      <c r="G92" s="157"/>
      <c r="H92" s="328">
        <v>43732</v>
      </c>
      <c r="I92" s="411">
        <v>43732</v>
      </c>
      <c r="J92" s="328">
        <v>43718</v>
      </c>
      <c r="K92" s="328">
        <v>43725</v>
      </c>
      <c r="L92" s="425">
        <f ca="1" t="shared" si="3"/>
        <v>80</v>
      </c>
      <c r="M92" s="313" t="s">
        <v>67</v>
      </c>
      <c r="N92" s="140" t="s">
        <v>1708</v>
      </c>
      <c r="O92" s="140" t="s">
        <v>194</v>
      </c>
      <c r="P92" s="34" t="s">
        <v>173</v>
      </c>
      <c r="Q92" s="328">
        <v>43699</v>
      </c>
      <c r="R92" s="328">
        <v>43714</v>
      </c>
      <c r="S92" s="435" t="s">
        <v>99</v>
      </c>
      <c r="U92" s="416"/>
      <c r="V92" s="416"/>
      <c r="W92" s="416"/>
      <c r="X92" s="416"/>
      <c r="Y92" s="416"/>
      <c r="Z92" s="416"/>
      <c r="AA92" s="416"/>
      <c r="AB92" s="416"/>
      <c r="AC92" s="416"/>
      <c r="AD92" s="416"/>
      <c r="AE92" s="416"/>
      <c r="AF92" s="416"/>
      <c r="AG92" s="416"/>
      <c r="AH92" s="416"/>
      <c r="AI92" s="416"/>
      <c r="AJ92" s="416"/>
      <c r="AK92" s="417"/>
    </row>
    <row r="93" s="295" customFormat="1" ht="21.95" customHeight="1" spans="1:37">
      <c r="A93" s="310" t="s">
        <v>316</v>
      </c>
      <c r="B93" s="295" t="s">
        <v>1709</v>
      </c>
      <c r="C93" s="310" t="s">
        <v>307</v>
      </c>
      <c r="D93" s="295" t="s">
        <v>1710</v>
      </c>
      <c r="E93" s="295" t="s">
        <v>309</v>
      </c>
      <c r="F93" s="295">
        <v>1148800</v>
      </c>
      <c r="G93" s="157"/>
      <c r="H93" s="328">
        <v>43731</v>
      </c>
      <c r="I93" s="411">
        <v>43731</v>
      </c>
      <c r="J93" s="328">
        <v>43704</v>
      </c>
      <c r="K93" s="328">
        <v>43685</v>
      </c>
      <c r="L93" s="425">
        <f ca="1" t="shared" si="3"/>
        <v>120</v>
      </c>
      <c r="M93" s="313" t="s">
        <v>67</v>
      </c>
      <c r="N93" s="140" t="s">
        <v>1711</v>
      </c>
      <c r="O93" s="140" t="s">
        <v>1712</v>
      </c>
      <c r="P93" s="34" t="s">
        <v>862</v>
      </c>
      <c r="Q93" s="328">
        <v>43722</v>
      </c>
      <c r="R93" s="328">
        <v>43722</v>
      </c>
      <c r="S93" s="435" t="s">
        <v>99</v>
      </c>
      <c r="U93" s="416"/>
      <c r="V93" s="416"/>
      <c r="W93" s="416"/>
      <c r="X93" s="416"/>
      <c r="Y93" s="416"/>
      <c r="Z93" s="416"/>
      <c r="AA93" s="416"/>
      <c r="AB93" s="416"/>
      <c r="AC93" s="416"/>
      <c r="AD93" s="416"/>
      <c r="AE93" s="416"/>
      <c r="AF93" s="416"/>
      <c r="AG93" s="416"/>
      <c r="AH93" s="416"/>
      <c r="AI93" s="416"/>
      <c r="AJ93" s="416"/>
      <c r="AK93" s="417"/>
    </row>
    <row r="94" s="295" customFormat="1" ht="21.95" customHeight="1" spans="1:38">
      <c r="A94" s="310" t="s">
        <v>320</v>
      </c>
      <c r="B94" s="295" t="s">
        <v>1713</v>
      </c>
      <c r="C94" s="310" t="s">
        <v>1714</v>
      </c>
      <c r="D94" s="295" t="s">
        <v>1715</v>
      </c>
      <c r="E94" s="295" t="s">
        <v>1716</v>
      </c>
      <c r="F94" s="295">
        <v>1042801</v>
      </c>
      <c r="G94" s="157"/>
      <c r="H94" s="157"/>
      <c r="I94" s="157">
        <v>43754</v>
      </c>
      <c r="J94" s="411">
        <v>43752</v>
      </c>
      <c r="K94" s="328"/>
      <c r="L94" s="328">
        <v>43745</v>
      </c>
      <c r="M94" s="425">
        <f ca="1" t="shared" ref="M94:M96" si="4">TODAY()-L94</f>
        <v>60</v>
      </c>
      <c r="N94" s="313"/>
      <c r="O94" s="140" t="s">
        <v>1717</v>
      </c>
      <c r="P94" s="140" t="s">
        <v>240</v>
      </c>
      <c r="Q94" s="34" t="s">
        <v>173</v>
      </c>
      <c r="R94" s="328">
        <v>43741</v>
      </c>
      <c r="S94" s="328">
        <v>43741</v>
      </c>
      <c r="T94" s="435" t="s">
        <v>168</v>
      </c>
      <c r="U94" s="295" t="s">
        <v>1718</v>
      </c>
      <c r="V94" s="416"/>
      <c r="W94" s="416"/>
      <c r="X94" s="416"/>
      <c r="Y94" s="416"/>
      <c r="Z94" s="416"/>
      <c r="AA94" s="416"/>
      <c r="AB94" s="416"/>
      <c r="AC94" s="416"/>
      <c r="AD94" s="416"/>
      <c r="AE94" s="416"/>
      <c r="AF94" s="416"/>
      <c r="AG94" s="416"/>
      <c r="AH94" s="416"/>
      <c r="AI94" s="416"/>
      <c r="AJ94" s="416"/>
      <c r="AK94" s="416"/>
      <c r="AL94" s="417"/>
    </row>
    <row r="95" s="295" customFormat="1" ht="21.95" customHeight="1" spans="1:38">
      <c r="A95" s="310" t="s">
        <v>316</v>
      </c>
      <c r="B95" s="295" t="s">
        <v>1719</v>
      </c>
      <c r="C95" s="310" t="s">
        <v>322</v>
      </c>
      <c r="D95" s="295" t="s">
        <v>1720</v>
      </c>
      <c r="E95" s="295" t="s">
        <v>315</v>
      </c>
      <c r="F95" s="295">
        <v>1148800</v>
      </c>
      <c r="G95" s="157"/>
      <c r="H95" s="157" t="s">
        <v>1721</v>
      </c>
      <c r="I95" s="157">
        <v>43754</v>
      </c>
      <c r="J95" s="411">
        <v>43768</v>
      </c>
      <c r="K95" s="328"/>
      <c r="L95" s="328">
        <v>43746</v>
      </c>
      <c r="M95" s="425">
        <f ca="1" t="shared" si="4"/>
        <v>59</v>
      </c>
      <c r="N95" s="313"/>
      <c r="O95" s="140" t="s">
        <v>1722</v>
      </c>
      <c r="P95" s="140" t="s">
        <v>194</v>
      </c>
      <c r="Q95" s="34" t="s">
        <v>173</v>
      </c>
      <c r="R95" s="328">
        <v>43729</v>
      </c>
      <c r="S95" s="328">
        <v>43730</v>
      </c>
      <c r="T95" s="435" t="s">
        <v>168</v>
      </c>
      <c r="V95" s="416"/>
      <c r="W95" s="416"/>
      <c r="X95" s="416"/>
      <c r="Y95" s="416"/>
      <c r="Z95" s="416"/>
      <c r="AA95" s="416"/>
      <c r="AB95" s="416"/>
      <c r="AC95" s="416"/>
      <c r="AD95" s="416"/>
      <c r="AE95" s="416"/>
      <c r="AF95" s="416"/>
      <c r="AG95" s="416"/>
      <c r="AH95" s="416"/>
      <c r="AI95" s="416"/>
      <c r="AJ95" s="416"/>
      <c r="AK95" s="416"/>
      <c r="AL95" s="417"/>
    </row>
    <row r="96" s="28" customFormat="1" ht="21.95" customHeight="1" spans="1:38">
      <c r="A96" s="8" t="s">
        <v>305</v>
      </c>
      <c r="B96" s="28" t="s">
        <v>1723</v>
      </c>
      <c r="C96" s="8" t="s">
        <v>307</v>
      </c>
      <c r="D96" s="349" t="s">
        <v>1724</v>
      </c>
      <c r="E96" s="28" t="s">
        <v>1725</v>
      </c>
      <c r="F96" s="349">
        <v>838800</v>
      </c>
      <c r="G96" s="421"/>
      <c r="H96" s="421"/>
      <c r="I96" s="432">
        <v>43779</v>
      </c>
      <c r="J96" s="428">
        <v>43798</v>
      </c>
      <c r="K96" s="429"/>
      <c r="L96" s="429">
        <v>43746</v>
      </c>
      <c r="M96" s="430">
        <f ca="1" t="shared" si="4"/>
        <v>59</v>
      </c>
      <c r="N96" s="368"/>
      <c r="O96" s="433" t="s">
        <v>1726</v>
      </c>
      <c r="P96" s="28" t="s">
        <v>895</v>
      </c>
      <c r="Q96" s="28" t="s">
        <v>98</v>
      </c>
      <c r="R96" s="429">
        <v>43776</v>
      </c>
      <c r="S96" s="429">
        <v>43776</v>
      </c>
      <c r="T96" s="28" t="s">
        <v>99</v>
      </c>
      <c r="V96" s="434"/>
      <c r="W96" s="434"/>
      <c r="X96" s="434"/>
      <c r="Y96" s="434"/>
      <c r="Z96" s="434"/>
      <c r="AA96" s="434"/>
      <c r="AB96" s="434"/>
      <c r="AC96" s="434"/>
      <c r="AD96" s="434"/>
      <c r="AE96" s="434"/>
      <c r="AF96" s="434"/>
      <c r="AG96" s="434"/>
      <c r="AH96" s="434"/>
      <c r="AI96" s="434"/>
      <c r="AJ96" s="434"/>
      <c r="AK96" s="434"/>
      <c r="AL96" s="436"/>
    </row>
    <row r="97" customFormat="1"/>
  </sheetData>
  <conditionalFormatting sqref="L66">
    <cfRule type="cellIs" dxfId="1" priority="87" operator="greaterThan">
      <formula>260</formula>
    </cfRule>
    <cfRule type="cellIs" dxfId="1" priority="88" operator="greaterThan">
      <formula>330</formula>
    </cfRule>
  </conditionalFormatting>
  <conditionalFormatting sqref="L67">
    <cfRule type="cellIs" dxfId="1" priority="85" operator="greaterThan">
      <formula>260</formula>
    </cfRule>
    <cfRule type="cellIs" dxfId="1" priority="86" operator="greaterThan">
      <formula>330</formula>
    </cfRule>
  </conditionalFormatting>
  <conditionalFormatting sqref="M69">
    <cfRule type="cellIs" dxfId="1" priority="83" operator="greaterThan">
      <formula>260</formula>
    </cfRule>
    <cfRule type="cellIs" dxfId="1" priority="84" operator="greaterThan">
      <formula>330</formula>
    </cfRule>
  </conditionalFormatting>
  <conditionalFormatting sqref="M70">
    <cfRule type="cellIs" dxfId="1" priority="81" operator="greaterThan">
      <formula>260</formula>
    </cfRule>
    <cfRule type="cellIs" dxfId="1" priority="82" operator="greaterThan">
      <formula>330</formula>
    </cfRule>
  </conditionalFormatting>
  <conditionalFormatting sqref="M71">
    <cfRule type="cellIs" dxfId="1" priority="79" operator="greaterThan">
      <formula>260</formula>
    </cfRule>
    <cfRule type="cellIs" dxfId="1" priority="80" operator="greaterThan">
      <formula>330</formula>
    </cfRule>
  </conditionalFormatting>
  <conditionalFormatting sqref="M72">
    <cfRule type="cellIs" dxfId="1" priority="77" operator="greaterThan">
      <formula>260</formula>
    </cfRule>
    <cfRule type="cellIs" dxfId="1" priority="78" operator="greaterThan">
      <formula>330</formula>
    </cfRule>
  </conditionalFormatting>
  <conditionalFormatting sqref="M73">
    <cfRule type="cellIs" dxfId="1" priority="75" operator="greaterThan">
      <formula>260</formula>
    </cfRule>
    <cfRule type="cellIs" dxfId="1" priority="76" operator="greaterThan">
      <formula>330</formula>
    </cfRule>
  </conditionalFormatting>
  <conditionalFormatting sqref="M74">
    <cfRule type="cellIs" dxfId="1" priority="73" operator="greaterThan">
      <formula>260</formula>
    </cfRule>
    <cfRule type="cellIs" dxfId="1" priority="74" operator="greaterThan">
      <formula>330</formula>
    </cfRule>
  </conditionalFormatting>
  <conditionalFormatting sqref="M75">
    <cfRule type="cellIs" dxfId="1" priority="71" operator="greaterThan">
      <formula>260</formula>
    </cfRule>
    <cfRule type="cellIs" dxfId="1" priority="72" operator="greaterThan">
      <formula>330</formula>
    </cfRule>
  </conditionalFormatting>
  <conditionalFormatting sqref="L76">
    <cfRule type="cellIs" dxfId="1" priority="69" operator="greaterThan">
      <formula>260</formula>
    </cfRule>
    <cfRule type="cellIs" dxfId="1" priority="70" operator="greaterThan">
      <formula>330</formula>
    </cfRule>
  </conditionalFormatting>
  <conditionalFormatting sqref="L77">
    <cfRule type="cellIs" dxfId="1" priority="67" operator="greaterThan">
      <formula>260</formula>
    </cfRule>
    <cfRule type="cellIs" dxfId="1" priority="68" operator="greaterThan">
      <formula>330</formula>
    </cfRule>
  </conditionalFormatting>
  <conditionalFormatting sqref="L78">
    <cfRule type="cellIs" dxfId="1" priority="65" operator="greaterThan">
      <formula>260</formula>
    </cfRule>
    <cfRule type="cellIs" dxfId="1" priority="66" operator="greaterThan">
      <formula>330</formula>
    </cfRule>
  </conditionalFormatting>
  <conditionalFormatting sqref="L79">
    <cfRule type="cellIs" dxfId="1" priority="63" operator="greaterThan">
      <formula>260</formula>
    </cfRule>
    <cfRule type="cellIs" dxfId="1" priority="64" operator="greaterThan">
      <formula>330</formula>
    </cfRule>
  </conditionalFormatting>
  <conditionalFormatting sqref="L80">
    <cfRule type="cellIs" dxfId="1" priority="61" operator="greaterThan">
      <formula>260</formula>
    </cfRule>
    <cfRule type="cellIs" dxfId="1" priority="62" operator="greaterThan">
      <formula>330</formula>
    </cfRule>
  </conditionalFormatting>
  <conditionalFormatting sqref="L81">
    <cfRule type="cellIs" dxfId="1" priority="59" operator="greaterThan">
      <formula>260</formula>
    </cfRule>
    <cfRule type="cellIs" dxfId="1" priority="60" operator="greaterThan">
      <formula>330</formula>
    </cfRule>
  </conditionalFormatting>
  <conditionalFormatting sqref="L82">
    <cfRule type="cellIs" dxfId="1" priority="57" operator="greaterThan">
      <formula>260</formula>
    </cfRule>
    <cfRule type="cellIs" dxfId="1" priority="58" operator="greaterThan">
      <formula>330</formula>
    </cfRule>
  </conditionalFormatting>
  <conditionalFormatting sqref="L83">
    <cfRule type="cellIs" dxfId="1" priority="55" operator="greaterThan">
      <formula>260</formula>
    </cfRule>
    <cfRule type="cellIs" dxfId="1" priority="56" operator="greaterThan">
      <formula>330</formula>
    </cfRule>
  </conditionalFormatting>
  <conditionalFormatting sqref="L84">
    <cfRule type="cellIs" dxfId="1" priority="53" operator="greaterThan">
      <formula>260</formula>
    </cfRule>
    <cfRule type="cellIs" dxfId="1" priority="54" operator="greaterThan">
      <formula>330</formula>
    </cfRule>
  </conditionalFormatting>
  <conditionalFormatting sqref="L85">
    <cfRule type="cellIs" dxfId="1" priority="51" operator="greaterThan">
      <formula>260</formula>
    </cfRule>
    <cfRule type="cellIs" dxfId="1" priority="52" operator="greaterThan">
      <formula>330</formula>
    </cfRule>
  </conditionalFormatting>
  <conditionalFormatting sqref="L86">
    <cfRule type="cellIs" dxfId="1" priority="49" operator="greaterThan">
      <formula>260</formula>
    </cfRule>
    <cfRule type="cellIs" dxfId="1" priority="50" operator="greaterThan">
      <formula>330</formula>
    </cfRule>
  </conditionalFormatting>
  <conditionalFormatting sqref="B87">
    <cfRule type="duplicateValues" dxfId="0" priority="46"/>
  </conditionalFormatting>
  <conditionalFormatting sqref="D87">
    <cfRule type="duplicateValues" dxfId="0" priority="45"/>
  </conditionalFormatting>
  <conditionalFormatting sqref="L87">
    <cfRule type="cellIs" dxfId="1" priority="47" operator="greaterThan">
      <formula>260</formula>
    </cfRule>
    <cfRule type="cellIs" dxfId="1" priority="48" operator="greaterThan">
      <formula>330</formula>
    </cfRule>
  </conditionalFormatting>
  <conditionalFormatting sqref="B88">
    <cfRule type="duplicateValues" dxfId="0" priority="42"/>
  </conditionalFormatting>
  <conditionalFormatting sqref="D88">
    <cfRule type="duplicateValues" dxfId="0" priority="41"/>
  </conditionalFormatting>
  <conditionalFormatting sqref="L88">
    <cfRule type="cellIs" dxfId="1" priority="43" operator="greaterThan">
      <formula>260</formula>
    </cfRule>
    <cfRule type="cellIs" dxfId="1" priority="44" operator="greaterThan">
      <formula>330</formula>
    </cfRule>
  </conditionalFormatting>
  <conditionalFormatting sqref="B89">
    <cfRule type="duplicateValues" dxfId="0" priority="38"/>
  </conditionalFormatting>
  <conditionalFormatting sqref="D89">
    <cfRule type="duplicateValues" dxfId="0" priority="37"/>
  </conditionalFormatting>
  <conditionalFormatting sqref="L89">
    <cfRule type="cellIs" dxfId="1" priority="39" operator="greaterThan">
      <formula>260</formula>
    </cfRule>
    <cfRule type="cellIs" dxfId="1" priority="40" operator="greaterThan">
      <formula>330</formula>
    </cfRule>
  </conditionalFormatting>
  <conditionalFormatting sqref="B90">
    <cfRule type="duplicateValues" dxfId="0" priority="34"/>
  </conditionalFormatting>
  <conditionalFormatting sqref="D90">
    <cfRule type="duplicateValues" dxfId="0" priority="33"/>
  </conditionalFormatting>
  <conditionalFormatting sqref="L90">
    <cfRule type="cellIs" dxfId="1" priority="35" operator="greaterThan">
      <formula>260</formula>
    </cfRule>
    <cfRule type="cellIs" dxfId="1" priority="36" operator="greaterThan">
      <formula>330</formula>
    </cfRule>
  </conditionalFormatting>
  <conditionalFormatting sqref="B91">
    <cfRule type="duplicateValues" dxfId="0" priority="31"/>
  </conditionalFormatting>
  <conditionalFormatting sqref="D91">
    <cfRule type="duplicateValues" dxfId="0" priority="32"/>
  </conditionalFormatting>
  <conditionalFormatting sqref="L91">
    <cfRule type="cellIs" dxfId="1" priority="29" operator="greaterThan">
      <formula>260</formula>
    </cfRule>
    <cfRule type="cellIs" dxfId="1" priority="30" operator="greaterThan">
      <formula>330</formula>
    </cfRule>
  </conditionalFormatting>
  <conditionalFormatting sqref="B92">
    <cfRule type="duplicateValues" dxfId="0" priority="27"/>
  </conditionalFormatting>
  <conditionalFormatting sqref="D92">
    <cfRule type="duplicateValues" dxfId="0" priority="28"/>
  </conditionalFormatting>
  <conditionalFormatting sqref="L92">
    <cfRule type="cellIs" dxfId="1" priority="25" operator="greaterThan">
      <formula>260</formula>
    </cfRule>
    <cfRule type="cellIs" dxfId="1" priority="26" operator="greaterThan">
      <formula>330</formula>
    </cfRule>
  </conditionalFormatting>
  <conditionalFormatting sqref="B93">
    <cfRule type="duplicateValues" dxfId="0" priority="23"/>
  </conditionalFormatting>
  <conditionalFormatting sqref="D93">
    <cfRule type="duplicateValues" dxfId="0" priority="24"/>
  </conditionalFormatting>
  <conditionalFormatting sqref="L93">
    <cfRule type="cellIs" dxfId="1" priority="21" operator="greaterThan">
      <formula>260</formula>
    </cfRule>
    <cfRule type="cellIs" dxfId="1" priority="22" operator="greaterThan">
      <formula>330</formula>
    </cfRule>
  </conditionalFormatting>
  <conditionalFormatting sqref="B94">
    <cfRule type="duplicateValues" dxfId="0" priority="11"/>
  </conditionalFormatting>
  <conditionalFormatting sqref="D94">
    <cfRule type="duplicateValues" dxfId="0" priority="12"/>
  </conditionalFormatting>
  <conditionalFormatting sqref="M94">
    <cfRule type="cellIs" dxfId="1" priority="10" operator="greaterThan">
      <formula>330</formula>
    </cfRule>
    <cfRule type="cellIs" dxfId="1" priority="9" operator="greaterThan">
      <formula>260</formula>
    </cfRule>
  </conditionalFormatting>
  <conditionalFormatting sqref="B95">
    <cfRule type="duplicateValues" dxfId="0" priority="15"/>
  </conditionalFormatting>
  <conditionalFormatting sqref="D95">
    <cfRule type="duplicateValues" dxfId="0" priority="16"/>
  </conditionalFormatting>
  <conditionalFormatting sqref="M95">
    <cfRule type="cellIs" dxfId="1" priority="13" operator="greaterThan">
      <formula>260</formula>
    </cfRule>
    <cfRule type="cellIs" dxfId="1" priority="14" operator="greaterThan">
      <formula>330</formula>
    </cfRule>
  </conditionalFormatting>
  <conditionalFormatting sqref="B96">
    <cfRule type="duplicateValues" dxfId="0" priority="4"/>
  </conditionalFormatting>
  <conditionalFormatting sqref="D96">
    <cfRule type="duplicateValues" dxfId="0" priority="3"/>
  </conditionalFormatting>
  <conditionalFormatting sqref="M96">
    <cfRule type="cellIs" dxfId="1" priority="2" operator="greaterThan">
      <formula>330</formula>
    </cfRule>
    <cfRule type="cellIs" dxfId="1" priority="1" operator="greaterThan">
      <formula>260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9"/>
  <sheetViews>
    <sheetView zoomScale="115" zoomScaleNormal="115" topLeftCell="D260" workbookViewId="0">
      <selection activeCell="G265" sqref="G265"/>
    </sheetView>
  </sheetViews>
  <sheetFormatPr defaultColWidth="9" defaultRowHeight="12.75"/>
  <cols>
    <col min="1" max="1" width="27.7142857142857" customWidth="1"/>
    <col min="2" max="2" width="8.85714285714286" customWidth="1"/>
    <col min="3" max="3" width="21.8571428571429" customWidth="1"/>
    <col min="4" max="4" width="17.5714285714286" customWidth="1"/>
    <col min="5" max="5" width="12.4285714285714" customWidth="1"/>
    <col min="6" max="6" width="19.7142857142857" customWidth="1"/>
    <col min="7" max="7" width="14.4285714285714" customWidth="1"/>
    <col min="8" max="8" width="13.5714285714286" customWidth="1"/>
    <col min="9" max="9" width="10.7142857142857" style="6" customWidth="1"/>
    <col min="10" max="10" width="14.7142857142857" customWidth="1"/>
    <col min="13" max="13" width="13.8571428571429" customWidth="1"/>
    <col min="14" max="15" width="9.14285714285714" style="249"/>
  </cols>
  <sheetData>
    <row r="1" s="3" customFormat="1" ht="21.75" customHeight="1" spans="1:15">
      <c r="A1" s="32" t="s">
        <v>0</v>
      </c>
      <c r="B1" s="32" t="s">
        <v>29</v>
      </c>
      <c r="C1" s="32" t="s">
        <v>351</v>
      </c>
      <c r="D1" s="32" t="s">
        <v>31</v>
      </c>
      <c r="E1" s="32" t="s">
        <v>32</v>
      </c>
      <c r="F1" s="32" t="s">
        <v>1727</v>
      </c>
      <c r="G1" s="33" t="s">
        <v>352</v>
      </c>
      <c r="H1" s="32" t="s">
        <v>1405</v>
      </c>
      <c r="I1" s="45" t="s">
        <v>39</v>
      </c>
      <c r="J1" s="32" t="s">
        <v>353</v>
      </c>
      <c r="K1" s="32" t="s">
        <v>43</v>
      </c>
      <c r="L1" s="32" t="s">
        <v>47</v>
      </c>
      <c r="M1" s="32" t="s">
        <v>34</v>
      </c>
      <c r="N1" s="46"/>
      <c r="O1" s="46"/>
    </row>
    <row r="2" s="2" customFormat="1" ht="17.25" customHeight="1" spans="1:15">
      <c r="A2" s="187" t="s">
        <v>1728</v>
      </c>
      <c r="B2" s="189" t="s">
        <v>1729</v>
      </c>
      <c r="C2" s="80" t="s">
        <v>1730</v>
      </c>
      <c r="D2" s="141" t="s">
        <v>1731</v>
      </c>
      <c r="E2" s="82">
        <v>924200</v>
      </c>
      <c r="F2" s="85" t="s">
        <v>358</v>
      </c>
      <c r="G2" s="250">
        <v>41724</v>
      </c>
      <c r="H2" s="211" t="s">
        <v>1732</v>
      </c>
      <c r="I2" s="212">
        <v>41722</v>
      </c>
      <c r="J2" s="213" t="s">
        <v>1733</v>
      </c>
      <c r="K2" s="213" t="s">
        <v>515</v>
      </c>
      <c r="L2" s="213" t="s">
        <v>367</v>
      </c>
      <c r="M2" s="292">
        <v>41724</v>
      </c>
      <c r="N2" s="258"/>
      <c r="O2" s="258"/>
    </row>
    <row r="3" s="2" customFormat="1" ht="17.25" customHeight="1" spans="1:15">
      <c r="A3" s="187" t="s">
        <v>1728</v>
      </c>
      <c r="B3" s="189" t="s">
        <v>1734</v>
      </c>
      <c r="C3" s="80" t="s">
        <v>1735</v>
      </c>
      <c r="D3" s="141" t="s">
        <v>1736</v>
      </c>
      <c r="E3" s="82">
        <v>924200</v>
      </c>
      <c r="F3" s="85" t="s">
        <v>358</v>
      </c>
      <c r="G3" s="250">
        <v>41722</v>
      </c>
      <c r="H3" s="211"/>
      <c r="I3" s="106">
        <v>41706</v>
      </c>
      <c r="J3" s="213" t="s">
        <v>1737</v>
      </c>
      <c r="K3" s="213" t="s">
        <v>1738</v>
      </c>
      <c r="L3" s="213" t="s">
        <v>367</v>
      </c>
      <c r="M3" s="218">
        <v>41704</v>
      </c>
      <c r="N3" s="258"/>
      <c r="O3" s="293"/>
    </row>
    <row r="4" s="2" customFormat="1" ht="17.25" customHeight="1" spans="1:13">
      <c r="A4" s="187" t="s">
        <v>1728</v>
      </c>
      <c r="B4" s="189" t="s">
        <v>1739</v>
      </c>
      <c r="C4" s="80" t="s">
        <v>1740</v>
      </c>
      <c r="D4" s="141" t="s">
        <v>1741</v>
      </c>
      <c r="E4" s="82">
        <v>853400</v>
      </c>
      <c r="F4" s="85" t="s">
        <v>358</v>
      </c>
      <c r="G4" s="250">
        <v>41722</v>
      </c>
      <c r="H4" s="211" t="s">
        <v>1742</v>
      </c>
      <c r="I4" s="106">
        <v>41695</v>
      </c>
      <c r="J4" s="213" t="s">
        <v>1743</v>
      </c>
      <c r="K4" s="213" t="s">
        <v>1744</v>
      </c>
      <c r="L4" s="213" t="s">
        <v>99</v>
      </c>
      <c r="M4" s="218">
        <v>41700</v>
      </c>
    </row>
    <row r="5" s="2" customFormat="1" ht="17.25" customHeight="1" spans="1:15">
      <c r="A5" s="187" t="s">
        <v>1728</v>
      </c>
      <c r="B5" s="189" t="s">
        <v>1745</v>
      </c>
      <c r="C5" s="80" t="s">
        <v>1746</v>
      </c>
      <c r="D5" s="141" t="s">
        <v>1747</v>
      </c>
      <c r="E5" s="82">
        <v>924200</v>
      </c>
      <c r="F5" s="85" t="s">
        <v>358</v>
      </c>
      <c r="G5" s="250">
        <v>41697</v>
      </c>
      <c r="H5" s="211"/>
      <c r="I5" s="294">
        <v>41697</v>
      </c>
      <c r="J5" s="213" t="s">
        <v>1748</v>
      </c>
      <c r="K5" s="213" t="s">
        <v>360</v>
      </c>
      <c r="L5" s="213" t="s">
        <v>99</v>
      </c>
      <c r="M5" s="85"/>
      <c r="O5" s="293"/>
    </row>
    <row r="6" s="2" customFormat="1" ht="17.25" customHeight="1" spans="1:13">
      <c r="A6" s="187" t="s">
        <v>1749</v>
      </c>
      <c r="B6" s="189" t="s">
        <v>1750</v>
      </c>
      <c r="C6" s="80" t="s">
        <v>1751</v>
      </c>
      <c r="D6" s="141" t="s">
        <v>1736</v>
      </c>
      <c r="E6" s="82">
        <v>929200</v>
      </c>
      <c r="F6" s="85" t="s">
        <v>358</v>
      </c>
      <c r="G6" s="250">
        <v>41724</v>
      </c>
      <c r="H6" s="211" t="s">
        <v>1752</v>
      </c>
      <c r="I6" s="212">
        <v>41706</v>
      </c>
      <c r="J6" s="213" t="s">
        <v>1753</v>
      </c>
      <c r="K6" s="213" t="s">
        <v>1754</v>
      </c>
      <c r="L6" s="213" t="s">
        <v>99</v>
      </c>
      <c r="M6" s="213">
        <v>41720</v>
      </c>
    </row>
    <row r="7" s="2" customFormat="1" ht="17.25" customHeight="1" spans="1:13">
      <c r="A7" s="187" t="s">
        <v>1728</v>
      </c>
      <c r="B7" s="189" t="s">
        <v>1755</v>
      </c>
      <c r="C7" s="80" t="s">
        <v>1756</v>
      </c>
      <c r="D7" s="141" t="s">
        <v>1757</v>
      </c>
      <c r="E7" s="82">
        <v>853400</v>
      </c>
      <c r="F7" s="85"/>
      <c r="G7" s="250">
        <v>41724</v>
      </c>
      <c r="H7" s="211" t="s">
        <v>1732</v>
      </c>
      <c r="I7" s="212">
        <v>41721</v>
      </c>
      <c r="J7" s="213" t="s">
        <v>1758</v>
      </c>
      <c r="K7" s="213" t="s">
        <v>1759</v>
      </c>
      <c r="L7" s="213" t="s">
        <v>99</v>
      </c>
      <c r="M7" s="213">
        <v>41726</v>
      </c>
    </row>
    <row r="8" s="2" customFormat="1" ht="17.25" customHeight="1" spans="1:13">
      <c r="A8" s="187" t="s">
        <v>1728</v>
      </c>
      <c r="B8" s="189" t="s">
        <v>1760</v>
      </c>
      <c r="C8" s="80" t="s">
        <v>1761</v>
      </c>
      <c r="D8" s="141" t="s">
        <v>1762</v>
      </c>
      <c r="E8" s="82">
        <v>985000</v>
      </c>
      <c r="F8" s="85" t="s">
        <v>358</v>
      </c>
      <c r="G8" s="250">
        <v>41724</v>
      </c>
      <c r="H8" s="211" t="s">
        <v>1763</v>
      </c>
      <c r="I8" s="212">
        <v>41721</v>
      </c>
      <c r="J8" s="213" t="s">
        <v>1764</v>
      </c>
      <c r="K8" s="213" t="s">
        <v>515</v>
      </c>
      <c r="L8" s="213" t="s">
        <v>367</v>
      </c>
      <c r="M8" s="213">
        <v>41748</v>
      </c>
    </row>
    <row r="9" s="2" customFormat="1" ht="17.25" customHeight="1" spans="1:13">
      <c r="A9" s="187" t="s">
        <v>1728</v>
      </c>
      <c r="B9" s="189" t="s">
        <v>1765</v>
      </c>
      <c r="C9" s="80" t="s">
        <v>1766</v>
      </c>
      <c r="D9" s="141" t="s">
        <v>1731</v>
      </c>
      <c r="E9" s="82">
        <v>924200</v>
      </c>
      <c r="F9" s="85"/>
      <c r="G9" s="250">
        <v>41785</v>
      </c>
      <c r="H9" s="211" t="s">
        <v>513</v>
      </c>
      <c r="I9" s="212">
        <v>41754</v>
      </c>
      <c r="J9" s="213" t="s">
        <v>1767</v>
      </c>
      <c r="K9" s="213" t="s">
        <v>576</v>
      </c>
      <c r="L9" s="213" t="s">
        <v>367</v>
      </c>
      <c r="M9" s="213">
        <v>41758</v>
      </c>
    </row>
    <row r="10" s="2" customFormat="1" ht="17.25" customHeight="1" spans="1:13">
      <c r="A10" s="187" t="s">
        <v>1728</v>
      </c>
      <c r="B10" s="189" t="s">
        <v>1734</v>
      </c>
      <c r="C10" s="80" t="s">
        <v>1768</v>
      </c>
      <c r="D10" s="141" t="s">
        <v>1769</v>
      </c>
      <c r="E10" s="82">
        <v>924200</v>
      </c>
      <c r="F10" s="85"/>
      <c r="G10" s="250">
        <v>41785</v>
      </c>
      <c r="H10" s="211" t="s">
        <v>1770</v>
      </c>
      <c r="I10" s="212">
        <v>41774</v>
      </c>
      <c r="J10" s="213" t="s">
        <v>1771</v>
      </c>
      <c r="K10" s="213" t="s">
        <v>1310</v>
      </c>
      <c r="L10" s="213" t="s">
        <v>367</v>
      </c>
      <c r="M10" s="213">
        <v>41760</v>
      </c>
    </row>
    <row r="11" s="2" customFormat="1" ht="17.25" customHeight="1" spans="1:13">
      <c r="A11" s="187" t="s">
        <v>1728</v>
      </c>
      <c r="B11" s="189" t="s">
        <v>1772</v>
      </c>
      <c r="C11" s="80" t="s">
        <v>1773</v>
      </c>
      <c r="D11" s="141" t="s">
        <v>1774</v>
      </c>
      <c r="E11" s="82">
        <v>840200</v>
      </c>
      <c r="F11" s="85"/>
      <c r="G11" s="250">
        <v>41785</v>
      </c>
      <c r="H11" s="211" t="s">
        <v>513</v>
      </c>
      <c r="I11" s="212">
        <v>41749</v>
      </c>
      <c r="J11" s="213" t="s">
        <v>1775</v>
      </c>
      <c r="K11" s="213" t="s">
        <v>1310</v>
      </c>
      <c r="L11" s="213" t="s">
        <v>99</v>
      </c>
      <c r="M11" s="213">
        <v>41760</v>
      </c>
    </row>
    <row r="12" s="2" customFormat="1" ht="17.25" customHeight="1" spans="1:13">
      <c r="A12" s="187" t="s">
        <v>1728</v>
      </c>
      <c r="B12" s="189" t="s">
        <v>1776</v>
      </c>
      <c r="C12" s="80" t="s">
        <v>1777</v>
      </c>
      <c r="D12" s="141" t="s">
        <v>1778</v>
      </c>
      <c r="E12" s="82">
        <v>924200</v>
      </c>
      <c r="F12" s="85"/>
      <c r="G12" s="250">
        <v>41724</v>
      </c>
      <c r="H12" s="211" t="s">
        <v>1779</v>
      </c>
      <c r="I12" s="212">
        <v>41695</v>
      </c>
      <c r="J12" s="213" t="s">
        <v>1780</v>
      </c>
      <c r="K12" s="213" t="s">
        <v>1781</v>
      </c>
      <c r="L12" s="213" t="s">
        <v>367</v>
      </c>
      <c r="M12" s="213">
        <v>41775</v>
      </c>
    </row>
    <row r="13" s="2" customFormat="1" ht="17.25" customHeight="1" spans="1:13">
      <c r="A13" s="187" t="s">
        <v>1728</v>
      </c>
      <c r="B13" s="189" t="s">
        <v>1782</v>
      </c>
      <c r="C13" s="80" t="s">
        <v>1783</v>
      </c>
      <c r="D13" s="141" t="s">
        <v>1769</v>
      </c>
      <c r="E13" s="82">
        <v>853400</v>
      </c>
      <c r="F13" s="85" t="s">
        <v>358</v>
      </c>
      <c r="G13" s="250">
        <v>41785</v>
      </c>
      <c r="H13" s="211" t="s">
        <v>1770</v>
      </c>
      <c r="I13" s="212">
        <v>41774</v>
      </c>
      <c r="J13" s="213" t="s">
        <v>1784</v>
      </c>
      <c r="K13" s="213" t="s">
        <v>360</v>
      </c>
      <c r="L13" s="213" t="s">
        <v>367</v>
      </c>
      <c r="M13" s="213">
        <v>41742</v>
      </c>
    </row>
    <row r="14" s="2" customFormat="1" ht="17.25" customHeight="1" spans="1:13">
      <c r="A14" s="187" t="s">
        <v>1728</v>
      </c>
      <c r="B14" s="189" t="s">
        <v>1782</v>
      </c>
      <c r="C14" s="80" t="s">
        <v>1785</v>
      </c>
      <c r="D14" s="141" t="s">
        <v>1769</v>
      </c>
      <c r="E14" s="82">
        <v>853400</v>
      </c>
      <c r="F14" s="85" t="s">
        <v>358</v>
      </c>
      <c r="G14" s="277">
        <v>41815</v>
      </c>
      <c r="H14" s="211" t="s">
        <v>1770</v>
      </c>
      <c r="I14" s="212">
        <v>41774</v>
      </c>
      <c r="J14" s="213" t="s">
        <v>1786</v>
      </c>
      <c r="K14" s="213" t="s">
        <v>1310</v>
      </c>
      <c r="L14" s="213" t="s">
        <v>367</v>
      </c>
      <c r="M14" s="213">
        <v>41783</v>
      </c>
    </row>
    <row r="15" s="29" customFormat="1" ht="20.25" customHeight="1" spans="1:17">
      <c r="A15" s="34" t="s">
        <v>1728</v>
      </c>
      <c r="B15" s="35" t="s">
        <v>1787</v>
      </c>
      <c r="C15" s="278" t="s">
        <v>1788</v>
      </c>
      <c r="D15" s="34" t="s">
        <v>1731</v>
      </c>
      <c r="E15" s="34">
        <v>853400</v>
      </c>
      <c r="F15" s="29" t="s">
        <v>358</v>
      </c>
      <c r="G15" s="277">
        <v>41815</v>
      </c>
      <c r="H15" s="279" t="s">
        <v>558</v>
      </c>
      <c r="I15" s="69">
        <v>41789</v>
      </c>
      <c r="J15" s="60" t="s">
        <v>1789</v>
      </c>
      <c r="K15" s="60" t="s">
        <v>576</v>
      </c>
      <c r="L15" s="60" t="s">
        <v>99</v>
      </c>
      <c r="M15" s="71">
        <v>41784</v>
      </c>
      <c r="P15" s="34"/>
      <c r="Q15" s="34"/>
    </row>
    <row r="16" s="29" customFormat="1" ht="20.25" customHeight="1" spans="1:17">
      <c r="A16" s="34" t="s">
        <v>1728</v>
      </c>
      <c r="B16" s="35" t="s">
        <v>1790</v>
      </c>
      <c r="C16" s="278" t="s">
        <v>1791</v>
      </c>
      <c r="D16" s="34" t="s">
        <v>1731</v>
      </c>
      <c r="E16" s="34">
        <v>998200</v>
      </c>
      <c r="F16" s="37" t="s">
        <v>1792</v>
      </c>
      <c r="G16" s="280">
        <v>41785</v>
      </c>
      <c r="H16" s="281" t="s">
        <v>526</v>
      </c>
      <c r="I16" s="69">
        <v>41784</v>
      </c>
      <c r="J16" s="291" t="s">
        <v>1793</v>
      </c>
      <c r="K16" s="34" t="s">
        <v>1310</v>
      </c>
      <c r="L16" s="34" t="s">
        <v>367</v>
      </c>
      <c r="M16" s="47">
        <v>41761</v>
      </c>
      <c r="P16" s="34"/>
      <c r="Q16" s="35"/>
    </row>
    <row r="17" s="29" customFormat="1" ht="20.25" customHeight="1" spans="1:17">
      <c r="A17" s="34" t="s">
        <v>1728</v>
      </c>
      <c r="B17" s="35" t="s">
        <v>1794</v>
      </c>
      <c r="C17" s="278" t="s">
        <v>1795</v>
      </c>
      <c r="D17" s="34" t="s">
        <v>1731</v>
      </c>
      <c r="E17" s="34">
        <v>924200</v>
      </c>
      <c r="F17" s="37" t="s">
        <v>1422</v>
      </c>
      <c r="G17" s="280">
        <v>41815</v>
      </c>
      <c r="H17" s="279" t="s">
        <v>1796</v>
      </c>
      <c r="I17" s="69">
        <v>41776</v>
      </c>
      <c r="J17" s="60" t="s">
        <v>1797</v>
      </c>
      <c r="K17" s="60" t="s">
        <v>360</v>
      </c>
      <c r="L17" s="60" t="s">
        <v>367</v>
      </c>
      <c r="M17" s="71">
        <v>41789</v>
      </c>
      <c r="P17" s="34"/>
      <c r="Q17" s="35"/>
    </row>
    <row r="18" s="29" customFormat="1" ht="20.25" customHeight="1" spans="1:17">
      <c r="A18" s="34" t="s">
        <v>1728</v>
      </c>
      <c r="B18" s="35" t="s">
        <v>1787</v>
      </c>
      <c r="C18" s="278" t="s">
        <v>1798</v>
      </c>
      <c r="D18" s="34" t="s">
        <v>1799</v>
      </c>
      <c r="E18" s="34">
        <v>853400</v>
      </c>
      <c r="F18" s="37" t="s">
        <v>1800</v>
      </c>
      <c r="G18" s="280">
        <v>41815</v>
      </c>
      <c r="H18" s="279" t="s">
        <v>1801</v>
      </c>
      <c r="I18" s="69">
        <v>41776</v>
      </c>
      <c r="J18" s="34" t="s">
        <v>1802</v>
      </c>
      <c r="K18" s="34" t="s">
        <v>588</v>
      </c>
      <c r="L18" s="34" t="s">
        <v>367</v>
      </c>
      <c r="M18" s="47">
        <v>41790</v>
      </c>
      <c r="P18" s="128"/>
      <c r="Q18" s="35"/>
    </row>
    <row r="19" s="29" customFormat="1" ht="20.25" customHeight="1" spans="1:17">
      <c r="A19" s="34" t="s">
        <v>1728</v>
      </c>
      <c r="B19" s="35" t="s">
        <v>1803</v>
      </c>
      <c r="C19" s="278" t="s">
        <v>1804</v>
      </c>
      <c r="D19" s="34" t="s">
        <v>1805</v>
      </c>
      <c r="E19" s="34">
        <v>853400</v>
      </c>
      <c r="F19" s="37" t="s">
        <v>1792</v>
      </c>
      <c r="G19" s="280">
        <v>41815</v>
      </c>
      <c r="H19" s="279" t="s">
        <v>526</v>
      </c>
      <c r="I19" s="69">
        <v>41784</v>
      </c>
      <c r="J19" s="34" t="s">
        <v>1806</v>
      </c>
      <c r="K19" s="34" t="s">
        <v>1310</v>
      </c>
      <c r="L19" s="34" t="s">
        <v>367</v>
      </c>
      <c r="M19" s="47">
        <v>41791</v>
      </c>
      <c r="P19" s="34"/>
      <c r="Q19" s="35"/>
    </row>
    <row r="20" s="29" customFormat="1" ht="20.25" customHeight="1" spans="1:17">
      <c r="A20" s="34" t="s">
        <v>1728</v>
      </c>
      <c r="B20" s="35" t="s">
        <v>1807</v>
      </c>
      <c r="C20" s="278" t="s">
        <v>1808</v>
      </c>
      <c r="D20" s="34" t="s">
        <v>1731</v>
      </c>
      <c r="E20" s="34">
        <v>911000</v>
      </c>
      <c r="F20" s="37" t="s">
        <v>1809</v>
      </c>
      <c r="G20" s="280">
        <v>41815</v>
      </c>
      <c r="H20" s="282" t="s">
        <v>1801</v>
      </c>
      <c r="I20" s="69">
        <v>41776</v>
      </c>
      <c r="J20" s="140" t="s">
        <v>1810</v>
      </c>
      <c r="K20" s="34" t="s">
        <v>1738</v>
      </c>
      <c r="L20" s="34" t="s">
        <v>99</v>
      </c>
      <c r="M20" s="47">
        <v>41802</v>
      </c>
      <c r="P20" s="34"/>
      <c r="Q20" s="34"/>
    </row>
    <row r="21" s="185" customFormat="1" ht="20.1" customHeight="1" spans="1:14">
      <c r="A21" s="34" t="s">
        <v>1728</v>
      </c>
      <c r="B21" s="283" t="s">
        <v>1811</v>
      </c>
      <c r="C21" s="278" t="s">
        <v>1812</v>
      </c>
      <c r="D21" s="60" t="s">
        <v>1736</v>
      </c>
      <c r="E21" s="60">
        <v>853400</v>
      </c>
      <c r="F21" s="37" t="s">
        <v>358</v>
      </c>
      <c r="G21" s="280">
        <v>41724</v>
      </c>
      <c r="H21" s="279" t="s">
        <v>1779</v>
      </c>
      <c r="I21" s="69">
        <v>41695</v>
      </c>
      <c r="J21" s="34" t="s">
        <v>1813</v>
      </c>
      <c r="K21" s="34" t="s">
        <v>1781</v>
      </c>
      <c r="L21" s="34" t="s">
        <v>367</v>
      </c>
      <c r="M21" s="47">
        <v>41807</v>
      </c>
      <c r="N21" s="47"/>
    </row>
    <row r="22" s="29" customFormat="1" ht="20.25" customHeight="1" spans="1:16">
      <c r="A22" s="34" t="s">
        <v>1728</v>
      </c>
      <c r="B22" s="35" t="s">
        <v>1794</v>
      </c>
      <c r="C22" s="278" t="s">
        <v>1814</v>
      </c>
      <c r="D22" s="34" t="s">
        <v>1815</v>
      </c>
      <c r="E22" s="34">
        <v>924200</v>
      </c>
      <c r="F22" s="37" t="s">
        <v>358</v>
      </c>
      <c r="G22" s="280">
        <v>41815</v>
      </c>
      <c r="H22" s="282" t="s">
        <v>1816</v>
      </c>
      <c r="I22" s="69">
        <v>41792</v>
      </c>
      <c r="J22" s="34" t="s">
        <v>1817</v>
      </c>
      <c r="K22" s="34" t="s">
        <v>554</v>
      </c>
      <c r="L22" s="34" t="s">
        <v>99</v>
      </c>
      <c r="M22" s="47">
        <v>41784</v>
      </c>
      <c r="N22" s="47"/>
      <c r="O22" s="34"/>
      <c r="P22" s="35"/>
    </row>
    <row r="23" s="29" customFormat="1" ht="20.25" customHeight="1" spans="1:16">
      <c r="A23" s="34" t="s">
        <v>1728</v>
      </c>
      <c r="B23" s="35" t="s">
        <v>1803</v>
      </c>
      <c r="C23" s="278" t="s">
        <v>1818</v>
      </c>
      <c r="D23" s="34" t="s">
        <v>1815</v>
      </c>
      <c r="E23" s="34">
        <v>853400</v>
      </c>
      <c r="F23" s="284" t="s">
        <v>1819</v>
      </c>
      <c r="G23" s="280">
        <v>41815</v>
      </c>
      <c r="H23" s="282" t="s">
        <v>1112</v>
      </c>
      <c r="I23" s="69">
        <v>41776</v>
      </c>
      <c r="J23" s="34" t="s">
        <v>1820</v>
      </c>
      <c r="K23" s="34" t="s">
        <v>360</v>
      </c>
      <c r="L23" s="34" t="s">
        <v>99</v>
      </c>
      <c r="M23" s="47">
        <v>41829</v>
      </c>
      <c r="O23" s="34"/>
      <c r="P23" s="35"/>
    </row>
    <row r="24" s="29" customFormat="1" ht="20.25" customHeight="1" spans="1:16">
      <c r="A24" s="34" t="s">
        <v>1728</v>
      </c>
      <c r="B24" s="35" t="s">
        <v>1794</v>
      </c>
      <c r="C24" s="278" t="s">
        <v>1821</v>
      </c>
      <c r="D24" s="34" t="s">
        <v>1731</v>
      </c>
      <c r="E24" s="34">
        <v>924200</v>
      </c>
      <c r="F24" s="284" t="s">
        <v>358</v>
      </c>
      <c r="G24" s="280">
        <v>41815</v>
      </c>
      <c r="H24" s="282" t="s">
        <v>558</v>
      </c>
      <c r="I24" s="69">
        <v>41789</v>
      </c>
      <c r="J24" s="34" t="s">
        <v>1822</v>
      </c>
      <c r="K24" s="34" t="s">
        <v>554</v>
      </c>
      <c r="L24" s="34" t="s">
        <v>367</v>
      </c>
      <c r="M24" s="47">
        <v>41794</v>
      </c>
      <c r="N24" s="47"/>
      <c r="O24" s="34"/>
      <c r="P24" s="35"/>
    </row>
    <row r="25" s="29" customFormat="1" ht="20.25" customHeight="1" spans="1:16">
      <c r="A25" s="34" t="s">
        <v>1728</v>
      </c>
      <c r="B25" s="35" t="s">
        <v>1823</v>
      </c>
      <c r="C25" s="278" t="s">
        <v>1824</v>
      </c>
      <c r="D25" s="34" t="s">
        <v>1769</v>
      </c>
      <c r="E25" s="34">
        <v>924200</v>
      </c>
      <c r="F25" s="284" t="s">
        <v>358</v>
      </c>
      <c r="G25" s="280">
        <v>41815</v>
      </c>
      <c r="H25" s="282" t="s">
        <v>519</v>
      </c>
      <c r="I25" s="69">
        <v>41810</v>
      </c>
      <c r="J25" s="34" t="s">
        <v>1825</v>
      </c>
      <c r="K25" s="34" t="s">
        <v>576</v>
      </c>
      <c r="L25" s="34" t="s">
        <v>367</v>
      </c>
      <c r="M25" s="47">
        <v>41832</v>
      </c>
      <c r="N25" s="47"/>
      <c r="O25" s="34"/>
      <c r="P25" s="35"/>
    </row>
    <row r="26" s="29" customFormat="1" ht="20.25" customHeight="1" spans="1:16">
      <c r="A26" s="34" t="s">
        <v>1728</v>
      </c>
      <c r="B26" s="35" t="s">
        <v>1826</v>
      </c>
      <c r="C26" s="278" t="s">
        <v>1827</v>
      </c>
      <c r="D26" s="34" t="s">
        <v>1762</v>
      </c>
      <c r="E26" s="34">
        <v>998200</v>
      </c>
      <c r="F26" s="284" t="s">
        <v>358</v>
      </c>
      <c r="G26" s="280">
        <v>41724</v>
      </c>
      <c r="H26" s="282" t="s">
        <v>495</v>
      </c>
      <c r="I26" s="69">
        <v>41707</v>
      </c>
      <c r="J26" s="34" t="s">
        <v>1828</v>
      </c>
      <c r="K26" s="34" t="s">
        <v>576</v>
      </c>
      <c r="L26" s="34" t="s">
        <v>99</v>
      </c>
      <c r="M26" s="47">
        <v>41841</v>
      </c>
      <c r="N26" s="47"/>
      <c r="O26" s="34"/>
      <c r="P26" s="35"/>
    </row>
    <row r="27" s="29" customFormat="1" ht="20.25" customHeight="1" spans="1:17">
      <c r="A27" s="34" t="s">
        <v>1728</v>
      </c>
      <c r="B27" s="35" t="s">
        <v>1790</v>
      </c>
      <c r="C27" s="278" t="s">
        <v>1829</v>
      </c>
      <c r="D27" s="34" t="s">
        <v>1815</v>
      </c>
      <c r="E27" s="34">
        <v>998200</v>
      </c>
      <c r="F27" s="284" t="s">
        <v>1830</v>
      </c>
      <c r="G27" s="162">
        <v>41848</v>
      </c>
      <c r="H27" s="279" t="s">
        <v>1112</v>
      </c>
      <c r="I27" s="69">
        <v>41776</v>
      </c>
      <c r="J27" s="34" t="s">
        <v>1831</v>
      </c>
      <c r="K27" s="34" t="s">
        <v>360</v>
      </c>
      <c r="L27" s="34" t="s">
        <v>367</v>
      </c>
      <c r="M27" s="47">
        <v>41844</v>
      </c>
      <c r="O27" s="34"/>
      <c r="Q27" s="34"/>
    </row>
    <row r="28" s="29" customFormat="1" ht="20.25" customHeight="1" spans="1:17">
      <c r="A28" s="34" t="s">
        <v>1728</v>
      </c>
      <c r="B28" s="35" t="s">
        <v>1832</v>
      </c>
      <c r="C28" s="278" t="s">
        <v>1833</v>
      </c>
      <c r="D28" s="34" t="s">
        <v>1731</v>
      </c>
      <c r="E28" s="34">
        <v>853400</v>
      </c>
      <c r="F28" s="29" t="s">
        <v>1834</v>
      </c>
      <c r="G28" s="162">
        <v>41879</v>
      </c>
      <c r="H28" s="285" t="s">
        <v>1835</v>
      </c>
      <c r="I28" s="285">
        <v>41854</v>
      </c>
      <c r="J28" s="34" t="s">
        <v>1836</v>
      </c>
      <c r="K28" s="34" t="s">
        <v>1320</v>
      </c>
      <c r="L28" s="34" t="s">
        <v>367</v>
      </c>
      <c r="M28" s="47">
        <v>41876</v>
      </c>
      <c r="P28" s="34"/>
      <c r="Q28" s="34"/>
    </row>
    <row r="29" s="29" customFormat="1" ht="20.25" customHeight="1" spans="1:16">
      <c r="A29" s="34" t="s">
        <v>1728</v>
      </c>
      <c r="B29" s="35" t="s">
        <v>1837</v>
      </c>
      <c r="C29" s="278" t="s">
        <v>1838</v>
      </c>
      <c r="D29" s="34" t="s">
        <v>1769</v>
      </c>
      <c r="E29" s="34">
        <v>985000</v>
      </c>
      <c r="F29" s="284" t="s">
        <v>358</v>
      </c>
      <c r="G29" s="280">
        <v>41909</v>
      </c>
      <c r="H29" s="282" t="s">
        <v>526</v>
      </c>
      <c r="I29" s="69">
        <v>41784</v>
      </c>
      <c r="J29" s="34" t="s">
        <v>1839</v>
      </c>
      <c r="K29" s="34" t="s">
        <v>515</v>
      </c>
      <c r="L29" s="34" t="s">
        <v>367</v>
      </c>
      <c r="M29" s="47">
        <v>41872</v>
      </c>
      <c r="N29" s="47" t="s">
        <v>1840</v>
      </c>
      <c r="O29" s="34"/>
      <c r="P29" s="35"/>
    </row>
    <row r="30" s="29" customFormat="1" ht="20.25" customHeight="1" spans="1:16">
      <c r="A30" s="34" t="s">
        <v>1728</v>
      </c>
      <c r="B30" s="35" t="s">
        <v>1832</v>
      </c>
      <c r="C30" s="278" t="s">
        <v>1841</v>
      </c>
      <c r="D30" s="34" t="s">
        <v>1731</v>
      </c>
      <c r="E30" s="34">
        <v>853400</v>
      </c>
      <c r="F30" s="284" t="s">
        <v>358</v>
      </c>
      <c r="G30" s="280">
        <v>41909</v>
      </c>
      <c r="H30" s="282" t="s">
        <v>1842</v>
      </c>
      <c r="I30" s="69">
        <v>41867</v>
      </c>
      <c r="J30" s="34" t="s">
        <v>1843</v>
      </c>
      <c r="K30" s="34" t="s">
        <v>1386</v>
      </c>
      <c r="L30" s="34" t="s">
        <v>367</v>
      </c>
      <c r="M30" s="47">
        <v>41873</v>
      </c>
      <c r="N30" s="47"/>
      <c r="O30" s="34"/>
      <c r="P30" s="35"/>
    </row>
    <row r="31" s="29" customFormat="1" ht="20.25" customHeight="1" spans="1:16">
      <c r="A31" s="34" t="s">
        <v>1728</v>
      </c>
      <c r="B31" s="35" t="s">
        <v>1844</v>
      </c>
      <c r="C31" s="278" t="s">
        <v>1845</v>
      </c>
      <c r="D31" s="34" t="s">
        <v>1846</v>
      </c>
      <c r="E31" s="34">
        <v>998200</v>
      </c>
      <c r="F31" s="284" t="s">
        <v>358</v>
      </c>
      <c r="G31" s="280">
        <v>41909</v>
      </c>
      <c r="H31" s="282" t="s">
        <v>1847</v>
      </c>
      <c r="I31" s="69">
        <v>41717</v>
      </c>
      <c r="J31" s="34" t="s">
        <v>1848</v>
      </c>
      <c r="K31" s="34" t="s">
        <v>1738</v>
      </c>
      <c r="L31" s="34" t="s">
        <v>367</v>
      </c>
      <c r="M31" s="47">
        <v>41847</v>
      </c>
      <c r="N31" s="47"/>
      <c r="O31" s="34"/>
      <c r="P31" s="35"/>
    </row>
    <row r="32" s="29" customFormat="1" ht="20.25" customHeight="1" spans="1:16">
      <c r="A32" s="34" t="s">
        <v>1728</v>
      </c>
      <c r="B32" s="35" t="s">
        <v>1832</v>
      </c>
      <c r="C32" s="278" t="s">
        <v>1849</v>
      </c>
      <c r="D32" s="34" t="s">
        <v>1769</v>
      </c>
      <c r="E32" s="34">
        <v>853400</v>
      </c>
      <c r="F32" s="284" t="s">
        <v>358</v>
      </c>
      <c r="G32" s="280">
        <v>41909</v>
      </c>
      <c r="H32" s="282" t="s">
        <v>1835</v>
      </c>
      <c r="I32" s="69">
        <v>41854</v>
      </c>
      <c r="J32" s="34" t="s">
        <v>1850</v>
      </c>
      <c r="K32" s="34" t="s">
        <v>1851</v>
      </c>
      <c r="L32" s="34" t="s">
        <v>367</v>
      </c>
      <c r="M32" s="47">
        <v>41874</v>
      </c>
      <c r="N32" s="47" t="s">
        <v>1852</v>
      </c>
      <c r="O32" s="34"/>
      <c r="P32" s="35"/>
    </row>
    <row r="33" s="29" customFormat="1" ht="20.25" customHeight="1" spans="1:15">
      <c r="A33" s="34" t="s">
        <v>1728</v>
      </c>
      <c r="B33" s="35" t="s">
        <v>1853</v>
      </c>
      <c r="C33" s="278" t="s">
        <v>1854</v>
      </c>
      <c r="D33" s="34" t="s">
        <v>1855</v>
      </c>
      <c r="E33" s="34">
        <v>924200</v>
      </c>
      <c r="F33" s="284" t="s">
        <v>358</v>
      </c>
      <c r="G33" s="286">
        <v>41909</v>
      </c>
      <c r="H33" s="285" t="s">
        <v>1355</v>
      </c>
      <c r="I33" s="285">
        <v>41851</v>
      </c>
      <c r="J33" s="34" t="s">
        <v>1856</v>
      </c>
      <c r="K33" s="34" t="s">
        <v>606</v>
      </c>
      <c r="L33" s="34" t="s">
        <v>1857</v>
      </c>
      <c r="M33" s="47">
        <v>41896</v>
      </c>
      <c r="N33" s="35" t="s">
        <v>1858</v>
      </c>
      <c r="O33" s="34"/>
    </row>
    <row r="34" s="29" customFormat="1" ht="20.25" customHeight="1" spans="1:16">
      <c r="A34" s="34" t="s">
        <v>1728</v>
      </c>
      <c r="B34" s="35" t="s">
        <v>1832</v>
      </c>
      <c r="C34" s="278" t="s">
        <v>1859</v>
      </c>
      <c r="D34" s="34" t="s">
        <v>1860</v>
      </c>
      <c r="E34" s="34">
        <v>853400</v>
      </c>
      <c r="F34" s="284" t="s">
        <v>358</v>
      </c>
      <c r="G34" s="286">
        <v>41909</v>
      </c>
      <c r="H34" s="285" t="s">
        <v>1835</v>
      </c>
      <c r="I34" s="285">
        <v>41854</v>
      </c>
      <c r="J34" s="34" t="s">
        <v>1861</v>
      </c>
      <c r="K34" s="34" t="s">
        <v>360</v>
      </c>
      <c r="L34" s="34" t="s">
        <v>367</v>
      </c>
      <c r="M34" s="47">
        <v>41891</v>
      </c>
      <c r="O34" s="35"/>
      <c r="P34" s="34"/>
    </row>
    <row r="35" s="29" customFormat="1" ht="20.25" customHeight="1" spans="1:16">
      <c r="A35" s="34" t="s">
        <v>1728</v>
      </c>
      <c r="B35" s="35" t="s">
        <v>1862</v>
      </c>
      <c r="C35" s="278" t="s">
        <v>1863</v>
      </c>
      <c r="D35" s="34" t="s">
        <v>1864</v>
      </c>
      <c r="E35" s="34">
        <v>998200</v>
      </c>
      <c r="F35" s="284" t="s">
        <v>358</v>
      </c>
      <c r="G35" s="286">
        <v>41909</v>
      </c>
      <c r="H35" s="279" t="s">
        <v>1801</v>
      </c>
      <c r="I35" s="285">
        <v>41776</v>
      </c>
      <c r="J35" s="34" t="s">
        <v>1155</v>
      </c>
      <c r="K35" s="34"/>
      <c r="L35" s="34"/>
      <c r="M35" s="34"/>
      <c r="N35" s="34"/>
      <c r="O35" s="34"/>
      <c r="P35" s="34"/>
    </row>
    <row r="36" s="29" customFormat="1" ht="19.5" customHeight="1" spans="1:16">
      <c r="A36" s="34" t="s">
        <v>1728</v>
      </c>
      <c r="B36" s="35" t="s">
        <v>1832</v>
      </c>
      <c r="C36" s="278" t="s">
        <v>1865</v>
      </c>
      <c r="D36" s="34" t="s">
        <v>1866</v>
      </c>
      <c r="E36" s="34">
        <v>853400</v>
      </c>
      <c r="F36" s="287" t="s">
        <v>358</v>
      </c>
      <c r="G36" s="286">
        <v>41909</v>
      </c>
      <c r="H36" s="285" t="s">
        <v>1842</v>
      </c>
      <c r="I36" s="285">
        <v>41867</v>
      </c>
      <c r="J36" s="65" t="s">
        <v>1867</v>
      </c>
      <c r="K36" s="34" t="s">
        <v>1868</v>
      </c>
      <c r="L36" s="34" t="s">
        <v>367</v>
      </c>
      <c r="M36" s="47">
        <v>41929</v>
      </c>
      <c r="O36" s="34"/>
      <c r="P36" s="34"/>
    </row>
    <row r="37" s="29" customFormat="1" ht="20.25" customHeight="1" spans="1:16">
      <c r="A37" s="34" t="s">
        <v>1869</v>
      </c>
      <c r="B37" s="35" t="s">
        <v>1870</v>
      </c>
      <c r="C37" s="278" t="s">
        <v>1871</v>
      </c>
      <c r="D37" s="34" t="s">
        <v>1872</v>
      </c>
      <c r="E37" s="34">
        <v>929200</v>
      </c>
      <c r="F37" s="284" t="s">
        <v>358</v>
      </c>
      <c r="G37" s="286">
        <v>41939</v>
      </c>
      <c r="H37" s="285" t="s">
        <v>1355</v>
      </c>
      <c r="I37" s="285">
        <v>41851</v>
      </c>
      <c r="J37" s="34" t="s">
        <v>1873</v>
      </c>
      <c r="K37" s="34" t="s">
        <v>588</v>
      </c>
      <c r="L37" s="34" t="s">
        <v>99</v>
      </c>
      <c r="M37" s="47">
        <v>41909</v>
      </c>
      <c r="O37" s="35"/>
      <c r="P37" s="34"/>
    </row>
    <row r="38" s="29" customFormat="1" ht="19.5" customHeight="1" spans="1:16">
      <c r="A38" s="34" t="s">
        <v>1728</v>
      </c>
      <c r="B38" s="35" t="s">
        <v>1870</v>
      </c>
      <c r="C38" s="278" t="s">
        <v>1874</v>
      </c>
      <c r="D38" s="34" t="s">
        <v>1860</v>
      </c>
      <c r="E38" s="34">
        <v>924200</v>
      </c>
      <c r="F38" s="287" t="s">
        <v>358</v>
      </c>
      <c r="G38" s="286">
        <v>41939</v>
      </c>
      <c r="H38" s="285" t="s">
        <v>1835</v>
      </c>
      <c r="I38" s="285">
        <v>41854</v>
      </c>
      <c r="J38" s="65" t="s">
        <v>1875</v>
      </c>
      <c r="K38" s="34" t="s">
        <v>576</v>
      </c>
      <c r="L38" s="34" t="s">
        <v>1857</v>
      </c>
      <c r="M38" s="47">
        <v>41915</v>
      </c>
      <c r="O38" s="34" t="s">
        <v>1876</v>
      </c>
      <c r="P38" s="34"/>
    </row>
    <row r="39" s="29" customFormat="1" ht="20.25" customHeight="1" spans="1:16">
      <c r="A39" s="34" t="s">
        <v>1728</v>
      </c>
      <c r="B39" s="35" t="s">
        <v>1870</v>
      </c>
      <c r="C39" s="278" t="s">
        <v>1877</v>
      </c>
      <c r="D39" s="34" t="s">
        <v>1855</v>
      </c>
      <c r="E39" s="34">
        <v>924200</v>
      </c>
      <c r="F39" s="287" t="s">
        <v>358</v>
      </c>
      <c r="G39" s="286">
        <v>41939</v>
      </c>
      <c r="H39" s="285" t="s">
        <v>1835</v>
      </c>
      <c r="I39" s="285">
        <v>41854</v>
      </c>
      <c r="J39" s="34" t="s">
        <v>1878</v>
      </c>
      <c r="K39" s="34" t="s">
        <v>1879</v>
      </c>
      <c r="L39" s="34" t="s">
        <v>367</v>
      </c>
      <c r="M39" s="47">
        <v>41915</v>
      </c>
      <c r="O39" s="35" t="s">
        <v>1880</v>
      </c>
      <c r="P39" s="34"/>
    </row>
    <row r="40" s="29" customFormat="1" ht="20.25" customHeight="1" spans="1:16">
      <c r="A40" s="34" t="s">
        <v>1728</v>
      </c>
      <c r="B40" s="35" t="s">
        <v>1870</v>
      </c>
      <c r="C40" s="278" t="s">
        <v>1881</v>
      </c>
      <c r="D40" s="34" t="s">
        <v>1860</v>
      </c>
      <c r="E40" s="34">
        <v>924200</v>
      </c>
      <c r="F40" s="287" t="s">
        <v>358</v>
      </c>
      <c r="G40" s="286">
        <v>41939</v>
      </c>
      <c r="H40" s="285" t="s">
        <v>1882</v>
      </c>
      <c r="I40" s="36">
        <v>41937</v>
      </c>
      <c r="J40" s="295" t="s">
        <v>1883</v>
      </c>
      <c r="K40" s="34" t="s">
        <v>554</v>
      </c>
      <c r="L40" s="34" t="s">
        <v>99</v>
      </c>
      <c r="M40" s="47">
        <v>41918</v>
      </c>
      <c r="O40" s="34"/>
      <c r="P40" s="34"/>
    </row>
    <row r="41" s="29" customFormat="1" ht="20.25" customHeight="1" spans="1:16">
      <c r="A41" s="34" t="s">
        <v>1728</v>
      </c>
      <c r="B41" s="35" t="s">
        <v>1832</v>
      </c>
      <c r="C41" s="278" t="s">
        <v>1884</v>
      </c>
      <c r="D41" s="34" t="s">
        <v>1860</v>
      </c>
      <c r="E41" s="34">
        <v>853400</v>
      </c>
      <c r="F41" s="287" t="s">
        <v>358</v>
      </c>
      <c r="G41" s="286">
        <v>41909</v>
      </c>
      <c r="H41" s="285" t="s">
        <v>1885</v>
      </c>
      <c r="I41" s="36">
        <v>41854</v>
      </c>
      <c r="J41" s="295" t="s">
        <v>1886</v>
      </c>
      <c r="K41" s="34" t="s">
        <v>1851</v>
      </c>
      <c r="L41" s="34" t="s">
        <v>99</v>
      </c>
      <c r="M41" s="47">
        <v>41913</v>
      </c>
      <c r="O41" s="34"/>
      <c r="P41" s="34"/>
    </row>
    <row r="42" s="29" customFormat="1" ht="20.25" customHeight="1" spans="1:16">
      <c r="A42" s="34" t="s">
        <v>1728</v>
      </c>
      <c r="B42" s="35" t="s">
        <v>1887</v>
      </c>
      <c r="C42" s="278" t="s">
        <v>1888</v>
      </c>
      <c r="D42" s="34" t="s">
        <v>1866</v>
      </c>
      <c r="E42" s="34">
        <v>853400</v>
      </c>
      <c r="F42" s="287" t="s">
        <v>358</v>
      </c>
      <c r="G42" s="286">
        <v>41970</v>
      </c>
      <c r="H42" s="285" t="s">
        <v>1835</v>
      </c>
      <c r="I42" s="36">
        <v>41854</v>
      </c>
      <c r="J42" s="295" t="s">
        <v>1889</v>
      </c>
      <c r="K42" s="34" t="s">
        <v>360</v>
      </c>
      <c r="L42" s="34" t="s">
        <v>99</v>
      </c>
      <c r="M42" s="47">
        <v>41936</v>
      </c>
      <c r="O42" s="34"/>
      <c r="P42" s="34"/>
    </row>
    <row r="43" s="29" customFormat="1" ht="20.25" customHeight="1" spans="1:16">
      <c r="A43" s="34" t="s">
        <v>1728</v>
      </c>
      <c r="B43" s="35" t="s">
        <v>1890</v>
      </c>
      <c r="C43" s="278" t="s">
        <v>1891</v>
      </c>
      <c r="D43" s="34" t="s">
        <v>1864</v>
      </c>
      <c r="E43" s="34">
        <v>854400</v>
      </c>
      <c r="F43" s="287" t="s">
        <v>358</v>
      </c>
      <c r="G43" s="286">
        <v>41970</v>
      </c>
      <c r="H43" s="285" t="s">
        <v>1892</v>
      </c>
      <c r="I43" s="36">
        <v>41955</v>
      </c>
      <c r="J43" s="295" t="s">
        <v>1893</v>
      </c>
      <c r="K43" s="34" t="s">
        <v>1894</v>
      </c>
      <c r="L43" s="34" t="s">
        <v>99</v>
      </c>
      <c r="M43" s="47">
        <v>41954</v>
      </c>
      <c r="O43" s="34"/>
      <c r="P43" s="34"/>
    </row>
    <row r="44" s="29" customFormat="1" ht="20.25" customHeight="1" spans="1:16">
      <c r="A44" s="34" t="s">
        <v>1728</v>
      </c>
      <c r="B44" s="35" t="s">
        <v>1832</v>
      </c>
      <c r="C44" s="278" t="s">
        <v>1895</v>
      </c>
      <c r="D44" s="34" t="s">
        <v>1896</v>
      </c>
      <c r="E44" s="34">
        <v>853400</v>
      </c>
      <c r="F44" s="287" t="s">
        <v>358</v>
      </c>
      <c r="G44" s="286">
        <v>41970</v>
      </c>
      <c r="H44" s="285" t="s">
        <v>1897</v>
      </c>
      <c r="I44" s="36">
        <v>41960</v>
      </c>
      <c r="J44" s="295" t="s">
        <v>1898</v>
      </c>
      <c r="K44" s="34" t="s">
        <v>1899</v>
      </c>
      <c r="L44" s="34" t="s">
        <v>99</v>
      </c>
      <c r="M44" s="47">
        <v>41945</v>
      </c>
      <c r="N44" s="29" t="s">
        <v>1900</v>
      </c>
      <c r="O44" s="34"/>
      <c r="P44" s="34"/>
    </row>
    <row r="45" s="29" customFormat="1" ht="20.25" customHeight="1" spans="1:16">
      <c r="A45" s="34" t="s">
        <v>1728</v>
      </c>
      <c r="B45" s="288" t="s">
        <v>1870</v>
      </c>
      <c r="C45" s="278" t="s">
        <v>1901</v>
      </c>
      <c r="D45" s="34" t="s">
        <v>1855</v>
      </c>
      <c r="E45" s="34">
        <v>924200</v>
      </c>
      <c r="F45" s="287" t="s">
        <v>358</v>
      </c>
      <c r="G45" s="286">
        <v>41971</v>
      </c>
      <c r="H45" s="282" t="s">
        <v>1902</v>
      </c>
      <c r="I45" s="36">
        <v>41973</v>
      </c>
      <c r="J45" s="65" t="s">
        <v>1903</v>
      </c>
      <c r="K45" s="34" t="s">
        <v>1904</v>
      </c>
      <c r="L45" s="34" t="s">
        <v>367</v>
      </c>
      <c r="M45" s="47">
        <v>41951</v>
      </c>
      <c r="N45" s="34" t="s">
        <v>1905</v>
      </c>
      <c r="P45" s="34"/>
    </row>
    <row r="46" s="269" customFormat="1" ht="20.1" customHeight="1" spans="1:14">
      <c r="A46" s="109" t="s">
        <v>1906</v>
      </c>
      <c r="B46" s="283" t="s">
        <v>1907</v>
      </c>
      <c r="C46" s="278" t="s">
        <v>1908</v>
      </c>
      <c r="D46" s="60" t="s">
        <v>1909</v>
      </c>
      <c r="E46" s="60">
        <v>1183800</v>
      </c>
      <c r="F46" s="287" t="s">
        <v>358</v>
      </c>
      <c r="G46" s="286">
        <v>41909</v>
      </c>
      <c r="H46" s="282" t="s">
        <v>1910</v>
      </c>
      <c r="I46" s="69">
        <v>41590</v>
      </c>
      <c r="J46" s="269" t="s">
        <v>1911</v>
      </c>
      <c r="K46" s="269" t="s">
        <v>554</v>
      </c>
      <c r="L46" s="269" t="s">
        <v>367</v>
      </c>
      <c r="M46" s="296">
        <v>41970</v>
      </c>
      <c r="N46" s="118">
        <v>791600</v>
      </c>
    </row>
    <row r="47" s="29" customFormat="1" ht="20.25" customHeight="1" spans="1:16">
      <c r="A47" s="34" t="s">
        <v>1728</v>
      </c>
      <c r="B47" s="288" t="s">
        <v>1890</v>
      </c>
      <c r="C47" s="278" t="s">
        <v>1912</v>
      </c>
      <c r="D47" s="34" t="s">
        <v>1762</v>
      </c>
      <c r="E47" s="34">
        <v>854400</v>
      </c>
      <c r="F47" s="287" t="s">
        <v>358</v>
      </c>
      <c r="G47" s="286">
        <v>42002</v>
      </c>
      <c r="H47" s="282" t="s">
        <v>1124</v>
      </c>
      <c r="I47" s="36">
        <v>41983</v>
      </c>
      <c r="J47" s="65" t="s">
        <v>1913</v>
      </c>
      <c r="K47" s="34" t="s">
        <v>554</v>
      </c>
      <c r="L47" s="34" t="s">
        <v>367</v>
      </c>
      <c r="M47" s="47">
        <v>41969</v>
      </c>
      <c r="N47" s="34" t="s">
        <v>1900</v>
      </c>
      <c r="P47" s="34"/>
    </row>
    <row r="48" s="29" customFormat="1" ht="20.25" customHeight="1" spans="1:15">
      <c r="A48" s="34" t="s">
        <v>1728</v>
      </c>
      <c r="B48" s="289" t="s">
        <v>1890</v>
      </c>
      <c r="C48" s="278" t="s">
        <v>1914</v>
      </c>
      <c r="D48" s="34" t="s">
        <v>1731</v>
      </c>
      <c r="E48" s="34">
        <v>854400</v>
      </c>
      <c r="F48" s="287" t="s">
        <v>358</v>
      </c>
      <c r="G48" s="286">
        <v>42002</v>
      </c>
      <c r="H48" s="285" t="s">
        <v>1124</v>
      </c>
      <c r="I48" s="36">
        <v>41983</v>
      </c>
      <c r="J48" s="65" t="s">
        <v>1915</v>
      </c>
      <c r="K48" s="65" t="s">
        <v>554</v>
      </c>
      <c r="L48" s="34" t="s">
        <v>99</v>
      </c>
      <c r="M48" s="47">
        <v>41971</v>
      </c>
      <c r="N48" s="34" t="s">
        <v>1916</v>
      </c>
      <c r="O48" s="34"/>
    </row>
    <row r="49" s="29" customFormat="1" ht="20.25" customHeight="1" spans="1:16">
      <c r="A49" s="34" t="s">
        <v>1728</v>
      </c>
      <c r="B49" s="35" t="s">
        <v>1890</v>
      </c>
      <c r="C49" s="278" t="s">
        <v>1917</v>
      </c>
      <c r="D49" s="34" t="s">
        <v>1762</v>
      </c>
      <c r="E49" s="34">
        <v>854400</v>
      </c>
      <c r="F49" s="287" t="s">
        <v>358</v>
      </c>
      <c r="G49" s="286">
        <v>42002</v>
      </c>
      <c r="H49" s="282" t="s">
        <v>1918</v>
      </c>
      <c r="I49" s="36">
        <v>41990</v>
      </c>
      <c r="J49" s="34" t="s">
        <v>1919</v>
      </c>
      <c r="K49" s="34" t="s">
        <v>576</v>
      </c>
      <c r="L49" s="34" t="s">
        <v>99</v>
      </c>
      <c r="M49" s="47">
        <v>41945</v>
      </c>
      <c r="N49" s="37" t="s">
        <v>1900</v>
      </c>
      <c r="O49" s="35" t="s">
        <v>1920</v>
      </c>
      <c r="P49" s="34"/>
    </row>
    <row r="50" s="29" customFormat="1" ht="20.25" customHeight="1" spans="1:16">
      <c r="A50" s="34" t="s">
        <v>1728</v>
      </c>
      <c r="B50" s="35" t="s">
        <v>1921</v>
      </c>
      <c r="C50" s="278" t="s">
        <v>1922</v>
      </c>
      <c r="D50" s="34" t="s">
        <v>1860</v>
      </c>
      <c r="E50" s="34">
        <v>923400</v>
      </c>
      <c r="F50" s="287" t="s">
        <v>358</v>
      </c>
      <c r="G50" s="286">
        <v>41971</v>
      </c>
      <c r="H50" s="282" t="s">
        <v>1892</v>
      </c>
      <c r="I50" s="36">
        <v>41955</v>
      </c>
      <c r="J50" s="65" t="s">
        <v>1923</v>
      </c>
      <c r="K50" s="65" t="s">
        <v>378</v>
      </c>
      <c r="L50" s="34" t="s">
        <v>367</v>
      </c>
      <c r="M50" s="47">
        <v>41931</v>
      </c>
      <c r="N50" s="35" t="s">
        <v>1924</v>
      </c>
      <c r="P50" s="35"/>
    </row>
    <row r="51" s="29" customFormat="1" ht="20.25" customHeight="1" spans="1:16">
      <c r="A51" s="34" t="s">
        <v>1728</v>
      </c>
      <c r="B51" s="35" t="s">
        <v>1921</v>
      </c>
      <c r="C51" s="278" t="s">
        <v>1925</v>
      </c>
      <c r="D51" s="34" t="s">
        <v>1762</v>
      </c>
      <c r="E51" s="34">
        <v>923400</v>
      </c>
      <c r="F51" s="287" t="s">
        <v>358</v>
      </c>
      <c r="G51" s="286">
        <v>42002</v>
      </c>
      <c r="H51" s="282" t="s">
        <v>1918</v>
      </c>
      <c r="I51" s="297">
        <v>41990</v>
      </c>
      <c r="J51" s="34" t="s">
        <v>1926</v>
      </c>
      <c r="K51" s="34" t="s">
        <v>467</v>
      </c>
      <c r="L51" s="34" t="s">
        <v>99</v>
      </c>
      <c r="M51" s="47">
        <v>41791</v>
      </c>
      <c r="O51" s="37" t="s">
        <v>1900</v>
      </c>
      <c r="P51" s="34"/>
    </row>
    <row r="52" s="29" customFormat="1" ht="20.25" customHeight="1" spans="1:16">
      <c r="A52" s="34" t="s">
        <v>1728</v>
      </c>
      <c r="B52" s="289" t="s">
        <v>1921</v>
      </c>
      <c r="C52" s="278" t="s">
        <v>1927</v>
      </c>
      <c r="D52" s="34" t="s">
        <v>1762</v>
      </c>
      <c r="E52" s="34">
        <v>923400</v>
      </c>
      <c r="F52" s="287" t="s">
        <v>358</v>
      </c>
      <c r="G52" s="286">
        <v>42002</v>
      </c>
      <c r="H52" s="285" t="s">
        <v>1928</v>
      </c>
      <c r="I52" s="297">
        <v>41999</v>
      </c>
      <c r="J52" s="65" t="s">
        <v>1929</v>
      </c>
      <c r="K52" s="65" t="s">
        <v>1178</v>
      </c>
      <c r="L52" s="34" t="s">
        <v>367</v>
      </c>
      <c r="M52" s="47">
        <v>41972</v>
      </c>
      <c r="O52" s="37" t="s">
        <v>1900</v>
      </c>
      <c r="P52" s="34"/>
    </row>
    <row r="53" s="29" customFormat="1" ht="20.25" customHeight="1" spans="1:16">
      <c r="A53" s="34" t="s">
        <v>1728</v>
      </c>
      <c r="B53" s="289" t="s">
        <v>1870</v>
      </c>
      <c r="C53" s="278" t="s">
        <v>1930</v>
      </c>
      <c r="D53" s="34" t="s">
        <v>1931</v>
      </c>
      <c r="E53" s="34">
        <v>924200</v>
      </c>
      <c r="F53" s="287" t="s">
        <v>358</v>
      </c>
      <c r="G53" s="286">
        <v>42094</v>
      </c>
      <c r="H53" s="285" t="s">
        <v>1932</v>
      </c>
      <c r="I53" s="297">
        <v>41997</v>
      </c>
      <c r="J53" s="65" t="s">
        <v>1933</v>
      </c>
      <c r="K53" s="65" t="s">
        <v>1350</v>
      </c>
      <c r="L53" s="34" t="s">
        <v>367</v>
      </c>
      <c r="M53" s="47">
        <v>41972</v>
      </c>
      <c r="O53" s="37">
        <v>713000</v>
      </c>
      <c r="P53" s="286" t="s">
        <v>1900</v>
      </c>
    </row>
    <row r="54" s="29" customFormat="1" ht="20.25" customHeight="1" spans="1:16">
      <c r="A54" s="34" t="s">
        <v>1934</v>
      </c>
      <c r="B54" s="289" t="s">
        <v>1935</v>
      </c>
      <c r="C54" s="278" t="s">
        <v>1936</v>
      </c>
      <c r="D54" s="34" t="s">
        <v>1762</v>
      </c>
      <c r="E54" s="34">
        <v>901200</v>
      </c>
      <c r="F54" s="287" t="s">
        <v>358</v>
      </c>
      <c r="G54" s="286">
        <v>42094</v>
      </c>
      <c r="H54" s="35" t="s">
        <v>1937</v>
      </c>
      <c r="I54" s="297">
        <v>42003</v>
      </c>
      <c r="J54" s="65" t="s">
        <v>1938</v>
      </c>
      <c r="K54" s="34" t="s">
        <v>1939</v>
      </c>
      <c r="L54" s="34" t="s">
        <v>367</v>
      </c>
      <c r="M54" s="47">
        <v>42365</v>
      </c>
      <c r="N54" s="35" t="s">
        <v>1940</v>
      </c>
      <c r="P54" s="284" t="s">
        <v>1941</v>
      </c>
    </row>
    <row r="55" s="29" customFormat="1" ht="20.25" customHeight="1" spans="1:16">
      <c r="A55" s="34" t="s">
        <v>1728</v>
      </c>
      <c r="B55" s="289" t="s">
        <v>1890</v>
      </c>
      <c r="C55" s="278" t="s">
        <v>1942</v>
      </c>
      <c r="D55" s="34" t="s">
        <v>1762</v>
      </c>
      <c r="E55" s="34">
        <v>854400</v>
      </c>
      <c r="F55" s="287" t="s">
        <v>358</v>
      </c>
      <c r="G55" s="286">
        <v>42094</v>
      </c>
      <c r="H55" s="35" t="s">
        <v>1937</v>
      </c>
      <c r="I55" s="297">
        <v>42003</v>
      </c>
      <c r="J55" s="65" t="s">
        <v>1943</v>
      </c>
      <c r="K55" s="34" t="s">
        <v>1010</v>
      </c>
      <c r="L55" s="34" t="s">
        <v>367</v>
      </c>
      <c r="M55" s="47">
        <v>42000</v>
      </c>
      <c r="N55" s="35" t="s">
        <v>1944</v>
      </c>
      <c r="P55" s="34"/>
    </row>
    <row r="56" s="29" customFormat="1" ht="20.25" customHeight="1" spans="1:16">
      <c r="A56" s="34" t="s">
        <v>1728</v>
      </c>
      <c r="B56" s="289" t="s">
        <v>1890</v>
      </c>
      <c r="C56" s="278" t="s">
        <v>1945</v>
      </c>
      <c r="D56" s="34" t="s">
        <v>1762</v>
      </c>
      <c r="E56" s="34">
        <v>854400</v>
      </c>
      <c r="F56" s="287" t="s">
        <v>358</v>
      </c>
      <c r="G56" s="286">
        <v>42094</v>
      </c>
      <c r="H56" s="35" t="s">
        <v>1937</v>
      </c>
      <c r="I56" s="297">
        <v>42003</v>
      </c>
      <c r="J56" s="65" t="s">
        <v>1946</v>
      </c>
      <c r="K56" s="34" t="s">
        <v>1178</v>
      </c>
      <c r="L56" s="34" t="s">
        <v>367</v>
      </c>
      <c r="M56" s="47">
        <v>41986</v>
      </c>
      <c r="O56" s="35" t="s">
        <v>1947</v>
      </c>
      <c r="P56" s="34"/>
    </row>
    <row r="57" s="29" customFormat="1" ht="20.25" customHeight="1" spans="1:16">
      <c r="A57" s="34" t="s">
        <v>1728</v>
      </c>
      <c r="B57" s="289" t="s">
        <v>1890</v>
      </c>
      <c r="C57" s="278" t="s">
        <v>1948</v>
      </c>
      <c r="D57" s="34" t="s">
        <v>1855</v>
      </c>
      <c r="E57" s="34">
        <v>854400</v>
      </c>
      <c r="F57" s="287" t="s">
        <v>358</v>
      </c>
      <c r="G57" s="286">
        <v>42094</v>
      </c>
      <c r="H57" s="35" t="s">
        <v>1949</v>
      </c>
      <c r="I57" s="297">
        <v>42000</v>
      </c>
      <c r="J57" s="65" t="s">
        <v>1950</v>
      </c>
      <c r="K57" s="34" t="s">
        <v>1178</v>
      </c>
      <c r="L57" s="34" t="s">
        <v>367</v>
      </c>
      <c r="M57" s="47">
        <v>42024</v>
      </c>
      <c r="O57" s="35" t="s">
        <v>1944</v>
      </c>
      <c r="P57" s="34"/>
    </row>
    <row r="58" s="29" customFormat="1" ht="20.25" customHeight="1" spans="1:16">
      <c r="A58" s="34" t="s">
        <v>1728</v>
      </c>
      <c r="B58" s="290" t="s">
        <v>1921</v>
      </c>
      <c r="C58" s="278" t="s">
        <v>1951</v>
      </c>
      <c r="D58" s="34" t="s">
        <v>1860</v>
      </c>
      <c r="E58" s="34">
        <v>923400</v>
      </c>
      <c r="F58" s="287" t="s">
        <v>358</v>
      </c>
      <c r="G58" s="286">
        <v>42094</v>
      </c>
      <c r="H58" s="291" t="s">
        <v>593</v>
      </c>
      <c r="I58" s="36">
        <v>42049</v>
      </c>
      <c r="J58" s="65" t="s">
        <v>1952</v>
      </c>
      <c r="K58" s="34" t="s">
        <v>1953</v>
      </c>
      <c r="L58" s="34" t="s">
        <v>99</v>
      </c>
      <c r="M58" s="47">
        <v>42000</v>
      </c>
      <c r="N58" s="35" t="s">
        <v>1954</v>
      </c>
      <c r="P58" s="34"/>
    </row>
    <row r="59" s="29" customFormat="1" ht="20.25" customHeight="1" spans="1:16">
      <c r="A59" s="34" t="s">
        <v>1728</v>
      </c>
      <c r="B59" s="290" t="s">
        <v>1921</v>
      </c>
      <c r="C59" s="278" t="s">
        <v>1955</v>
      </c>
      <c r="D59" s="34" t="s">
        <v>1855</v>
      </c>
      <c r="E59" s="34">
        <v>923400</v>
      </c>
      <c r="F59" s="287" t="s">
        <v>358</v>
      </c>
      <c r="G59" s="286">
        <v>42094</v>
      </c>
      <c r="H59" s="291" t="s">
        <v>593</v>
      </c>
      <c r="I59" s="36">
        <v>42049</v>
      </c>
      <c r="J59" s="65" t="s">
        <v>1956</v>
      </c>
      <c r="K59" s="34" t="s">
        <v>405</v>
      </c>
      <c r="L59" s="34" t="s">
        <v>367</v>
      </c>
      <c r="M59" s="47">
        <v>42039</v>
      </c>
      <c r="N59" s="35"/>
      <c r="O59" s="29" t="s">
        <v>1957</v>
      </c>
      <c r="P59" s="34"/>
    </row>
    <row r="60" s="29" customFormat="1" ht="20.25" customHeight="1" spans="1:16">
      <c r="A60" s="34" t="s">
        <v>1728</v>
      </c>
      <c r="B60" s="290" t="s">
        <v>1958</v>
      </c>
      <c r="C60" s="278" t="s">
        <v>1959</v>
      </c>
      <c r="D60" s="34" t="s">
        <v>1762</v>
      </c>
      <c r="E60" s="34">
        <f>854400-13200</f>
        <v>841200</v>
      </c>
      <c r="F60" s="287" t="s">
        <v>1960</v>
      </c>
      <c r="G60" s="286">
        <v>42122</v>
      </c>
      <c r="H60" s="291" t="s">
        <v>593</v>
      </c>
      <c r="I60" s="36">
        <v>42049</v>
      </c>
      <c r="J60" s="65" t="s">
        <v>1961</v>
      </c>
      <c r="K60" s="34" t="s">
        <v>1962</v>
      </c>
      <c r="L60" s="34" t="s">
        <v>99</v>
      </c>
      <c r="M60" s="47">
        <v>42071</v>
      </c>
      <c r="N60" s="35">
        <v>683000</v>
      </c>
      <c r="P60" s="34"/>
    </row>
    <row r="61" s="29" customFormat="1" ht="20.25" customHeight="1" spans="1:16">
      <c r="A61" s="34" t="s">
        <v>1728</v>
      </c>
      <c r="B61" s="290" t="s">
        <v>1921</v>
      </c>
      <c r="C61" s="278" t="s">
        <v>1963</v>
      </c>
      <c r="D61" s="34" t="s">
        <v>1855</v>
      </c>
      <c r="E61" s="34">
        <v>923400</v>
      </c>
      <c r="F61" s="287" t="s">
        <v>1964</v>
      </c>
      <c r="G61" s="286">
        <v>42122</v>
      </c>
      <c r="H61" s="291" t="s">
        <v>593</v>
      </c>
      <c r="I61" s="36">
        <v>42049</v>
      </c>
      <c r="J61" s="65" t="s">
        <v>1965</v>
      </c>
      <c r="K61" s="34" t="s">
        <v>1444</v>
      </c>
      <c r="L61" s="34" t="s">
        <v>99</v>
      </c>
      <c r="M61" s="47">
        <v>42082</v>
      </c>
      <c r="N61" s="35" t="s">
        <v>1966</v>
      </c>
      <c r="P61" s="34"/>
    </row>
    <row r="62" s="29" customFormat="1" ht="20.25" customHeight="1" spans="1:16">
      <c r="A62" s="34" t="s">
        <v>1728</v>
      </c>
      <c r="B62" s="290" t="s">
        <v>1921</v>
      </c>
      <c r="C62" s="278" t="s">
        <v>1967</v>
      </c>
      <c r="D62" s="34" t="s">
        <v>1855</v>
      </c>
      <c r="E62" s="34">
        <v>923400</v>
      </c>
      <c r="F62" s="287" t="s">
        <v>1968</v>
      </c>
      <c r="G62" s="286">
        <v>42122</v>
      </c>
      <c r="H62" s="291" t="s">
        <v>1892</v>
      </c>
      <c r="I62" s="36">
        <v>41955</v>
      </c>
      <c r="J62" s="65" t="s">
        <v>1969</v>
      </c>
      <c r="K62" s="34" t="s">
        <v>554</v>
      </c>
      <c r="L62" s="34" t="s">
        <v>367</v>
      </c>
      <c r="M62" s="47">
        <v>42032</v>
      </c>
      <c r="N62" s="35" t="s">
        <v>1968</v>
      </c>
      <c r="P62" s="34"/>
    </row>
    <row r="63" s="29" customFormat="1" ht="20.25" customHeight="1" spans="1:16">
      <c r="A63" s="34" t="s">
        <v>1728</v>
      </c>
      <c r="B63" s="290" t="s">
        <v>1890</v>
      </c>
      <c r="C63" s="278" t="s">
        <v>1970</v>
      </c>
      <c r="D63" s="34" t="s">
        <v>1855</v>
      </c>
      <c r="E63" s="34">
        <v>854400</v>
      </c>
      <c r="F63" s="287" t="s">
        <v>1971</v>
      </c>
      <c r="G63" s="286">
        <v>42122</v>
      </c>
      <c r="H63" s="291" t="s">
        <v>593</v>
      </c>
      <c r="I63" s="36">
        <v>42049</v>
      </c>
      <c r="J63" s="65" t="s">
        <v>1972</v>
      </c>
      <c r="K63" s="34" t="s">
        <v>1392</v>
      </c>
      <c r="L63" s="34" t="s">
        <v>367</v>
      </c>
      <c r="M63" s="47">
        <v>42094</v>
      </c>
      <c r="N63" s="35"/>
      <c r="P63" s="34"/>
    </row>
    <row r="64" s="29" customFormat="1" ht="24" customHeight="1" spans="1:16">
      <c r="A64" s="34" t="s">
        <v>1728</v>
      </c>
      <c r="B64" s="290" t="s">
        <v>1890</v>
      </c>
      <c r="C64" s="278" t="s">
        <v>1973</v>
      </c>
      <c r="D64" s="34" t="s">
        <v>1866</v>
      </c>
      <c r="E64" s="34">
        <v>854400</v>
      </c>
      <c r="F64" s="287" t="s">
        <v>1389</v>
      </c>
      <c r="G64" s="286">
        <v>42126</v>
      </c>
      <c r="H64" s="291" t="s">
        <v>593</v>
      </c>
      <c r="I64" s="36">
        <v>42049</v>
      </c>
      <c r="J64" s="65" t="s">
        <v>1974</v>
      </c>
      <c r="K64" s="34" t="s">
        <v>606</v>
      </c>
      <c r="L64" s="34" t="s">
        <v>99</v>
      </c>
      <c r="M64" s="47">
        <v>42085</v>
      </c>
      <c r="N64" s="199" t="s">
        <v>1975</v>
      </c>
      <c r="P64" s="34"/>
    </row>
    <row r="65" s="29" customFormat="1" ht="24" customHeight="1" spans="1:16">
      <c r="A65" s="34" t="s">
        <v>1976</v>
      </c>
      <c r="B65" s="290" t="s">
        <v>1977</v>
      </c>
      <c r="C65" s="278" t="s">
        <v>1978</v>
      </c>
      <c r="D65" s="34" t="s">
        <v>1855</v>
      </c>
      <c r="E65" s="34">
        <v>901200</v>
      </c>
      <c r="F65" s="287" t="s">
        <v>1389</v>
      </c>
      <c r="G65" s="286">
        <v>42126</v>
      </c>
      <c r="H65" s="291" t="s">
        <v>1979</v>
      </c>
      <c r="I65" s="36">
        <v>42000</v>
      </c>
      <c r="J65" s="65" t="s">
        <v>1980</v>
      </c>
      <c r="K65" s="34" t="s">
        <v>606</v>
      </c>
      <c r="L65" s="34" t="s">
        <v>99</v>
      </c>
      <c r="M65" s="47">
        <v>42102</v>
      </c>
      <c r="N65" s="199"/>
      <c r="P65" s="34"/>
    </row>
    <row r="66" s="29" customFormat="1" ht="24" customHeight="1" spans="1:16">
      <c r="A66" s="34" t="s">
        <v>1728</v>
      </c>
      <c r="B66" s="290" t="s">
        <v>1921</v>
      </c>
      <c r="C66" s="278" t="s">
        <v>1981</v>
      </c>
      <c r="D66" s="34" t="s">
        <v>1762</v>
      </c>
      <c r="E66" s="34">
        <v>923400</v>
      </c>
      <c r="F66" s="287" t="s">
        <v>1401</v>
      </c>
      <c r="G66" s="286">
        <v>42126</v>
      </c>
      <c r="H66" s="199" t="s">
        <v>1402</v>
      </c>
      <c r="I66" s="36">
        <v>42116</v>
      </c>
      <c r="J66" s="36" t="s">
        <v>1982</v>
      </c>
      <c r="K66" s="65" t="s">
        <v>606</v>
      </c>
      <c r="L66" s="34" t="s">
        <v>367</v>
      </c>
      <c r="M66" s="47">
        <v>42074</v>
      </c>
      <c r="N66" s="199"/>
      <c r="P66" s="34"/>
    </row>
    <row r="67" s="29" customFormat="1" ht="24" customHeight="1" spans="1:16">
      <c r="A67" s="34" t="s">
        <v>1728</v>
      </c>
      <c r="B67" s="290" t="s">
        <v>1921</v>
      </c>
      <c r="C67" s="278" t="s">
        <v>1983</v>
      </c>
      <c r="D67" s="34" t="s">
        <v>1762</v>
      </c>
      <c r="E67" s="34">
        <v>923400</v>
      </c>
      <c r="F67" s="287" t="s">
        <v>1984</v>
      </c>
      <c r="G67" s="286">
        <v>42126</v>
      </c>
      <c r="H67" s="29" t="s">
        <v>1402</v>
      </c>
      <c r="I67" s="36">
        <v>42116</v>
      </c>
      <c r="J67" s="36" t="s">
        <v>1985</v>
      </c>
      <c r="K67" s="36" t="s">
        <v>1953</v>
      </c>
      <c r="L67" s="65" t="s">
        <v>367</v>
      </c>
      <c r="M67" s="47">
        <v>42087</v>
      </c>
      <c r="N67" s="47" t="s">
        <v>1986</v>
      </c>
      <c r="P67" s="34"/>
    </row>
    <row r="68" s="270" customFormat="1" ht="10.5" customHeight="1" spans="1:12">
      <c r="A68" s="298"/>
      <c r="B68" s="299"/>
      <c r="C68" s="300"/>
      <c r="D68" s="301"/>
      <c r="E68" s="146"/>
      <c r="I68" s="324"/>
      <c r="J68" s="324"/>
      <c r="K68" s="324"/>
      <c r="L68" s="324"/>
    </row>
    <row r="69" s="2" customFormat="1" ht="24" customHeight="1" spans="1:12">
      <c r="A69" s="12"/>
      <c r="B69" s="302"/>
      <c r="C69" s="303"/>
      <c r="D69" s="145"/>
      <c r="E69" s="15"/>
      <c r="F69" s="304" t="s">
        <v>36</v>
      </c>
      <c r="G69" s="305" t="s">
        <v>387</v>
      </c>
      <c r="H69" s="306" t="s">
        <v>37</v>
      </c>
      <c r="I69" s="258"/>
      <c r="J69" s="258"/>
      <c r="K69" s="258"/>
      <c r="L69" s="258"/>
    </row>
    <row r="70" s="29" customFormat="1" ht="23.25" customHeight="1" spans="1:16">
      <c r="A70" s="34" t="s">
        <v>1934</v>
      </c>
      <c r="B70" s="289" t="s">
        <v>1935</v>
      </c>
      <c r="C70" s="36" t="s">
        <v>1987</v>
      </c>
      <c r="D70" s="36" t="s">
        <v>1731</v>
      </c>
      <c r="E70" s="34">
        <v>901200</v>
      </c>
      <c r="F70" s="307">
        <v>42136</v>
      </c>
      <c r="G70" s="307">
        <v>42137</v>
      </c>
      <c r="H70" s="307">
        <v>42142</v>
      </c>
      <c r="I70" s="295" t="s">
        <v>1988</v>
      </c>
      <c r="J70" s="307">
        <v>42135</v>
      </c>
      <c r="K70" s="325" t="s">
        <v>1989</v>
      </c>
      <c r="L70" s="325" t="s">
        <v>554</v>
      </c>
      <c r="M70" s="34" t="s">
        <v>367</v>
      </c>
      <c r="N70" s="47">
        <v>42119</v>
      </c>
      <c r="O70" s="35" t="s">
        <v>1990</v>
      </c>
      <c r="P70" s="34"/>
    </row>
    <row r="71" s="29" customFormat="1" ht="23.25" customHeight="1" spans="1:17">
      <c r="A71" s="34" t="s">
        <v>1728</v>
      </c>
      <c r="B71" s="289" t="s">
        <v>1890</v>
      </c>
      <c r="C71" s="36" t="s">
        <v>1991</v>
      </c>
      <c r="D71" s="36" t="s">
        <v>1855</v>
      </c>
      <c r="E71" s="34">
        <v>854400</v>
      </c>
      <c r="F71" s="69">
        <v>42149</v>
      </c>
      <c r="G71" s="69">
        <v>42155</v>
      </c>
      <c r="H71" s="69">
        <v>42159</v>
      </c>
      <c r="I71" s="34" t="s">
        <v>1435</v>
      </c>
      <c r="J71" s="69">
        <v>42145</v>
      </c>
      <c r="K71" s="325" t="s">
        <v>1992</v>
      </c>
      <c r="L71" s="325" t="s">
        <v>554</v>
      </c>
      <c r="M71" s="34" t="s">
        <v>367</v>
      </c>
      <c r="N71" s="47">
        <v>42130</v>
      </c>
      <c r="P71" s="35" t="s">
        <v>1993</v>
      </c>
      <c r="Q71" s="34"/>
    </row>
    <row r="72" s="29" customFormat="1" ht="23.25" customHeight="1" spans="1:17">
      <c r="A72" s="34" t="s">
        <v>1976</v>
      </c>
      <c r="B72" s="289" t="s">
        <v>1935</v>
      </c>
      <c r="C72" s="36" t="s">
        <v>1994</v>
      </c>
      <c r="D72" s="36" t="s">
        <v>1860</v>
      </c>
      <c r="E72" s="34">
        <f>888000+13200</f>
        <v>901200</v>
      </c>
      <c r="F72" s="69">
        <v>42151</v>
      </c>
      <c r="G72" s="69">
        <v>42155</v>
      </c>
      <c r="H72" s="69">
        <v>42159</v>
      </c>
      <c r="I72" s="34" t="s">
        <v>1435</v>
      </c>
      <c r="J72" s="69">
        <v>42145</v>
      </c>
      <c r="K72" s="325" t="s">
        <v>1995</v>
      </c>
      <c r="L72" s="325" t="s">
        <v>405</v>
      </c>
      <c r="M72" s="34" t="s">
        <v>168</v>
      </c>
      <c r="N72" s="47">
        <v>42138</v>
      </c>
      <c r="P72" s="35"/>
      <c r="Q72" s="34"/>
    </row>
    <row r="73" s="29" customFormat="1" ht="23.25" customHeight="1" spans="1:17">
      <c r="A73" s="34" t="s">
        <v>1728</v>
      </c>
      <c r="B73" s="289" t="s">
        <v>1921</v>
      </c>
      <c r="C73" s="36" t="s">
        <v>1996</v>
      </c>
      <c r="D73" s="36" t="s">
        <v>1860</v>
      </c>
      <c r="E73" s="34">
        <v>923400</v>
      </c>
      <c r="F73" s="69">
        <v>42154</v>
      </c>
      <c r="G73" s="69">
        <v>42155</v>
      </c>
      <c r="H73" s="69">
        <v>42159</v>
      </c>
      <c r="I73" s="34" t="s">
        <v>1112</v>
      </c>
      <c r="J73" s="69">
        <v>42148</v>
      </c>
      <c r="K73" s="325" t="s">
        <v>1997</v>
      </c>
      <c r="L73" s="325" t="s">
        <v>1450</v>
      </c>
      <c r="M73" s="34" t="s">
        <v>367</v>
      </c>
      <c r="N73" s="47">
        <v>42149</v>
      </c>
      <c r="P73" s="35"/>
      <c r="Q73" s="34"/>
    </row>
    <row r="74" s="29" customFormat="1" ht="23.25" customHeight="1" spans="1:17">
      <c r="A74" s="34" t="s">
        <v>1728</v>
      </c>
      <c r="B74" s="289" t="s">
        <v>1921</v>
      </c>
      <c r="C74" s="36" t="s">
        <v>1998</v>
      </c>
      <c r="D74" s="36" t="s">
        <v>1860</v>
      </c>
      <c r="E74" s="34">
        <v>923400</v>
      </c>
      <c r="F74" s="69">
        <v>42155</v>
      </c>
      <c r="G74" s="69">
        <v>42157</v>
      </c>
      <c r="H74" s="69">
        <v>42159</v>
      </c>
      <c r="I74" s="34" t="s">
        <v>1435</v>
      </c>
      <c r="J74" s="69">
        <v>42145</v>
      </c>
      <c r="K74" s="325" t="s">
        <v>1999</v>
      </c>
      <c r="L74" s="325" t="s">
        <v>554</v>
      </c>
      <c r="M74" s="34" t="s">
        <v>99</v>
      </c>
      <c r="N74" s="47">
        <v>42141</v>
      </c>
      <c r="P74" s="35"/>
      <c r="Q74" s="34"/>
    </row>
    <row r="75" s="29" customFormat="1" ht="23.25" customHeight="1" spans="1:17">
      <c r="A75" s="34" t="s">
        <v>1728</v>
      </c>
      <c r="B75" s="289" t="s">
        <v>1921</v>
      </c>
      <c r="C75" s="36" t="s">
        <v>2000</v>
      </c>
      <c r="D75" s="36" t="s">
        <v>1855</v>
      </c>
      <c r="E75" s="34">
        <v>923400</v>
      </c>
      <c r="F75" s="69">
        <v>42155</v>
      </c>
      <c r="G75" s="69">
        <v>42156</v>
      </c>
      <c r="H75" s="69">
        <v>42159</v>
      </c>
      <c r="I75" s="34" t="s">
        <v>1112</v>
      </c>
      <c r="J75" s="69">
        <v>42148</v>
      </c>
      <c r="K75" s="325" t="s">
        <v>2001</v>
      </c>
      <c r="L75" s="325" t="s">
        <v>1146</v>
      </c>
      <c r="M75" s="34" t="s">
        <v>99</v>
      </c>
      <c r="N75" s="47">
        <v>42149</v>
      </c>
      <c r="P75" s="35" t="s">
        <v>2002</v>
      </c>
      <c r="Q75" s="34"/>
    </row>
    <row r="76" s="185" customFormat="1" ht="20.1" customHeight="1" spans="1:16">
      <c r="A76" s="34" t="s">
        <v>1976</v>
      </c>
      <c r="B76" s="35" t="s">
        <v>1935</v>
      </c>
      <c r="C76" s="36" t="s">
        <v>2003</v>
      </c>
      <c r="D76" s="36" t="s">
        <v>1855</v>
      </c>
      <c r="E76" s="34">
        <v>901200</v>
      </c>
      <c r="F76" s="69">
        <v>42158</v>
      </c>
      <c r="G76" s="69">
        <v>42159</v>
      </c>
      <c r="H76" s="69">
        <v>42159</v>
      </c>
      <c r="I76" s="34" t="s">
        <v>1435</v>
      </c>
      <c r="J76" s="69">
        <v>42145</v>
      </c>
      <c r="K76" s="326" t="s">
        <v>2004</v>
      </c>
      <c r="L76" s="60" t="s">
        <v>1350</v>
      </c>
      <c r="M76" s="71" t="s">
        <v>99</v>
      </c>
      <c r="N76" s="47">
        <v>42140</v>
      </c>
      <c r="P76" s="283"/>
    </row>
    <row r="77" s="185" customFormat="1" ht="27.75" customHeight="1" spans="1:15">
      <c r="A77" s="34" t="s">
        <v>1728</v>
      </c>
      <c r="B77" s="35" t="s">
        <v>1921</v>
      </c>
      <c r="C77" s="36" t="s">
        <v>2005</v>
      </c>
      <c r="D77" s="36" t="s">
        <v>1855</v>
      </c>
      <c r="E77" s="34">
        <v>923400</v>
      </c>
      <c r="F77" s="69">
        <v>42178</v>
      </c>
      <c r="G77" s="69">
        <v>42181</v>
      </c>
      <c r="H77" s="308">
        <v>42184</v>
      </c>
      <c r="I77" s="34" t="s">
        <v>2006</v>
      </c>
      <c r="J77" s="69">
        <v>42152</v>
      </c>
      <c r="K77" s="60" t="s">
        <v>2007</v>
      </c>
      <c r="L77" s="60" t="s">
        <v>378</v>
      </c>
      <c r="M77" s="60" t="s">
        <v>367</v>
      </c>
      <c r="N77" s="71">
        <v>42162</v>
      </c>
      <c r="O77" s="283" t="s">
        <v>2008</v>
      </c>
    </row>
    <row r="78" s="29" customFormat="1" ht="26.25" customHeight="1" spans="1:16">
      <c r="A78" s="34" t="s">
        <v>1906</v>
      </c>
      <c r="B78" s="289" t="s">
        <v>2009</v>
      </c>
      <c r="C78" s="36" t="s">
        <v>2010</v>
      </c>
      <c r="D78" s="36" t="s">
        <v>2011</v>
      </c>
      <c r="E78" s="34">
        <v>1273000</v>
      </c>
      <c r="F78" s="69">
        <v>42181</v>
      </c>
      <c r="G78" s="69">
        <v>42184</v>
      </c>
      <c r="H78" s="308">
        <v>42184</v>
      </c>
      <c r="I78" s="34" t="s">
        <v>2006</v>
      </c>
      <c r="J78" s="69">
        <v>42152</v>
      </c>
      <c r="K78" s="34" t="s">
        <v>2012</v>
      </c>
      <c r="L78" s="34" t="s">
        <v>405</v>
      </c>
      <c r="M78" s="60" t="s">
        <v>168</v>
      </c>
      <c r="N78" s="47">
        <v>42167</v>
      </c>
      <c r="O78" s="35"/>
      <c r="P78" s="34"/>
    </row>
    <row r="79" s="29" customFormat="1" ht="26.25" customHeight="1" spans="1:16">
      <c r="A79" s="34" t="s">
        <v>1906</v>
      </c>
      <c r="B79" s="289" t="s">
        <v>2013</v>
      </c>
      <c r="C79" s="36" t="s">
        <v>2014</v>
      </c>
      <c r="D79" s="36" t="s">
        <v>2015</v>
      </c>
      <c r="E79" s="34">
        <v>966200</v>
      </c>
      <c r="F79" s="69">
        <v>42184</v>
      </c>
      <c r="G79" s="69">
        <v>42219</v>
      </c>
      <c r="H79" s="308">
        <v>42219</v>
      </c>
      <c r="I79" s="34" t="s">
        <v>2016</v>
      </c>
      <c r="J79" s="69">
        <v>42168</v>
      </c>
      <c r="K79" s="34" t="s">
        <v>2017</v>
      </c>
      <c r="L79" s="34" t="s">
        <v>554</v>
      </c>
      <c r="M79" s="60" t="s">
        <v>168</v>
      </c>
      <c r="N79" s="47">
        <v>42164</v>
      </c>
      <c r="O79" s="35" t="s">
        <v>2018</v>
      </c>
      <c r="P79" s="34"/>
    </row>
    <row r="80" s="29" customFormat="1" ht="26.25" customHeight="1" spans="1:16">
      <c r="A80" s="34" t="s">
        <v>1976</v>
      </c>
      <c r="B80" s="289" t="s">
        <v>1935</v>
      </c>
      <c r="C80" s="36" t="s">
        <v>2019</v>
      </c>
      <c r="D80" s="36" t="s">
        <v>1731</v>
      </c>
      <c r="E80" s="34">
        <v>901200</v>
      </c>
      <c r="F80" s="69">
        <v>42167</v>
      </c>
      <c r="G80" s="69">
        <v>42252</v>
      </c>
      <c r="H80" s="308">
        <v>42253</v>
      </c>
      <c r="I80" s="34" t="s">
        <v>1402</v>
      </c>
      <c r="J80" s="69">
        <v>42116</v>
      </c>
      <c r="K80" s="34" t="s">
        <v>2020</v>
      </c>
      <c r="L80" s="34" t="s">
        <v>681</v>
      </c>
      <c r="M80" s="60" t="s">
        <v>367</v>
      </c>
      <c r="N80" s="47">
        <v>42095</v>
      </c>
      <c r="O80" s="35"/>
      <c r="P80" s="34"/>
    </row>
    <row r="81" s="29" customFormat="1" ht="23.25" customHeight="1" spans="1:16">
      <c r="A81" s="34" t="s">
        <v>1728</v>
      </c>
      <c r="B81" s="36" t="s">
        <v>2021</v>
      </c>
      <c r="C81" s="289" t="s">
        <v>1890</v>
      </c>
      <c r="D81" s="36" t="s">
        <v>2022</v>
      </c>
      <c r="E81" s="36" t="s">
        <v>1762</v>
      </c>
      <c r="F81" s="34">
        <v>854400</v>
      </c>
      <c r="G81" s="69">
        <v>42144</v>
      </c>
      <c r="H81" s="130">
        <v>42276</v>
      </c>
      <c r="I81" s="295" t="s">
        <v>1402</v>
      </c>
      <c r="J81" s="69">
        <v>42116</v>
      </c>
      <c r="K81" s="325" t="s">
        <v>2023</v>
      </c>
      <c r="L81" s="325" t="s">
        <v>1178</v>
      </c>
      <c r="M81" s="34" t="s">
        <v>367</v>
      </c>
      <c r="N81" s="47">
        <v>42367</v>
      </c>
      <c r="O81" s="35" t="s">
        <v>2024</v>
      </c>
      <c r="P81" s="34"/>
    </row>
    <row r="82" s="29" customFormat="1" ht="23.25" customHeight="1" spans="1:18">
      <c r="A82" s="34" t="s">
        <v>1728</v>
      </c>
      <c r="B82" s="36" t="s">
        <v>2025</v>
      </c>
      <c r="C82" s="36" t="s">
        <v>1890</v>
      </c>
      <c r="D82" s="289" t="s">
        <v>2026</v>
      </c>
      <c r="E82" s="36" t="s">
        <v>1866</v>
      </c>
      <c r="F82" s="34">
        <v>854400</v>
      </c>
      <c r="G82" s="69">
        <v>42145</v>
      </c>
      <c r="H82" s="130">
        <v>42276</v>
      </c>
      <c r="I82" s="295" t="s">
        <v>1988</v>
      </c>
      <c r="J82" s="307">
        <v>42135</v>
      </c>
      <c r="K82" s="325" t="s">
        <v>2027</v>
      </c>
      <c r="L82" s="325" t="s">
        <v>1444</v>
      </c>
      <c r="M82" s="34" t="s">
        <v>367</v>
      </c>
      <c r="N82" s="47">
        <v>42112</v>
      </c>
      <c r="O82" s="35" t="s">
        <v>2028</v>
      </c>
      <c r="R82" s="34"/>
    </row>
    <row r="83" s="29" customFormat="1" ht="23.25" customHeight="1" spans="1:16">
      <c r="A83" s="34" t="s">
        <v>1728</v>
      </c>
      <c r="B83" s="36" t="s">
        <v>2029</v>
      </c>
      <c r="C83" s="289" t="s">
        <v>1890</v>
      </c>
      <c r="D83" s="36" t="s">
        <v>2030</v>
      </c>
      <c r="E83" s="36" t="s">
        <v>1855</v>
      </c>
      <c r="F83" s="34">
        <v>854400</v>
      </c>
      <c r="G83" s="69">
        <v>42157</v>
      </c>
      <c r="H83" s="130">
        <v>42276</v>
      </c>
      <c r="I83" s="34" t="s">
        <v>1435</v>
      </c>
      <c r="J83" s="69">
        <v>42145</v>
      </c>
      <c r="K83" s="325" t="s">
        <v>2031</v>
      </c>
      <c r="L83" s="325" t="s">
        <v>606</v>
      </c>
      <c r="M83" s="34" t="s">
        <v>367</v>
      </c>
      <c r="N83" s="47">
        <v>42148</v>
      </c>
      <c r="O83" s="35"/>
      <c r="P83" s="34"/>
    </row>
    <row r="84" s="29" customFormat="1" ht="23.25" customHeight="1" spans="1:16">
      <c r="A84" s="34" t="s">
        <v>1728</v>
      </c>
      <c r="B84" s="36" t="s">
        <v>2032</v>
      </c>
      <c r="C84" s="289" t="s">
        <v>1890</v>
      </c>
      <c r="D84" s="36" t="s">
        <v>2033</v>
      </c>
      <c r="E84" s="36" t="s">
        <v>1860</v>
      </c>
      <c r="F84" s="34">
        <v>854400</v>
      </c>
      <c r="G84" s="69">
        <v>42160</v>
      </c>
      <c r="H84" s="130">
        <v>42276</v>
      </c>
      <c r="I84" s="34" t="s">
        <v>2006</v>
      </c>
      <c r="J84" s="69">
        <v>42152</v>
      </c>
      <c r="K84" s="325" t="s">
        <v>2034</v>
      </c>
      <c r="L84" s="325" t="s">
        <v>606</v>
      </c>
      <c r="M84" s="47" t="s">
        <v>168</v>
      </c>
      <c r="N84" s="47">
        <v>42153</v>
      </c>
      <c r="P84" s="34"/>
    </row>
    <row r="85" s="29" customFormat="1" ht="26.25" customHeight="1" spans="1:16">
      <c r="A85" s="34" t="s">
        <v>1906</v>
      </c>
      <c r="B85" s="36" t="s">
        <v>2035</v>
      </c>
      <c r="C85" s="289" t="s">
        <v>2013</v>
      </c>
      <c r="D85" s="36" t="s">
        <v>2036</v>
      </c>
      <c r="E85" s="36" t="s">
        <v>1762</v>
      </c>
      <c r="F85" s="34">
        <v>966200</v>
      </c>
      <c r="G85" s="69">
        <v>42173</v>
      </c>
      <c r="H85" s="130">
        <v>42276</v>
      </c>
      <c r="I85" s="34" t="s">
        <v>2016</v>
      </c>
      <c r="J85" s="69">
        <v>42168</v>
      </c>
      <c r="K85" s="295" t="s">
        <v>2037</v>
      </c>
      <c r="L85" s="34" t="s">
        <v>606</v>
      </c>
      <c r="M85" s="34" t="s">
        <v>367</v>
      </c>
      <c r="N85" s="47">
        <v>42163</v>
      </c>
      <c r="O85" s="35" t="s">
        <v>2038</v>
      </c>
      <c r="P85" s="34"/>
    </row>
    <row r="86" s="29" customFormat="1" ht="26.25" customHeight="1" spans="1:16">
      <c r="A86" s="34" t="s">
        <v>1728</v>
      </c>
      <c r="B86" s="309"/>
      <c r="C86" s="289" t="s">
        <v>1890</v>
      </c>
      <c r="D86" s="36" t="s">
        <v>2039</v>
      </c>
      <c r="E86" s="36" t="s">
        <v>1762</v>
      </c>
      <c r="F86" s="34">
        <v>854400</v>
      </c>
      <c r="G86" s="69">
        <v>42177</v>
      </c>
      <c r="H86" s="130">
        <v>42276</v>
      </c>
      <c r="I86" s="34" t="s">
        <v>2016</v>
      </c>
      <c r="J86" s="69">
        <v>42168</v>
      </c>
      <c r="K86" s="60" t="s">
        <v>2040</v>
      </c>
      <c r="L86" s="60" t="s">
        <v>606</v>
      </c>
      <c r="M86" s="60" t="s">
        <v>99</v>
      </c>
      <c r="N86" s="71">
        <v>42167</v>
      </c>
      <c r="O86" s="35"/>
      <c r="P86" s="34"/>
    </row>
    <row r="87" s="29" customFormat="1" ht="26.25" customHeight="1" spans="1:16">
      <c r="A87" s="34" t="s">
        <v>1728</v>
      </c>
      <c r="B87" s="36" t="s">
        <v>2041</v>
      </c>
      <c r="C87" s="289" t="s">
        <v>1921</v>
      </c>
      <c r="D87" s="36" t="s">
        <v>2042</v>
      </c>
      <c r="E87" s="36" t="s">
        <v>2043</v>
      </c>
      <c r="F87" s="34">
        <v>923400</v>
      </c>
      <c r="G87" s="69">
        <v>42184</v>
      </c>
      <c r="H87" s="130">
        <v>42276</v>
      </c>
      <c r="I87" s="321" t="s">
        <v>2006</v>
      </c>
      <c r="J87" s="69">
        <v>42152</v>
      </c>
      <c r="K87" s="60" t="s">
        <v>2044</v>
      </c>
      <c r="L87" s="60" t="s">
        <v>405</v>
      </c>
      <c r="M87" s="60" t="s">
        <v>168</v>
      </c>
      <c r="N87" s="71">
        <v>42168</v>
      </c>
      <c r="O87" s="35" t="s">
        <v>2018</v>
      </c>
      <c r="P87" s="34"/>
    </row>
    <row r="88" s="29" customFormat="1" ht="26.25" customHeight="1" spans="1:16">
      <c r="A88" s="34" t="s">
        <v>1728</v>
      </c>
      <c r="B88" s="36" t="s">
        <v>2045</v>
      </c>
      <c r="C88" s="289" t="s">
        <v>1890</v>
      </c>
      <c r="D88" s="36" t="s">
        <v>2046</v>
      </c>
      <c r="E88" s="36" t="s">
        <v>2015</v>
      </c>
      <c r="F88" s="34">
        <v>854400</v>
      </c>
      <c r="G88" s="69">
        <v>42184</v>
      </c>
      <c r="H88" s="130">
        <v>42276</v>
      </c>
      <c r="I88" s="34" t="s">
        <v>2016</v>
      </c>
      <c r="J88" s="69">
        <v>42168</v>
      </c>
      <c r="K88" s="34" t="s">
        <v>2047</v>
      </c>
      <c r="L88" s="34" t="s">
        <v>405</v>
      </c>
      <c r="M88" s="60" t="s">
        <v>168</v>
      </c>
      <c r="N88" s="47">
        <v>42165</v>
      </c>
      <c r="O88" s="35" t="s">
        <v>2018</v>
      </c>
      <c r="P88" s="34"/>
    </row>
    <row r="89" s="29" customFormat="1" ht="26.25" customHeight="1" spans="1:16">
      <c r="A89" s="34" t="s">
        <v>1728</v>
      </c>
      <c r="B89" s="36" t="s">
        <v>2045</v>
      </c>
      <c r="C89" s="35" t="s">
        <v>1890</v>
      </c>
      <c r="D89" s="36" t="s">
        <v>2048</v>
      </c>
      <c r="E89" s="36" t="s">
        <v>1762</v>
      </c>
      <c r="F89" s="34">
        <v>854400</v>
      </c>
      <c r="G89" s="69">
        <v>42187</v>
      </c>
      <c r="H89" s="130">
        <v>42276</v>
      </c>
      <c r="I89" s="34" t="s">
        <v>1420</v>
      </c>
      <c r="J89" s="69">
        <v>42135</v>
      </c>
      <c r="K89" s="60" t="s">
        <v>2049</v>
      </c>
      <c r="L89" s="60" t="s">
        <v>405</v>
      </c>
      <c r="M89" s="60" t="s">
        <v>168</v>
      </c>
      <c r="N89" s="71">
        <v>42161</v>
      </c>
      <c r="O89" s="283" t="s">
        <v>2050</v>
      </c>
      <c r="P89" s="34"/>
    </row>
    <row r="90" s="185" customFormat="1" ht="27.75" customHeight="1" spans="1:15">
      <c r="A90" s="34" t="s">
        <v>1728</v>
      </c>
      <c r="B90" s="309" t="s">
        <v>2051</v>
      </c>
      <c r="C90" s="35" t="s">
        <v>1921</v>
      </c>
      <c r="D90" s="36" t="s">
        <v>2052</v>
      </c>
      <c r="E90" s="36" t="s">
        <v>1855</v>
      </c>
      <c r="F90" s="34">
        <v>923400</v>
      </c>
      <c r="G90" s="69">
        <v>42191</v>
      </c>
      <c r="H90" s="130">
        <v>42276</v>
      </c>
      <c r="I90" s="34" t="s">
        <v>2006</v>
      </c>
      <c r="J90" s="69">
        <v>42152</v>
      </c>
      <c r="K90" s="60" t="s">
        <v>2053</v>
      </c>
      <c r="L90" s="60" t="s">
        <v>2054</v>
      </c>
      <c r="M90" s="60" t="s">
        <v>168</v>
      </c>
      <c r="N90" s="71">
        <v>42162</v>
      </c>
      <c r="O90" s="283" t="s">
        <v>2055</v>
      </c>
    </row>
    <row r="91" s="185" customFormat="1" ht="20.1" customHeight="1" spans="1:15">
      <c r="A91" s="34" t="s">
        <v>1728</v>
      </c>
      <c r="B91" s="309" t="s">
        <v>2056</v>
      </c>
      <c r="C91" s="35" t="s">
        <v>1890</v>
      </c>
      <c r="D91" s="36" t="s">
        <v>2057</v>
      </c>
      <c r="E91" s="36" t="s">
        <v>1864</v>
      </c>
      <c r="F91" s="34">
        <v>854400</v>
      </c>
      <c r="G91" s="69">
        <v>42171</v>
      </c>
      <c r="H91" s="130">
        <v>42276</v>
      </c>
      <c r="I91" s="34" t="s">
        <v>2006</v>
      </c>
      <c r="J91" s="69">
        <v>42152</v>
      </c>
      <c r="K91" s="326" t="s">
        <v>2058</v>
      </c>
      <c r="L91" s="60" t="s">
        <v>1350</v>
      </c>
      <c r="M91" s="60" t="s">
        <v>168</v>
      </c>
      <c r="N91" s="71">
        <v>42157</v>
      </c>
      <c r="O91" s="35" t="s">
        <v>2059</v>
      </c>
    </row>
    <row r="92" s="185" customFormat="1" ht="27.75" customHeight="1" spans="1:15">
      <c r="A92" s="34" t="s">
        <v>1728</v>
      </c>
      <c r="B92" s="309" t="s">
        <v>2060</v>
      </c>
      <c r="C92" s="35" t="s">
        <v>1890</v>
      </c>
      <c r="D92" s="36" t="s">
        <v>2061</v>
      </c>
      <c r="E92" s="36" t="s">
        <v>1864</v>
      </c>
      <c r="F92" s="34">
        <v>854400</v>
      </c>
      <c r="G92" s="69">
        <v>42194</v>
      </c>
      <c r="H92" s="130">
        <v>42276</v>
      </c>
      <c r="I92" s="34" t="s">
        <v>1112</v>
      </c>
      <c r="J92" s="69">
        <v>42148</v>
      </c>
      <c r="K92" s="60" t="s">
        <v>2062</v>
      </c>
      <c r="L92" s="60" t="s">
        <v>554</v>
      </c>
      <c r="M92" s="60" t="s">
        <v>99</v>
      </c>
      <c r="N92" s="71">
        <v>42162</v>
      </c>
      <c r="O92" s="35" t="s">
        <v>2063</v>
      </c>
    </row>
    <row r="93" s="185" customFormat="1" ht="20.25" customHeight="1" spans="1:15">
      <c r="A93" s="34" t="s">
        <v>1728</v>
      </c>
      <c r="B93" s="309" t="s">
        <v>2064</v>
      </c>
      <c r="C93" s="35" t="s">
        <v>1921</v>
      </c>
      <c r="D93" s="36" t="s">
        <v>2065</v>
      </c>
      <c r="E93" s="36" t="s">
        <v>2015</v>
      </c>
      <c r="F93" s="34">
        <v>923400</v>
      </c>
      <c r="G93" s="69">
        <v>42199</v>
      </c>
      <c r="H93" s="130">
        <v>42276</v>
      </c>
      <c r="I93" s="34" t="s">
        <v>2016</v>
      </c>
      <c r="J93" s="69">
        <v>42168</v>
      </c>
      <c r="K93" s="60" t="s">
        <v>2066</v>
      </c>
      <c r="L93" s="60" t="s">
        <v>166</v>
      </c>
      <c r="M93" s="60" t="s">
        <v>168</v>
      </c>
      <c r="N93" s="71">
        <v>42164</v>
      </c>
      <c r="O93" s="117" t="s">
        <v>2067</v>
      </c>
    </row>
    <row r="94" s="29" customFormat="1" ht="26.25" customHeight="1" spans="1:16">
      <c r="A94" s="34" t="s">
        <v>1906</v>
      </c>
      <c r="B94" s="36" t="s">
        <v>2068</v>
      </c>
      <c r="C94" s="289" t="s">
        <v>2013</v>
      </c>
      <c r="D94" s="36" t="s">
        <v>2069</v>
      </c>
      <c r="E94" s="36" t="s">
        <v>2070</v>
      </c>
      <c r="F94" s="34">
        <v>966200</v>
      </c>
      <c r="G94" s="69">
        <v>42202</v>
      </c>
      <c r="H94" s="130">
        <v>42276</v>
      </c>
      <c r="I94" s="34" t="s">
        <v>2016</v>
      </c>
      <c r="J94" s="69">
        <v>42168</v>
      </c>
      <c r="K94" s="34" t="s">
        <v>2071</v>
      </c>
      <c r="L94" s="34" t="s">
        <v>1350</v>
      </c>
      <c r="M94" s="60" t="s">
        <v>168</v>
      </c>
      <c r="N94" s="47">
        <v>42182</v>
      </c>
      <c r="O94" s="35" t="s">
        <v>2072</v>
      </c>
      <c r="P94" s="34"/>
    </row>
    <row r="95" s="29" customFormat="1" ht="23.25" customHeight="1" spans="1:16">
      <c r="A95" s="34" t="s">
        <v>2073</v>
      </c>
      <c r="B95" s="36"/>
      <c r="C95" s="289" t="s">
        <v>2074</v>
      </c>
      <c r="D95" s="36" t="s">
        <v>2075</v>
      </c>
      <c r="E95" s="36" t="s">
        <v>1860</v>
      </c>
      <c r="F95" s="34">
        <v>901200</v>
      </c>
      <c r="G95" s="69">
        <v>42215</v>
      </c>
      <c r="H95" s="130">
        <v>42276</v>
      </c>
      <c r="I95" s="34" t="s">
        <v>2076</v>
      </c>
      <c r="J95" s="69">
        <v>42168</v>
      </c>
      <c r="K95" s="325" t="s">
        <v>2077</v>
      </c>
      <c r="L95" s="325" t="s">
        <v>405</v>
      </c>
      <c r="M95" s="47" t="s">
        <v>367</v>
      </c>
      <c r="N95" s="47">
        <v>42148</v>
      </c>
      <c r="O95" s="29" t="s">
        <v>2078</v>
      </c>
      <c r="P95" s="34"/>
    </row>
    <row r="96" s="185" customFormat="1" ht="27.75" customHeight="1" spans="1:15">
      <c r="A96" s="34" t="s">
        <v>1728</v>
      </c>
      <c r="B96" s="309" t="s">
        <v>2079</v>
      </c>
      <c r="C96" s="35" t="s">
        <v>1890</v>
      </c>
      <c r="D96" s="36" t="s">
        <v>2080</v>
      </c>
      <c r="E96" s="36" t="s">
        <v>1866</v>
      </c>
      <c r="F96" s="34">
        <v>854400</v>
      </c>
      <c r="G96" s="69">
        <v>42246</v>
      </c>
      <c r="H96" s="130">
        <v>42276</v>
      </c>
      <c r="I96" s="34" t="s">
        <v>1112</v>
      </c>
      <c r="J96" s="69">
        <v>42148</v>
      </c>
      <c r="K96" s="60" t="s">
        <v>2081</v>
      </c>
      <c r="L96" s="60" t="s">
        <v>405</v>
      </c>
      <c r="M96" s="60" t="s">
        <v>99</v>
      </c>
      <c r="N96" s="71">
        <v>42239</v>
      </c>
      <c r="O96" s="29" t="s">
        <v>2082</v>
      </c>
    </row>
    <row r="97" s="185" customFormat="1" ht="27.75" customHeight="1" spans="1:15">
      <c r="A97" s="34" t="s">
        <v>1728</v>
      </c>
      <c r="B97" s="309" t="s">
        <v>2083</v>
      </c>
      <c r="C97" s="35" t="s">
        <v>1890</v>
      </c>
      <c r="D97" s="36" t="s">
        <v>2084</v>
      </c>
      <c r="E97" s="36" t="s">
        <v>2085</v>
      </c>
      <c r="F97" s="34">
        <v>854400</v>
      </c>
      <c r="G97" s="69">
        <v>42247</v>
      </c>
      <c r="H97" s="130">
        <v>42276</v>
      </c>
      <c r="I97" s="34" t="s">
        <v>988</v>
      </c>
      <c r="J97" s="69">
        <v>42168</v>
      </c>
      <c r="K97" s="60" t="s">
        <v>2086</v>
      </c>
      <c r="L97" s="60" t="s">
        <v>1146</v>
      </c>
      <c r="M97" s="60" t="s">
        <v>367</v>
      </c>
      <c r="N97" s="71">
        <v>42221</v>
      </c>
      <c r="O97" s="29" t="s">
        <v>2087</v>
      </c>
    </row>
    <row r="98" s="185" customFormat="1" ht="27.75" customHeight="1" spans="1:15">
      <c r="A98" s="34" t="s">
        <v>1728</v>
      </c>
      <c r="B98" s="309" t="s">
        <v>2088</v>
      </c>
      <c r="C98" s="35" t="s">
        <v>1890</v>
      </c>
      <c r="D98" s="36" t="s">
        <v>2089</v>
      </c>
      <c r="E98" s="36" t="s">
        <v>1762</v>
      </c>
      <c r="F98" s="34">
        <v>854400</v>
      </c>
      <c r="G98" s="69">
        <v>42252</v>
      </c>
      <c r="H98" s="130">
        <v>42276</v>
      </c>
      <c r="I98" s="34"/>
      <c r="J98" s="69">
        <v>42224</v>
      </c>
      <c r="K98" s="60" t="s">
        <v>2090</v>
      </c>
      <c r="L98" s="60" t="s">
        <v>606</v>
      </c>
      <c r="M98" s="60" t="s">
        <v>168</v>
      </c>
      <c r="N98" s="71">
        <v>42204</v>
      </c>
      <c r="O98" s="327" t="s">
        <v>2091</v>
      </c>
    </row>
    <row r="99" s="185" customFormat="1" ht="27.75" customHeight="1" spans="1:15">
      <c r="A99" s="34" t="s">
        <v>1728</v>
      </c>
      <c r="B99" s="309" t="s">
        <v>2092</v>
      </c>
      <c r="C99" s="35" t="s">
        <v>1921</v>
      </c>
      <c r="D99" s="36" t="s">
        <v>2093</v>
      </c>
      <c r="E99" s="36" t="s">
        <v>1864</v>
      </c>
      <c r="F99" s="34">
        <v>923400</v>
      </c>
      <c r="G99" s="69">
        <v>42252</v>
      </c>
      <c r="H99" s="130">
        <v>42276</v>
      </c>
      <c r="I99" s="34" t="s">
        <v>988</v>
      </c>
      <c r="J99" s="69">
        <v>42148</v>
      </c>
      <c r="K99" s="60" t="s">
        <v>2094</v>
      </c>
      <c r="L99" s="60" t="s">
        <v>1146</v>
      </c>
      <c r="M99" s="60" t="s">
        <v>168</v>
      </c>
      <c r="N99" s="71">
        <v>42221</v>
      </c>
      <c r="O99" s="327" t="s">
        <v>2095</v>
      </c>
    </row>
    <row r="101" s="271" customFormat="1" ht="21.95" customHeight="1" spans="1:20">
      <c r="A101" s="295" t="s">
        <v>2096</v>
      </c>
      <c r="B101" s="295" t="s">
        <v>2097</v>
      </c>
      <c r="C101" s="310" t="s">
        <v>2098</v>
      </c>
      <c r="D101" s="36" t="s">
        <v>2099</v>
      </c>
      <c r="E101" s="295" t="s">
        <v>2100</v>
      </c>
      <c r="F101" s="310">
        <v>1016800</v>
      </c>
      <c r="G101" s="311" t="s">
        <v>1155</v>
      </c>
      <c r="H101" s="312">
        <v>42354</v>
      </c>
      <c r="I101" s="328">
        <v>42354</v>
      </c>
      <c r="J101" s="312" t="s">
        <v>1465</v>
      </c>
      <c r="K101" s="328">
        <v>42343</v>
      </c>
      <c r="L101" s="328">
        <v>42344</v>
      </c>
      <c r="M101" s="313"/>
      <c r="N101" s="295"/>
      <c r="O101" s="295"/>
      <c r="P101" s="295"/>
      <c r="Q101" s="312"/>
      <c r="R101" s="312"/>
      <c r="S101" s="310"/>
      <c r="T101" s="310"/>
    </row>
    <row r="102" s="272" customFormat="1" ht="21.95" customHeight="1" spans="1:20">
      <c r="A102" s="313" t="s">
        <v>2101</v>
      </c>
      <c r="B102" s="313" t="s">
        <v>2102</v>
      </c>
      <c r="C102" s="310" t="s">
        <v>2098</v>
      </c>
      <c r="D102" s="314" t="s">
        <v>2103</v>
      </c>
      <c r="E102" s="313" t="s">
        <v>2104</v>
      </c>
      <c r="F102" s="315">
        <v>836900</v>
      </c>
      <c r="G102" s="311" t="s">
        <v>2105</v>
      </c>
      <c r="H102" s="312">
        <v>42452</v>
      </c>
      <c r="I102" s="328">
        <v>42452</v>
      </c>
      <c r="J102" s="312" t="s">
        <v>1465</v>
      </c>
      <c r="K102" s="329"/>
      <c r="L102" s="329">
        <v>42442</v>
      </c>
      <c r="M102" s="313" t="s">
        <v>67</v>
      </c>
      <c r="N102" s="313" t="s">
        <v>2106</v>
      </c>
      <c r="O102" s="313"/>
      <c r="P102" s="313"/>
      <c r="Q102" s="337"/>
      <c r="R102" s="337"/>
      <c r="S102" s="315"/>
      <c r="T102" s="315"/>
    </row>
    <row r="103" s="30" customFormat="1" ht="21.95" customHeight="1" spans="1:49">
      <c r="A103" s="39" t="s">
        <v>0</v>
      </c>
      <c r="B103" s="39" t="s">
        <v>28</v>
      </c>
      <c r="C103" s="39" t="s">
        <v>29</v>
      </c>
      <c r="D103" s="39" t="s">
        <v>30</v>
      </c>
      <c r="E103" s="39" t="s">
        <v>31</v>
      </c>
      <c r="F103" s="39" t="s">
        <v>32</v>
      </c>
      <c r="G103" s="40" t="s">
        <v>34</v>
      </c>
      <c r="H103" s="41" t="s">
        <v>386</v>
      </c>
      <c r="I103" s="41" t="s">
        <v>387</v>
      </c>
      <c r="J103" s="48" t="s">
        <v>37</v>
      </c>
      <c r="K103" s="48" t="s">
        <v>38</v>
      </c>
      <c r="L103" s="48" t="s">
        <v>39</v>
      </c>
      <c r="M103" s="49" t="s">
        <v>388</v>
      </c>
      <c r="N103" s="50" t="s">
        <v>42</v>
      </c>
      <c r="O103" s="50" t="s">
        <v>43</v>
      </c>
      <c r="P103" s="51" t="s">
        <v>44</v>
      </c>
      <c r="Q103" s="41" t="s">
        <v>45</v>
      </c>
      <c r="R103" s="41" t="s">
        <v>46</v>
      </c>
      <c r="S103" s="55" t="s">
        <v>47</v>
      </c>
      <c r="T103" s="30" t="s">
        <v>34</v>
      </c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9"/>
    </row>
    <row r="104" s="273" customFormat="1" ht="21.95" customHeight="1" spans="1:20">
      <c r="A104" s="316" t="s">
        <v>2107</v>
      </c>
      <c r="B104" s="316" t="s">
        <v>2108</v>
      </c>
      <c r="C104" s="317" t="s">
        <v>2109</v>
      </c>
      <c r="D104" s="318" t="s">
        <v>2110</v>
      </c>
      <c r="E104" s="316" t="s">
        <v>1086</v>
      </c>
      <c r="F104" s="317">
        <v>1113500</v>
      </c>
      <c r="G104" s="319" t="s">
        <v>2111</v>
      </c>
      <c r="H104" s="320">
        <v>42734</v>
      </c>
      <c r="I104" s="330">
        <v>42456</v>
      </c>
      <c r="J104" s="331">
        <v>42455</v>
      </c>
      <c r="K104" s="330">
        <v>42356</v>
      </c>
      <c r="L104" s="330">
        <v>42357</v>
      </c>
      <c r="M104" s="332"/>
      <c r="N104" s="316" t="s">
        <v>2112</v>
      </c>
      <c r="O104" s="316" t="s">
        <v>1962</v>
      </c>
      <c r="P104" s="316" t="s">
        <v>738</v>
      </c>
      <c r="Q104" s="320">
        <v>42342</v>
      </c>
      <c r="R104" s="320">
        <v>42343</v>
      </c>
      <c r="S104" s="317" t="s">
        <v>99</v>
      </c>
      <c r="T104" s="317" t="s">
        <v>2113</v>
      </c>
    </row>
    <row r="105" s="271" customFormat="1" ht="21.95" customHeight="1" spans="1:20">
      <c r="A105" s="295" t="s">
        <v>2107</v>
      </c>
      <c r="B105" s="295" t="s">
        <v>2114</v>
      </c>
      <c r="C105" s="310" t="s">
        <v>2098</v>
      </c>
      <c r="D105" s="36" t="s">
        <v>2115</v>
      </c>
      <c r="E105" s="295" t="s">
        <v>2116</v>
      </c>
      <c r="F105" s="310">
        <f>944500+33000</f>
        <v>977500</v>
      </c>
      <c r="G105" s="321" t="s">
        <v>2117</v>
      </c>
      <c r="H105" s="312">
        <v>42398</v>
      </c>
      <c r="I105" s="328">
        <v>42456</v>
      </c>
      <c r="J105" s="67">
        <v>42455</v>
      </c>
      <c r="K105" s="328">
        <v>42356</v>
      </c>
      <c r="L105" s="328">
        <v>42360</v>
      </c>
      <c r="M105" s="313"/>
      <c r="N105" s="295" t="s">
        <v>2118</v>
      </c>
      <c r="O105" s="295" t="s">
        <v>2119</v>
      </c>
      <c r="P105" s="295" t="s">
        <v>2120</v>
      </c>
      <c r="Q105" s="312">
        <v>42363</v>
      </c>
      <c r="R105" s="312">
        <v>42363</v>
      </c>
      <c r="S105" s="310" t="s">
        <v>99</v>
      </c>
      <c r="T105" s="310"/>
    </row>
    <row r="106" s="271" customFormat="1" ht="21.95" customHeight="1" spans="1:20">
      <c r="A106" s="295" t="s">
        <v>2121</v>
      </c>
      <c r="B106" s="295" t="s">
        <v>2122</v>
      </c>
      <c r="C106" s="310" t="s">
        <v>2098</v>
      </c>
      <c r="D106" s="36" t="s">
        <v>2123</v>
      </c>
      <c r="E106" s="295" t="s">
        <v>2124</v>
      </c>
      <c r="F106" s="310">
        <f>817900+13200</f>
        <v>831100</v>
      </c>
      <c r="G106" s="321" t="s">
        <v>2125</v>
      </c>
      <c r="H106" s="312">
        <v>42396</v>
      </c>
      <c r="I106" s="328">
        <v>42456</v>
      </c>
      <c r="J106" s="67">
        <v>42455</v>
      </c>
      <c r="K106" s="328"/>
      <c r="L106" s="328">
        <v>42377</v>
      </c>
      <c r="M106" s="313"/>
      <c r="N106" s="295" t="s">
        <v>2126</v>
      </c>
      <c r="O106" s="295" t="s">
        <v>1350</v>
      </c>
      <c r="P106" s="295" t="s">
        <v>248</v>
      </c>
      <c r="Q106" s="312">
        <v>42391</v>
      </c>
      <c r="R106" s="312">
        <v>42392</v>
      </c>
      <c r="S106" s="310" t="s">
        <v>99</v>
      </c>
      <c r="T106" s="310"/>
    </row>
    <row r="107" s="271" customFormat="1" ht="21.95" customHeight="1" spans="1:20">
      <c r="A107" s="295" t="s">
        <v>2127</v>
      </c>
      <c r="B107" s="295" t="s">
        <v>2128</v>
      </c>
      <c r="C107" s="310" t="s">
        <v>2129</v>
      </c>
      <c r="D107" s="36" t="s">
        <v>2130</v>
      </c>
      <c r="E107" s="295" t="s">
        <v>2131</v>
      </c>
      <c r="F107" s="310">
        <v>1098800</v>
      </c>
      <c r="G107" s="321"/>
      <c r="H107" s="312">
        <v>42461</v>
      </c>
      <c r="I107" s="328">
        <v>42461</v>
      </c>
      <c r="J107" s="67">
        <v>42455</v>
      </c>
      <c r="K107" s="328">
        <v>42441</v>
      </c>
      <c r="L107" s="328">
        <v>42451</v>
      </c>
      <c r="M107" s="313"/>
      <c r="N107" s="295" t="s">
        <v>2132</v>
      </c>
      <c r="O107" s="295" t="s">
        <v>1146</v>
      </c>
      <c r="P107" s="295" t="s">
        <v>222</v>
      </c>
      <c r="Q107" s="312">
        <v>42450</v>
      </c>
      <c r="R107" s="312">
        <v>42451</v>
      </c>
      <c r="S107" s="310" t="s">
        <v>99</v>
      </c>
      <c r="T107" s="310"/>
    </row>
    <row r="108" s="271" customFormat="1" ht="21.95" customHeight="1" spans="1:20">
      <c r="A108" s="295" t="s">
        <v>2133</v>
      </c>
      <c r="B108" s="295" t="s">
        <v>2134</v>
      </c>
      <c r="C108" s="310" t="s">
        <v>175</v>
      </c>
      <c r="D108" s="322" t="s">
        <v>2135</v>
      </c>
      <c r="E108" s="295" t="s">
        <v>2116</v>
      </c>
      <c r="F108" s="310">
        <f>772900+35000</f>
        <v>807900</v>
      </c>
      <c r="G108" s="321" t="s">
        <v>2136</v>
      </c>
      <c r="H108" s="312">
        <v>42474</v>
      </c>
      <c r="I108" s="328">
        <v>42474</v>
      </c>
      <c r="J108" s="67">
        <v>42489</v>
      </c>
      <c r="K108" s="328">
        <v>42371</v>
      </c>
      <c r="L108" s="328">
        <v>42377</v>
      </c>
      <c r="M108" s="313" t="s">
        <v>67</v>
      </c>
      <c r="N108" s="295" t="s">
        <v>2137</v>
      </c>
      <c r="O108" s="295" t="s">
        <v>166</v>
      </c>
      <c r="P108" s="295" t="s">
        <v>393</v>
      </c>
      <c r="Q108" s="312">
        <v>42466</v>
      </c>
      <c r="R108" s="312">
        <v>42467</v>
      </c>
      <c r="S108" s="310" t="s">
        <v>168</v>
      </c>
      <c r="T108" s="310"/>
    </row>
    <row r="109" s="271" customFormat="1" ht="21.95" customHeight="1" spans="1:20">
      <c r="A109" s="295" t="s">
        <v>2133</v>
      </c>
      <c r="B109" s="295" t="s">
        <v>2138</v>
      </c>
      <c r="C109" s="310" t="s">
        <v>160</v>
      </c>
      <c r="D109" s="322" t="s">
        <v>2139</v>
      </c>
      <c r="E109" s="295" t="s">
        <v>2140</v>
      </c>
      <c r="F109" s="310">
        <f>753800+13200</f>
        <v>767000</v>
      </c>
      <c r="G109" s="321" t="s">
        <v>2141</v>
      </c>
      <c r="H109" s="312">
        <v>42478</v>
      </c>
      <c r="I109" s="328">
        <v>42478</v>
      </c>
      <c r="J109" s="67">
        <v>42489</v>
      </c>
      <c r="K109" s="328">
        <v>42421</v>
      </c>
      <c r="L109" s="328">
        <v>42423</v>
      </c>
      <c r="M109" s="313"/>
      <c r="N109" s="295" t="s">
        <v>2142</v>
      </c>
      <c r="O109" s="295" t="s">
        <v>399</v>
      </c>
      <c r="P109" s="295" t="s">
        <v>400</v>
      </c>
      <c r="Q109" s="312">
        <v>42457</v>
      </c>
      <c r="R109" s="312">
        <v>42458</v>
      </c>
      <c r="S109" s="310" t="s">
        <v>168</v>
      </c>
      <c r="T109" s="310" t="s">
        <v>2143</v>
      </c>
    </row>
    <row r="110" s="271" customFormat="1" ht="21.95" customHeight="1" spans="1:20">
      <c r="A110" s="295" t="s">
        <v>2144</v>
      </c>
      <c r="B110" s="295" t="s">
        <v>2145</v>
      </c>
      <c r="C110" s="310" t="s">
        <v>160</v>
      </c>
      <c r="D110" s="322" t="s">
        <v>2146</v>
      </c>
      <c r="E110" s="295" t="s">
        <v>2140</v>
      </c>
      <c r="F110" s="310">
        <v>855800</v>
      </c>
      <c r="G110" s="321" t="s">
        <v>2141</v>
      </c>
      <c r="H110" s="312">
        <v>42481</v>
      </c>
      <c r="I110" s="333">
        <v>42481</v>
      </c>
      <c r="J110" s="67">
        <v>42511</v>
      </c>
      <c r="K110" s="328">
        <v>42416</v>
      </c>
      <c r="L110" s="328">
        <v>42418</v>
      </c>
      <c r="M110" s="313"/>
      <c r="N110" s="295" t="s">
        <v>2147</v>
      </c>
      <c r="O110" s="295" t="s">
        <v>2148</v>
      </c>
      <c r="P110" s="295" t="s">
        <v>222</v>
      </c>
      <c r="Q110" s="312">
        <v>42469</v>
      </c>
      <c r="R110" s="312">
        <v>42471</v>
      </c>
      <c r="S110" s="310" t="s">
        <v>168</v>
      </c>
      <c r="T110" s="310"/>
    </row>
    <row r="111" s="271" customFormat="1" ht="21.95" customHeight="1" spans="1:20">
      <c r="A111" s="295" t="s">
        <v>2144</v>
      </c>
      <c r="B111" s="295" t="s">
        <v>2149</v>
      </c>
      <c r="C111" s="310" t="s">
        <v>175</v>
      </c>
      <c r="D111" s="322" t="s">
        <v>2150</v>
      </c>
      <c r="E111" s="295" t="s">
        <v>2151</v>
      </c>
      <c r="F111" s="310">
        <v>874900</v>
      </c>
      <c r="G111" s="321"/>
      <c r="H111" s="312">
        <v>42501</v>
      </c>
      <c r="I111" s="328">
        <v>42501</v>
      </c>
      <c r="J111" s="67">
        <v>42511</v>
      </c>
      <c r="K111" s="323"/>
      <c r="L111" s="328">
        <v>42486</v>
      </c>
      <c r="M111" s="313" t="s">
        <v>2152</v>
      </c>
      <c r="N111" s="295" t="s">
        <v>2153</v>
      </c>
      <c r="O111" s="295" t="s">
        <v>606</v>
      </c>
      <c r="P111" s="295" t="s">
        <v>1197</v>
      </c>
      <c r="Q111" s="312">
        <v>42442</v>
      </c>
      <c r="R111" s="312"/>
      <c r="S111" s="310" t="s">
        <v>2154</v>
      </c>
      <c r="T111" s="310"/>
    </row>
    <row r="112" s="271" customFormat="1" ht="21.95" customHeight="1" spans="1:20">
      <c r="A112" s="295" t="s">
        <v>2155</v>
      </c>
      <c r="B112" s="295" t="s">
        <v>2156</v>
      </c>
      <c r="C112" s="310" t="s">
        <v>175</v>
      </c>
      <c r="D112" s="322" t="s">
        <v>2157</v>
      </c>
      <c r="E112" s="295" t="s">
        <v>2158</v>
      </c>
      <c r="F112" s="310">
        <v>1113500</v>
      </c>
      <c r="G112" s="321"/>
      <c r="H112" s="312">
        <v>42503</v>
      </c>
      <c r="I112" s="328">
        <v>42504</v>
      </c>
      <c r="J112" s="67">
        <v>42511</v>
      </c>
      <c r="K112" s="323"/>
      <c r="L112" s="328">
        <v>42501</v>
      </c>
      <c r="M112" s="313" t="s">
        <v>67</v>
      </c>
      <c r="N112" s="295" t="s">
        <v>2159</v>
      </c>
      <c r="O112" s="295" t="s">
        <v>405</v>
      </c>
      <c r="P112" s="295" t="s">
        <v>1197</v>
      </c>
      <c r="Q112" s="312">
        <v>42731</v>
      </c>
      <c r="R112" s="312"/>
      <c r="S112" s="310"/>
      <c r="T112" s="310"/>
    </row>
    <row r="113" s="271" customFormat="1" ht="21.95" customHeight="1" spans="1:20">
      <c r="A113" s="295" t="s">
        <v>2160</v>
      </c>
      <c r="B113" s="295" t="s">
        <v>2161</v>
      </c>
      <c r="C113" s="310" t="s">
        <v>175</v>
      </c>
      <c r="D113" s="36" t="s">
        <v>2162</v>
      </c>
      <c r="E113" s="295" t="s">
        <v>2116</v>
      </c>
      <c r="F113" s="310">
        <v>817900</v>
      </c>
      <c r="G113" s="321"/>
      <c r="H113" s="312">
        <v>42509</v>
      </c>
      <c r="I113" s="328">
        <v>42510</v>
      </c>
      <c r="J113" s="312">
        <v>42543</v>
      </c>
      <c r="K113" s="323">
        <v>42499</v>
      </c>
      <c r="L113" s="328">
        <v>42499</v>
      </c>
      <c r="M113" s="313"/>
      <c r="N113" s="295" t="s">
        <v>2163</v>
      </c>
      <c r="O113" s="295" t="s">
        <v>714</v>
      </c>
      <c r="P113" s="295" t="s">
        <v>98</v>
      </c>
      <c r="Q113" s="312">
        <v>42492</v>
      </c>
      <c r="R113" s="312">
        <v>42493</v>
      </c>
      <c r="S113" s="310" t="s">
        <v>168</v>
      </c>
      <c r="T113" s="310"/>
    </row>
    <row r="114" s="271" customFormat="1" ht="21.95" customHeight="1" spans="1:20">
      <c r="A114" s="295" t="s">
        <v>2160</v>
      </c>
      <c r="B114" s="295" t="s">
        <v>2164</v>
      </c>
      <c r="C114" s="310" t="s">
        <v>160</v>
      </c>
      <c r="D114" s="36" t="s">
        <v>2165</v>
      </c>
      <c r="E114" s="295" t="s">
        <v>1086</v>
      </c>
      <c r="F114" s="310">
        <v>798800</v>
      </c>
      <c r="G114" s="321"/>
      <c r="H114" s="312">
        <v>42519</v>
      </c>
      <c r="I114" s="328">
        <v>42520</v>
      </c>
      <c r="J114" s="312">
        <v>42543</v>
      </c>
      <c r="K114" s="323">
        <v>42393</v>
      </c>
      <c r="L114" s="328">
        <v>42401</v>
      </c>
      <c r="M114" s="313" t="s">
        <v>67</v>
      </c>
      <c r="N114" s="295" t="s">
        <v>2166</v>
      </c>
      <c r="O114" s="295" t="s">
        <v>606</v>
      </c>
      <c r="P114" s="295" t="s">
        <v>400</v>
      </c>
      <c r="Q114" s="312">
        <v>42518</v>
      </c>
      <c r="R114" s="312">
        <v>42518</v>
      </c>
      <c r="S114" s="310" t="s">
        <v>99</v>
      </c>
      <c r="T114" s="310" t="s">
        <v>2167</v>
      </c>
    </row>
    <row r="115" s="271" customFormat="1" ht="21.95" customHeight="1" spans="1:20">
      <c r="A115" s="295" t="s">
        <v>2144</v>
      </c>
      <c r="B115" s="295" t="s">
        <v>2168</v>
      </c>
      <c r="C115" s="310" t="s">
        <v>175</v>
      </c>
      <c r="D115" s="36" t="s">
        <v>2169</v>
      </c>
      <c r="E115" s="295" t="s">
        <v>1572</v>
      </c>
      <c r="F115" s="310">
        <v>874900</v>
      </c>
      <c r="G115" s="321"/>
      <c r="H115" s="312">
        <v>42521</v>
      </c>
      <c r="I115" s="328">
        <v>42522</v>
      </c>
      <c r="J115" s="312">
        <v>42543</v>
      </c>
      <c r="K115" s="323"/>
      <c r="L115" s="328">
        <v>42486</v>
      </c>
      <c r="M115" s="313"/>
      <c r="N115" s="295" t="s">
        <v>2170</v>
      </c>
      <c r="O115" s="295" t="s">
        <v>1350</v>
      </c>
      <c r="P115" s="295" t="s">
        <v>248</v>
      </c>
      <c r="Q115" s="312">
        <v>42512</v>
      </c>
      <c r="R115" s="312">
        <v>42512</v>
      </c>
      <c r="S115" s="310" t="s">
        <v>99</v>
      </c>
      <c r="T115" s="310"/>
    </row>
    <row r="116" s="271" customFormat="1" ht="21.95" customHeight="1" spans="1:20">
      <c r="A116" s="295" t="s">
        <v>2160</v>
      </c>
      <c r="B116" s="295" t="s">
        <v>2171</v>
      </c>
      <c r="C116" s="310" t="s">
        <v>175</v>
      </c>
      <c r="D116" s="36" t="s">
        <v>2172</v>
      </c>
      <c r="E116" s="295" t="s">
        <v>1572</v>
      </c>
      <c r="F116" s="310">
        <v>817900</v>
      </c>
      <c r="G116" s="311"/>
      <c r="H116" s="312">
        <v>42549</v>
      </c>
      <c r="I116" s="328">
        <v>42550</v>
      </c>
      <c r="J116" s="334">
        <v>42550</v>
      </c>
      <c r="K116" s="323"/>
      <c r="L116" s="328">
        <v>42549</v>
      </c>
      <c r="M116" s="313"/>
      <c r="N116" s="295" t="s">
        <v>2173</v>
      </c>
      <c r="O116" s="295" t="s">
        <v>606</v>
      </c>
      <c r="P116" s="295" t="s">
        <v>1197</v>
      </c>
      <c r="Q116" s="312">
        <v>42533</v>
      </c>
      <c r="R116" s="312">
        <v>42533</v>
      </c>
      <c r="S116" s="310" t="s">
        <v>168</v>
      </c>
      <c r="T116" s="310"/>
    </row>
    <row r="117" s="271" customFormat="1" ht="21.95" customHeight="1" spans="1:20">
      <c r="A117" s="295" t="s">
        <v>2160</v>
      </c>
      <c r="B117" s="295" t="s">
        <v>2174</v>
      </c>
      <c r="C117" s="310" t="s">
        <v>160</v>
      </c>
      <c r="D117" s="36" t="s">
        <v>2175</v>
      </c>
      <c r="E117" s="295" t="s">
        <v>2176</v>
      </c>
      <c r="F117" s="310">
        <v>836900</v>
      </c>
      <c r="G117" s="321" t="s">
        <v>2177</v>
      </c>
      <c r="H117" s="312">
        <v>42551</v>
      </c>
      <c r="I117" s="328">
        <v>42551</v>
      </c>
      <c r="J117" s="334">
        <v>42550</v>
      </c>
      <c r="K117" s="323">
        <v>42341</v>
      </c>
      <c r="L117" s="328">
        <v>42344</v>
      </c>
      <c r="M117" s="313" t="s">
        <v>67</v>
      </c>
      <c r="N117" s="295" t="s">
        <v>2178</v>
      </c>
      <c r="O117" s="295" t="s">
        <v>554</v>
      </c>
      <c r="P117" s="295" t="s">
        <v>400</v>
      </c>
      <c r="Q117" s="312">
        <v>42530</v>
      </c>
      <c r="R117" s="312">
        <v>42531</v>
      </c>
      <c r="S117" s="310" t="s">
        <v>168</v>
      </c>
      <c r="T117" s="310"/>
    </row>
    <row r="118" s="271" customFormat="1" ht="21.95" customHeight="1" spans="1:20">
      <c r="A118" s="295" t="s">
        <v>2133</v>
      </c>
      <c r="B118" s="295" t="s">
        <v>2179</v>
      </c>
      <c r="C118" s="310" t="s">
        <v>175</v>
      </c>
      <c r="D118" s="322" t="s">
        <v>2180</v>
      </c>
      <c r="E118" s="295" t="s">
        <v>1255</v>
      </c>
      <c r="F118" s="310">
        <v>772900</v>
      </c>
      <c r="G118" s="311"/>
      <c r="H118" s="312">
        <v>42575</v>
      </c>
      <c r="I118" s="328">
        <v>42576</v>
      </c>
      <c r="J118" s="312">
        <v>42579</v>
      </c>
      <c r="K118" s="323">
        <v>42542</v>
      </c>
      <c r="L118" s="328">
        <v>42549</v>
      </c>
      <c r="M118" s="313" t="s">
        <v>67</v>
      </c>
      <c r="N118" s="295" t="s">
        <v>2181</v>
      </c>
      <c r="O118" s="295" t="s">
        <v>2054</v>
      </c>
      <c r="P118" s="295" t="s">
        <v>641</v>
      </c>
      <c r="Q118" s="312">
        <v>42532</v>
      </c>
      <c r="R118" s="312">
        <v>42532</v>
      </c>
      <c r="S118" s="310" t="s">
        <v>168</v>
      </c>
      <c r="T118" s="310"/>
    </row>
    <row r="119" s="271" customFormat="1" ht="21.95" customHeight="1" spans="1:20">
      <c r="A119" s="295" t="s">
        <v>2144</v>
      </c>
      <c r="B119" s="295" t="s">
        <v>2182</v>
      </c>
      <c r="C119" s="310" t="s">
        <v>175</v>
      </c>
      <c r="D119" s="322" t="s">
        <v>2183</v>
      </c>
      <c r="E119" s="295" t="s">
        <v>2184</v>
      </c>
      <c r="F119" s="310">
        <v>874900</v>
      </c>
      <c r="G119" s="311" t="s">
        <v>2141</v>
      </c>
      <c r="H119" s="312">
        <v>42551</v>
      </c>
      <c r="I119" s="328">
        <v>42551</v>
      </c>
      <c r="J119" s="312">
        <v>42579</v>
      </c>
      <c r="K119" s="323">
        <v>42401</v>
      </c>
      <c r="L119" s="328">
        <v>42401</v>
      </c>
      <c r="M119" s="313" t="s">
        <v>67</v>
      </c>
      <c r="N119" s="295" t="s">
        <v>2185</v>
      </c>
      <c r="O119" s="295" t="s">
        <v>405</v>
      </c>
      <c r="P119" s="295" t="s">
        <v>1197</v>
      </c>
      <c r="Q119" s="312">
        <v>42546</v>
      </c>
      <c r="R119" s="312">
        <v>42548</v>
      </c>
      <c r="S119" s="310" t="s">
        <v>99</v>
      </c>
      <c r="T119" s="310"/>
    </row>
    <row r="120" s="271" customFormat="1" ht="21.95" customHeight="1" spans="1:20">
      <c r="A120" s="295" t="s">
        <v>2186</v>
      </c>
      <c r="B120" s="295" t="s">
        <v>2187</v>
      </c>
      <c r="C120" s="310" t="s">
        <v>175</v>
      </c>
      <c r="D120" s="322" t="s">
        <v>2188</v>
      </c>
      <c r="E120" s="295" t="s">
        <v>2189</v>
      </c>
      <c r="F120" s="310">
        <v>944500</v>
      </c>
      <c r="G120" s="321"/>
      <c r="H120" s="312">
        <v>42551</v>
      </c>
      <c r="I120" s="328">
        <v>42551</v>
      </c>
      <c r="J120" s="312">
        <v>42579</v>
      </c>
      <c r="K120" s="323">
        <v>42552</v>
      </c>
      <c r="L120" s="328">
        <v>42555</v>
      </c>
      <c r="M120" s="313"/>
      <c r="N120" s="295" t="s">
        <v>2190</v>
      </c>
      <c r="O120" s="295" t="s">
        <v>405</v>
      </c>
      <c r="P120" s="295" t="s">
        <v>1197</v>
      </c>
      <c r="Q120" s="312">
        <v>42532</v>
      </c>
      <c r="R120" s="312">
        <v>42532</v>
      </c>
      <c r="S120" s="310" t="s">
        <v>99</v>
      </c>
      <c r="T120" s="310"/>
    </row>
    <row r="121" s="271" customFormat="1" ht="21.95" customHeight="1" spans="1:20">
      <c r="A121" s="295" t="s">
        <v>2133</v>
      </c>
      <c r="B121" s="295" t="s">
        <v>2191</v>
      </c>
      <c r="C121" s="310" t="s">
        <v>175</v>
      </c>
      <c r="D121" s="322" t="s">
        <v>2192</v>
      </c>
      <c r="E121" s="295" t="s">
        <v>2151</v>
      </c>
      <c r="F121" s="310">
        <v>772900</v>
      </c>
      <c r="G121" s="311"/>
      <c r="H121" s="312">
        <v>42551</v>
      </c>
      <c r="I121" s="328">
        <v>42551</v>
      </c>
      <c r="J121" s="312">
        <v>42579</v>
      </c>
      <c r="K121" s="323">
        <v>42557</v>
      </c>
      <c r="L121" s="328">
        <v>42557</v>
      </c>
      <c r="M121" s="313"/>
      <c r="N121" s="295" t="s">
        <v>2193</v>
      </c>
      <c r="O121" s="295" t="s">
        <v>606</v>
      </c>
      <c r="P121" s="295" t="s">
        <v>1197</v>
      </c>
      <c r="Q121" s="312">
        <v>42546</v>
      </c>
      <c r="R121" s="312">
        <v>42548</v>
      </c>
      <c r="S121" s="310" t="s">
        <v>99</v>
      </c>
      <c r="T121" s="310"/>
    </row>
    <row r="122" s="271" customFormat="1" ht="21.95" customHeight="1" spans="1:20">
      <c r="A122" s="295" t="s">
        <v>2186</v>
      </c>
      <c r="B122" s="295" t="s">
        <v>2194</v>
      </c>
      <c r="C122" s="310" t="s">
        <v>175</v>
      </c>
      <c r="D122" s="322" t="s">
        <v>2195</v>
      </c>
      <c r="E122" s="295" t="s">
        <v>2196</v>
      </c>
      <c r="F122" s="310">
        <v>975500</v>
      </c>
      <c r="G122" s="321"/>
      <c r="H122" s="312">
        <v>42578</v>
      </c>
      <c r="I122" s="328">
        <v>42579</v>
      </c>
      <c r="J122" s="312">
        <v>42579</v>
      </c>
      <c r="K122" s="323">
        <v>42552</v>
      </c>
      <c r="L122" s="328">
        <v>42555</v>
      </c>
      <c r="M122" s="313"/>
      <c r="N122" s="295" t="s">
        <v>2197</v>
      </c>
      <c r="O122" s="295" t="s">
        <v>405</v>
      </c>
      <c r="P122" s="295" t="s">
        <v>400</v>
      </c>
      <c r="Q122" s="312">
        <v>42521</v>
      </c>
      <c r="R122" s="312">
        <v>42521</v>
      </c>
      <c r="S122" s="310" t="s">
        <v>168</v>
      </c>
      <c r="T122" s="310"/>
    </row>
    <row r="123" s="271" customFormat="1" ht="21.95" customHeight="1" spans="1:20">
      <c r="A123" s="295" t="s">
        <v>2144</v>
      </c>
      <c r="B123" s="295" t="s">
        <v>2198</v>
      </c>
      <c r="C123" s="310" t="s">
        <v>175</v>
      </c>
      <c r="D123" s="322" t="s">
        <v>2199</v>
      </c>
      <c r="E123" s="295" t="s">
        <v>421</v>
      </c>
      <c r="F123" s="310">
        <v>874900</v>
      </c>
      <c r="G123" s="321" t="s">
        <v>2141</v>
      </c>
      <c r="H123" s="312">
        <v>42581</v>
      </c>
      <c r="I123" s="328">
        <v>42583</v>
      </c>
      <c r="J123" s="312">
        <v>42605</v>
      </c>
      <c r="K123" s="323">
        <v>42574</v>
      </c>
      <c r="L123" s="328">
        <v>42579</v>
      </c>
      <c r="M123" s="335" t="s">
        <v>2152</v>
      </c>
      <c r="N123" s="295" t="s">
        <v>2200</v>
      </c>
      <c r="O123" s="295" t="s">
        <v>405</v>
      </c>
      <c r="P123" s="295" t="s">
        <v>1197</v>
      </c>
      <c r="Q123" s="312">
        <v>42560</v>
      </c>
      <c r="R123" s="312">
        <v>42560</v>
      </c>
      <c r="S123" s="310" t="s">
        <v>99</v>
      </c>
      <c r="T123" s="310"/>
    </row>
    <row r="124" s="271" customFormat="1" ht="21.95" customHeight="1" spans="1:20">
      <c r="A124" s="295" t="s">
        <v>2160</v>
      </c>
      <c r="B124" s="295" t="s">
        <v>2201</v>
      </c>
      <c r="C124" s="310" t="s">
        <v>175</v>
      </c>
      <c r="D124" s="322" t="s">
        <v>2202</v>
      </c>
      <c r="E124" s="295" t="s">
        <v>1086</v>
      </c>
      <c r="F124" s="310">
        <f>817900+13200</f>
        <v>831100</v>
      </c>
      <c r="G124" s="321" t="s">
        <v>2141</v>
      </c>
      <c r="H124" s="312">
        <v>42594</v>
      </c>
      <c r="I124" s="328">
        <v>42594</v>
      </c>
      <c r="J124" s="312">
        <v>42605</v>
      </c>
      <c r="K124" s="323"/>
      <c r="L124" s="328">
        <v>42587</v>
      </c>
      <c r="M124" s="313"/>
      <c r="N124" s="271" t="s">
        <v>2203</v>
      </c>
      <c r="O124" s="295" t="s">
        <v>554</v>
      </c>
      <c r="P124" s="295" t="s">
        <v>400</v>
      </c>
      <c r="Q124" s="312">
        <v>42577</v>
      </c>
      <c r="R124" s="312">
        <v>42577</v>
      </c>
      <c r="S124" s="310" t="s">
        <v>168</v>
      </c>
      <c r="T124" s="310"/>
    </row>
    <row r="125" s="271" customFormat="1" ht="21.95" customHeight="1" spans="1:20">
      <c r="A125" s="295" t="s">
        <v>2160</v>
      </c>
      <c r="B125" s="295" t="s">
        <v>2204</v>
      </c>
      <c r="C125" s="310" t="s">
        <v>175</v>
      </c>
      <c r="D125" s="322" t="s">
        <v>2205</v>
      </c>
      <c r="E125" s="295" t="s">
        <v>2206</v>
      </c>
      <c r="F125" s="310">
        <f>817900+13200</f>
        <v>831100</v>
      </c>
      <c r="G125" s="321" t="s">
        <v>2141</v>
      </c>
      <c r="H125" s="312">
        <v>42597</v>
      </c>
      <c r="I125" s="328">
        <v>42598</v>
      </c>
      <c r="J125" s="312">
        <v>42605</v>
      </c>
      <c r="K125" s="323"/>
      <c r="L125" s="328">
        <v>42590</v>
      </c>
      <c r="M125" s="313"/>
      <c r="N125" s="295" t="s">
        <v>2207</v>
      </c>
      <c r="O125" s="295" t="s">
        <v>405</v>
      </c>
      <c r="P125" s="295" t="s">
        <v>400</v>
      </c>
      <c r="Q125" s="312">
        <v>42589</v>
      </c>
      <c r="R125" s="312">
        <v>42589</v>
      </c>
      <c r="S125" s="310" t="s">
        <v>168</v>
      </c>
      <c r="T125" s="310"/>
    </row>
    <row r="126" s="271" customFormat="1" ht="21.95" customHeight="1" spans="1:20">
      <c r="A126" s="295" t="s">
        <v>2133</v>
      </c>
      <c r="B126" s="295" t="s">
        <v>2208</v>
      </c>
      <c r="C126" s="310" t="s">
        <v>175</v>
      </c>
      <c r="D126" s="36" t="s">
        <v>2209</v>
      </c>
      <c r="E126" s="295" t="s">
        <v>2210</v>
      </c>
      <c r="F126" s="310">
        <f>772900+13200</f>
        <v>786100</v>
      </c>
      <c r="G126" s="321" t="s">
        <v>2141</v>
      </c>
      <c r="H126" s="312">
        <v>42598</v>
      </c>
      <c r="I126" s="328">
        <v>42599</v>
      </c>
      <c r="J126" s="336">
        <v>42611</v>
      </c>
      <c r="K126" s="323"/>
      <c r="L126" s="328">
        <v>42590</v>
      </c>
      <c r="M126" s="313"/>
      <c r="N126" s="295" t="s">
        <v>2211</v>
      </c>
      <c r="O126" s="295" t="s">
        <v>665</v>
      </c>
      <c r="P126" s="295" t="s">
        <v>393</v>
      </c>
      <c r="Q126" s="312">
        <v>42589</v>
      </c>
      <c r="R126" s="312">
        <v>42590</v>
      </c>
      <c r="S126" s="310" t="s">
        <v>168</v>
      </c>
      <c r="T126" s="310"/>
    </row>
    <row r="127" s="271" customFormat="1" ht="21.95" customHeight="1" spans="1:20">
      <c r="A127" s="295" t="s">
        <v>2133</v>
      </c>
      <c r="B127" s="295" t="s">
        <v>2212</v>
      </c>
      <c r="C127" s="310" t="s">
        <v>175</v>
      </c>
      <c r="D127" s="36" t="s">
        <v>2213</v>
      </c>
      <c r="E127" s="295" t="s">
        <v>2214</v>
      </c>
      <c r="F127" s="310">
        <f>772900+13200</f>
        <v>786100</v>
      </c>
      <c r="G127" s="321" t="s">
        <v>2141</v>
      </c>
      <c r="H127" s="312">
        <v>42611</v>
      </c>
      <c r="I127" s="328">
        <v>42612</v>
      </c>
      <c r="J127" s="336">
        <v>42611</v>
      </c>
      <c r="K127" s="323">
        <v>42587</v>
      </c>
      <c r="L127" s="328">
        <v>42590</v>
      </c>
      <c r="M127" s="313"/>
      <c r="N127" s="295" t="s">
        <v>2215</v>
      </c>
      <c r="O127" s="295" t="s">
        <v>240</v>
      </c>
      <c r="P127" s="295" t="s">
        <v>167</v>
      </c>
      <c r="Q127" s="312">
        <v>42579</v>
      </c>
      <c r="R127" s="312">
        <v>42579</v>
      </c>
      <c r="S127" s="310" t="s">
        <v>168</v>
      </c>
      <c r="T127" s="310" t="s">
        <v>2216</v>
      </c>
    </row>
    <row r="128" s="271" customFormat="1" ht="21.95" customHeight="1" spans="1:21">
      <c r="A128" s="295" t="s">
        <v>2144</v>
      </c>
      <c r="B128" s="295" t="s">
        <v>2217</v>
      </c>
      <c r="C128" s="310" t="s">
        <v>2218</v>
      </c>
      <c r="D128" s="322" t="s">
        <v>2219</v>
      </c>
      <c r="E128" s="295" t="s">
        <v>2189</v>
      </c>
      <c r="F128" s="310">
        <f>874900+13200</f>
        <v>888100</v>
      </c>
      <c r="G128" s="321" t="s">
        <v>2141</v>
      </c>
      <c r="H128" s="323">
        <v>42633</v>
      </c>
      <c r="I128" s="323">
        <v>42634</v>
      </c>
      <c r="J128" s="312">
        <v>42665</v>
      </c>
      <c r="K128" s="323">
        <v>42632</v>
      </c>
      <c r="L128" s="328">
        <v>42632</v>
      </c>
      <c r="M128" s="68">
        <f ca="1" t="shared" ref="M128:M144" si="0">TODAY()-L128</f>
        <v>1173</v>
      </c>
      <c r="N128" s="313"/>
      <c r="O128" s="295" t="s">
        <v>2220</v>
      </c>
      <c r="P128" s="295" t="s">
        <v>606</v>
      </c>
      <c r="Q128" s="295" t="s">
        <v>400</v>
      </c>
      <c r="R128" s="312">
        <v>42560</v>
      </c>
      <c r="S128" s="312">
        <v>42587</v>
      </c>
      <c r="T128" s="310" t="s">
        <v>168</v>
      </c>
      <c r="U128" s="310"/>
    </row>
    <row r="129" s="271" customFormat="1" ht="21" customHeight="1" spans="1:21">
      <c r="A129" s="295" t="s">
        <v>2133</v>
      </c>
      <c r="B129" s="295" t="s">
        <v>2221</v>
      </c>
      <c r="C129" s="310" t="s">
        <v>175</v>
      </c>
      <c r="D129" s="322" t="s">
        <v>2222</v>
      </c>
      <c r="E129" s="295" t="s">
        <v>2223</v>
      </c>
      <c r="F129" s="310">
        <f>772900+13200</f>
        <v>786100</v>
      </c>
      <c r="G129" s="321" t="s">
        <v>2141</v>
      </c>
      <c r="H129" s="323">
        <v>42634</v>
      </c>
      <c r="I129" s="323">
        <v>42635</v>
      </c>
      <c r="J129" s="312">
        <v>42665</v>
      </c>
      <c r="K129" s="323">
        <v>42632</v>
      </c>
      <c r="L129" s="328">
        <v>42632</v>
      </c>
      <c r="M129" s="68">
        <f ca="1" t="shared" si="0"/>
        <v>1173</v>
      </c>
      <c r="N129" s="335"/>
      <c r="O129" s="295" t="s">
        <v>2224</v>
      </c>
      <c r="P129" s="295" t="s">
        <v>405</v>
      </c>
      <c r="Q129" s="295" t="s">
        <v>1197</v>
      </c>
      <c r="R129" s="312">
        <v>42615</v>
      </c>
      <c r="S129" s="312">
        <v>42616</v>
      </c>
      <c r="T129" s="310" t="s">
        <v>2225</v>
      </c>
      <c r="U129" s="310"/>
    </row>
    <row r="130" s="271" customFormat="1" ht="21" customHeight="1" spans="1:21">
      <c r="A130" s="295" t="s">
        <v>2160</v>
      </c>
      <c r="B130" s="295" t="s">
        <v>2226</v>
      </c>
      <c r="C130" s="310" t="s">
        <v>160</v>
      </c>
      <c r="D130" s="322" t="s">
        <v>2227</v>
      </c>
      <c r="E130" s="295" t="s">
        <v>1086</v>
      </c>
      <c r="F130" s="310">
        <f>798800+13200</f>
        <v>812000</v>
      </c>
      <c r="G130" s="321" t="s">
        <v>2141</v>
      </c>
      <c r="H130" s="323">
        <v>42643</v>
      </c>
      <c r="I130" s="323">
        <v>42643</v>
      </c>
      <c r="J130" s="312">
        <v>42665</v>
      </c>
      <c r="K130" s="323"/>
      <c r="L130" s="328">
        <v>42377</v>
      </c>
      <c r="M130" s="68">
        <f ca="1" t="shared" si="0"/>
        <v>1428</v>
      </c>
      <c r="N130" s="335" t="s">
        <v>67</v>
      </c>
      <c r="O130" s="295" t="s">
        <v>2228</v>
      </c>
      <c r="P130" s="295" t="s">
        <v>405</v>
      </c>
      <c r="Q130" s="295" t="s">
        <v>400</v>
      </c>
      <c r="R130" s="312">
        <v>42637</v>
      </c>
      <c r="S130" s="312">
        <v>42637</v>
      </c>
      <c r="T130" s="310" t="s">
        <v>168</v>
      </c>
      <c r="U130" s="310"/>
    </row>
    <row r="131" s="271" customFormat="1" ht="21" customHeight="1" spans="1:21">
      <c r="A131" s="295" t="s">
        <v>2186</v>
      </c>
      <c r="B131" s="295" t="s">
        <v>2229</v>
      </c>
      <c r="C131" s="310" t="s">
        <v>175</v>
      </c>
      <c r="D131" s="322" t="s">
        <v>2230</v>
      </c>
      <c r="E131" s="295" t="s">
        <v>2231</v>
      </c>
      <c r="F131" s="310">
        <f>944500+13200</f>
        <v>957700</v>
      </c>
      <c r="G131" s="321" t="s">
        <v>2141</v>
      </c>
      <c r="H131" s="323">
        <v>42643</v>
      </c>
      <c r="I131" s="323">
        <v>42647</v>
      </c>
      <c r="J131" s="312">
        <v>42665</v>
      </c>
      <c r="K131" s="323"/>
      <c r="L131" s="328">
        <v>42600</v>
      </c>
      <c r="M131" s="68">
        <f ca="1" t="shared" si="0"/>
        <v>1205</v>
      </c>
      <c r="N131" s="335"/>
      <c r="O131" s="295" t="s">
        <v>2232</v>
      </c>
      <c r="P131" s="295" t="s">
        <v>633</v>
      </c>
      <c r="Q131" s="295" t="s">
        <v>167</v>
      </c>
      <c r="R131" s="312">
        <v>42634</v>
      </c>
      <c r="S131" s="312">
        <v>42635</v>
      </c>
      <c r="T131" s="310" t="s">
        <v>168</v>
      </c>
      <c r="U131" s="310"/>
    </row>
    <row r="132" s="271" customFormat="1" ht="21" customHeight="1" spans="1:21">
      <c r="A132" s="295" t="s">
        <v>2155</v>
      </c>
      <c r="B132" s="295" t="s">
        <v>2233</v>
      </c>
      <c r="C132" s="310" t="s">
        <v>2218</v>
      </c>
      <c r="D132" s="322" t="s">
        <v>2234</v>
      </c>
      <c r="E132" s="295" t="s">
        <v>2235</v>
      </c>
      <c r="F132" s="310">
        <f>1113500+13200</f>
        <v>1126700</v>
      </c>
      <c r="G132" s="321" t="s">
        <v>2141</v>
      </c>
      <c r="H132" s="323">
        <v>42637</v>
      </c>
      <c r="I132" s="323">
        <v>42637</v>
      </c>
      <c r="J132" s="312">
        <v>42665</v>
      </c>
      <c r="K132" s="323">
        <v>42632</v>
      </c>
      <c r="L132" s="328">
        <v>42632</v>
      </c>
      <c r="M132" s="68">
        <f ca="1" t="shared" si="0"/>
        <v>1173</v>
      </c>
      <c r="N132" s="335"/>
      <c r="O132" s="295" t="s">
        <v>2236</v>
      </c>
      <c r="P132" s="295" t="s">
        <v>2237</v>
      </c>
      <c r="Q132" s="295" t="s">
        <v>222</v>
      </c>
      <c r="R132" s="312">
        <v>42574</v>
      </c>
      <c r="S132" s="312">
        <v>42574</v>
      </c>
      <c r="T132" s="310" t="s">
        <v>99</v>
      </c>
      <c r="U132" s="310"/>
    </row>
    <row r="133" s="274" customFormat="1" ht="21" customHeight="1" spans="1:21">
      <c r="A133" s="338" t="s">
        <v>2155</v>
      </c>
      <c r="B133" s="338" t="s">
        <v>2238</v>
      </c>
      <c r="C133" s="339" t="s">
        <v>2218</v>
      </c>
      <c r="D133" s="322" t="s">
        <v>2239</v>
      </c>
      <c r="E133" s="338" t="s">
        <v>2240</v>
      </c>
      <c r="F133" s="339">
        <f>1113500+13200</f>
        <v>1126700</v>
      </c>
      <c r="G133" s="340" t="s">
        <v>2141</v>
      </c>
      <c r="H133" s="341">
        <v>42643</v>
      </c>
      <c r="I133" s="341">
        <v>42643</v>
      </c>
      <c r="J133" s="336">
        <v>42671</v>
      </c>
      <c r="K133" s="341">
        <v>42632</v>
      </c>
      <c r="L133" s="350">
        <v>42632</v>
      </c>
      <c r="M133" s="120">
        <f ca="1" t="shared" si="0"/>
        <v>1173</v>
      </c>
      <c r="N133" s="351"/>
      <c r="O133" s="338" t="s">
        <v>2241</v>
      </c>
      <c r="P133" s="338" t="s">
        <v>1412</v>
      </c>
      <c r="Q133" s="338" t="s">
        <v>248</v>
      </c>
      <c r="R133" s="334">
        <v>42630</v>
      </c>
      <c r="S133" s="334">
        <v>42639</v>
      </c>
      <c r="T133" s="339" t="s">
        <v>99</v>
      </c>
      <c r="U133" s="339" t="s">
        <v>2242</v>
      </c>
    </row>
    <row r="134" s="271" customFormat="1" ht="21.95" customHeight="1" spans="1:21">
      <c r="A134" s="295" t="s">
        <v>2160</v>
      </c>
      <c r="B134" s="295" t="s">
        <v>2243</v>
      </c>
      <c r="C134" s="310" t="s">
        <v>175</v>
      </c>
      <c r="D134" s="36" t="s">
        <v>2244</v>
      </c>
      <c r="E134" s="295" t="s">
        <v>2245</v>
      </c>
      <c r="F134" s="310">
        <f>817900+13200</f>
        <v>831100</v>
      </c>
      <c r="G134" s="321" t="s">
        <v>2141</v>
      </c>
      <c r="H134" s="323">
        <v>42660</v>
      </c>
      <c r="I134" s="323">
        <v>42661</v>
      </c>
      <c r="J134" s="352">
        <v>42700</v>
      </c>
      <c r="K134" s="323"/>
      <c r="L134" s="328">
        <v>42590</v>
      </c>
      <c r="M134" s="68">
        <f ca="1" t="shared" si="0"/>
        <v>1215</v>
      </c>
      <c r="N134" s="313"/>
      <c r="O134" s="295" t="s">
        <v>2246</v>
      </c>
      <c r="P134" s="295" t="s">
        <v>606</v>
      </c>
      <c r="Q134" s="295" t="s">
        <v>400</v>
      </c>
      <c r="R134" s="312">
        <v>42648</v>
      </c>
      <c r="S134" s="312">
        <v>42648</v>
      </c>
      <c r="T134" s="310" t="s">
        <v>168</v>
      </c>
      <c r="U134" s="310" t="s">
        <v>2247</v>
      </c>
    </row>
    <row r="135" s="271" customFormat="1" ht="21" customHeight="1" spans="1:21">
      <c r="A135" s="295" t="s">
        <v>2133</v>
      </c>
      <c r="B135" s="295" t="s">
        <v>462</v>
      </c>
      <c r="C135" s="310" t="s">
        <v>160</v>
      </c>
      <c r="D135" s="36" t="s">
        <v>2248</v>
      </c>
      <c r="E135" s="295" t="s">
        <v>162</v>
      </c>
      <c r="F135" s="310">
        <f>753800+13200</f>
        <v>767000</v>
      </c>
      <c r="G135" s="321" t="s">
        <v>2141</v>
      </c>
      <c r="H135" s="323">
        <v>42668</v>
      </c>
      <c r="I135" s="323">
        <v>42669</v>
      </c>
      <c r="J135" s="352">
        <v>42700</v>
      </c>
      <c r="K135" s="323">
        <v>42644</v>
      </c>
      <c r="L135" s="328">
        <v>42654</v>
      </c>
      <c r="M135" s="68">
        <f ca="1" t="shared" si="0"/>
        <v>1151</v>
      </c>
      <c r="N135" s="335"/>
      <c r="O135" s="295" t="s">
        <v>2249</v>
      </c>
      <c r="P135" s="295" t="s">
        <v>2250</v>
      </c>
      <c r="Q135" s="295" t="s">
        <v>2251</v>
      </c>
      <c r="R135" s="312">
        <v>42644</v>
      </c>
      <c r="S135" s="312">
        <v>42646</v>
      </c>
      <c r="T135" s="310" t="s">
        <v>99</v>
      </c>
      <c r="U135" s="310" t="s">
        <v>1534</v>
      </c>
    </row>
    <row r="136" s="271" customFormat="1" ht="21" customHeight="1" spans="1:21">
      <c r="A136" s="295" t="s">
        <v>2252</v>
      </c>
      <c r="B136" s="295" t="s">
        <v>462</v>
      </c>
      <c r="C136" s="310" t="s">
        <v>175</v>
      </c>
      <c r="D136" s="36" t="s">
        <v>2253</v>
      </c>
      <c r="E136" s="295" t="s">
        <v>2254</v>
      </c>
      <c r="F136" s="310">
        <v>817900</v>
      </c>
      <c r="G136" s="321" t="s">
        <v>2141</v>
      </c>
      <c r="H136" s="323">
        <v>42689</v>
      </c>
      <c r="I136" s="323">
        <v>42689</v>
      </c>
      <c r="J136" s="352">
        <v>42700</v>
      </c>
      <c r="K136" s="323">
        <v>42657</v>
      </c>
      <c r="L136" s="328">
        <v>42662</v>
      </c>
      <c r="M136" s="68">
        <f ca="1" t="shared" si="0"/>
        <v>1143</v>
      </c>
      <c r="N136" s="335"/>
      <c r="O136" s="295" t="s">
        <v>2255</v>
      </c>
      <c r="P136" s="295" t="s">
        <v>1350</v>
      </c>
      <c r="Q136" s="295" t="s">
        <v>248</v>
      </c>
      <c r="R136" s="312">
        <v>42651</v>
      </c>
      <c r="S136" s="312">
        <v>42651</v>
      </c>
      <c r="T136" s="310" t="s">
        <v>168</v>
      </c>
      <c r="U136" s="310"/>
    </row>
    <row r="137" s="271" customFormat="1" ht="21" customHeight="1" spans="1:21">
      <c r="A137" s="295" t="s">
        <v>2256</v>
      </c>
      <c r="B137" s="295" t="s">
        <v>462</v>
      </c>
      <c r="C137" s="310" t="s">
        <v>175</v>
      </c>
      <c r="D137" s="36" t="s">
        <v>2257</v>
      </c>
      <c r="E137" s="295" t="s">
        <v>2189</v>
      </c>
      <c r="F137" s="310">
        <v>772900</v>
      </c>
      <c r="G137" s="321" t="s">
        <v>2141</v>
      </c>
      <c r="H137" s="323">
        <v>42697</v>
      </c>
      <c r="I137" s="323">
        <v>42698</v>
      </c>
      <c r="J137" s="352">
        <v>42700</v>
      </c>
      <c r="K137" s="323">
        <v>42657</v>
      </c>
      <c r="L137" s="328">
        <v>42662</v>
      </c>
      <c r="M137" s="68">
        <f ca="1" t="shared" si="0"/>
        <v>1143</v>
      </c>
      <c r="N137" s="335"/>
      <c r="O137" s="295" t="s">
        <v>2258</v>
      </c>
      <c r="P137" s="295" t="s">
        <v>166</v>
      </c>
      <c r="Q137" s="295" t="s">
        <v>641</v>
      </c>
      <c r="R137" s="312">
        <v>42666</v>
      </c>
      <c r="S137" s="312">
        <v>42666</v>
      </c>
      <c r="T137" s="310" t="s">
        <v>168</v>
      </c>
      <c r="U137" s="310" t="s">
        <v>2259</v>
      </c>
    </row>
    <row r="138" s="271" customFormat="1" ht="21" customHeight="1" spans="1:21">
      <c r="A138" s="295" t="s">
        <v>2186</v>
      </c>
      <c r="B138" s="295" t="s">
        <v>2260</v>
      </c>
      <c r="C138" s="310" t="s">
        <v>2218</v>
      </c>
      <c r="D138" s="36" t="s">
        <v>2261</v>
      </c>
      <c r="E138" s="295" t="s">
        <v>2262</v>
      </c>
      <c r="F138" s="310">
        <f>944500+13200</f>
        <v>957700</v>
      </c>
      <c r="G138" s="321" t="s">
        <v>2141</v>
      </c>
      <c r="H138" s="323">
        <v>42702</v>
      </c>
      <c r="I138" s="323">
        <v>42703</v>
      </c>
      <c r="J138" s="352">
        <v>42700</v>
      </c>
      <c r="K138" s="323">
        <v>42694</v>
      </c>
      <c r="L138" s="328">
        <v>42696</v>
      </c>
      <c r="M138" s="68">
        <f ca="1" t="shared" si="0"/>
        <v>1109</v>
      </c>
      <c r="N138" s="335"/>
      <c r="O138" s="295" t="s">
        <v>2263</v>
      </c>
      <c r="P138" s="295" t="s">
        <v>665</v>
      </c>
      <c r="Q138" s="295" t="s">
        <v>393</v>
      </c>
      <c r="R138" s="312">
        <v>42675</v>
      </c>
      <c r="S138" s="312">
        <v>42698</v>
      </c>
      <c r="T138" s="310" t="s">
        <v>168</v>
      </c>
      <c r="U138" s="310" t="s">
        <v>2264</v>
      </c>
    </row>
    <row r="139" s="271" customFormat="1" ht="21" customHeight="1" spans="1:21">
      <c r="A139" s="295" t="s">
        <v>2265</v>
      </c>
      <c r="B139" s="295" t="s">
        <v>462</v>
      </c>
      <c r="C139" s="310" t="s">
        <v>175</v>
      </c>
      <c r="D139" s="36" t="s">
        <v>2266</v>
      </c>
      <c r="E139" s="295" t="s">
        <v>2254</v>
      </c>
      <c r="F139" s="310">
        <v>874900</v>
      </c>
      <c r="G139" s="321" t="s">
        <v>2141</v>
      </c>
      <c r="H139" s="323">
        <v>42704</v>
      </c>
      <c r="I139" s="323">
        <v>42706</v>
      </c>
      <c r="J139" s="352">
        <v>42700</v>
      </c>
      <c r="K139" s="323">
        <v>42657</v>
      </c>
      <c r="L139" s="328">
        <v>42662</v>
      </c>
      <c r="M139" s="68">
        <f ca="1" t="shared" si="0"/>
        <v>1143</v>
      </c>
      <c r="N139" s="335"/>
      <c r="O139" s="295" t="s">
        <v>2267</v>
      </c>
      <c r="P139" s="295" t="s">
        <v>665</v>
      </c>
      <c r="Q139" s="295" t="s">
        <v>393</v>
      </c>
      <c r="R139" s="312">
        <v>42684</v>
      </c>
      <c r="S139" s="312">
        <v>42685</v>
      </c>
      <c r="T139" s="310" t="s">
        <v>168</v>
      </c>
      <c r="U139" s="310" t="s">
        <v>2268</v>
      </c>
    </row>
    <row r="140" s="271" customFormat="1" ht="21" customHeight="1" spans="1:21">
      <c r="A140" s="295" t="s">
        <v>2160</v>
      </c>
      <c r="B140" s="295" t="s">
        <v>462</v>
      </c>
      <c r="C140" s="310" t="s">
        <v>160</v>
      </c>
      <c r="D140" s="36" t="s">
        <v>2269</v>
      </c>
      <c r="E140" s="295" t="s">
        <v>2270</v>
      </c>
      <c r="F140" s="310">
        <v>798800</v>
      </c>
      <c r="G140" s="321"/>
      <c r="H140" s="323">
        <v>42709</v>
      </c>
      <c r="I140" s="323">
        <v>42710</v>
      </c>
      <c r="J140" s="312">
        <v>42730</v>
      </c>
      <c r="K140" s="323">
        <v>42704</v>
      </c>
      <c r="L140" s="328">
        <v>42707</v>
      </c>
      <c r="M140" s="68">
        <f ca="1" t="shared" si="0"/>
        <v>1098</v>
      </c>
      <c r="N140" s="335"/>
      <c r="O140" s="353" t="s">
        <v>2271</v>
      </c>
      <c r="P140" s="353" t="s">
        <v>606</v>
      </c>
      <c r="Q140" s="353" t="s">
        <v>393</v>
      </c>
      <c r="R140" s="370">
        <v>42688</v>
      </c>
      <c r="S140" s="370">
        <v>42696</v>
      </c>
      <c r="T140" s="371" t="s">
        <v>168</v>
      </c>
      <c r="U140" s="310"/>
    </row>
    <row r="141" s="271" customFormat="1" ht="21" customHeight="1" spans="1:21">
      <c r="A141" s="295" t="s">
        <v>2252</v>
      </c>
      <c r="B141" s="295" t="s">
        <v>462</v>
      </c>
      <c r="C141" s="310" t="s">
        <v>175</v>
      </c>
      <c r="D141" s="36" t="s">
        <v>2272</v>
      </c>
      <c r="E141" s="295" t="s">
        <v>2273</v>
      </c>
      <c r="F141" s="310">
        <v>817900</v>
      </c>
      <c r="G141" s="321" t="s">
        <v>2141</v>
      </c>
      <c r="H141" s="323">
        <v>42715</v>
      </c>
      <c r="I141" s="323">
        <v>42716</v>
      </c>
      <c r="J141" s="312">
        <v>42730</v>
      </c>
      <c r="K141" s="323">
        <v>42657</v>
      </c>
      <c r="L141" s="328">
        <v>42662</v>
      </c>
      <c r="M141" s="68">
        <f ca="1" t="shared" si="0"/>
        <v>1143</v>
      </c>
      <c r="N141" s="335"/>
      <c r="O141" s="353" t="s">
        <v>2274</v>
      </c>
      <c r="P141" s="353" t="s">
        <v>714</v>
      </c>
      <c r="Q141" s="353" t="s">
        <v>393</v>
      </c>
      <c r="R141" s="370">
        <v>42697</v>
      </c>
      <c r="S141" s="370">
        <v>42706</v>
      </c>
      <c r="T141" s="371" t="s">
        <v>168</v>
      </c>
      <c r="U141" s="310" t="s">
        <v>2275</v>
      </c>
    </row>
    <row r="142" s="271" customFormat="1" ht="21" customHeight="1" spans="1:21">
      <c r="A142" s="295" t="s">
        <v>2265</v>
      </c>
      <c r="B142" s="295" t="s">
        <v>462</v>
      </c>
      <c r="C142" s="310" t="s">
        <v>175</v>
      </c>
      <c r="D142" s="36" t="s">
        <v>2276</v>
      </c>
      <c r="E142" s="295" t="s">
        <v>2254</v>
      </c>
      <c r="F142" s="310">
        <v>874900</v>
      </c>
      <c r="G142" s="321" t="s">
        <v>2141</v>
      </c>
      <c r="H142" s="323">
        <v>42720</v>
      </c>
      <c r="I142" s="323">
        <v>42720</v>
      </c>
      <c r="J142" s="312">
        <v>42730</v>
      </c>
      <c r="K142" s="323">
        <v>42657</v>
      </c>
      <c r="L142" s="328">
        <v>42662</v>
      </c>
      <c r="M142" s="68">
        <f ca="1" t="shared" si="0"/>
        <v>1143</v>
      </c>
      <c r="N142" s="335"/>
      <c r="O142" s="353" t="s">
        <v>2277</v>
      </c>
      <c r="P142" s="353" t="s">
        <v>554</v>
      </c>
      <c r="Q142" s="353" t="s">
        <v>2278</v>
      </c>
      <c r="R142" s="370">
        <v>42711</v>
      </c>
      <c r="S142" s="370">
        <v>42711</v>
      </c>
      <c r="T142" s="371" t="s">
        <v>168</v>
      </c>
      <c r="U142" s="310"/>
    </row>
    <row r="143" s="271" customFormat="1" ht="21.95" customHeight="1" spans="1:21">
      <c r="A143" s="295" t="s">
        <v>2186</v>
      </c>
      <c r="B143" s="295" t="s">
        <v>462</v>
      </c>
      <c r="C143" s="310" t="s">
        <v>160</v>
      </c>
      <c r="D143" s="36" t="s">
        <v>2279</v>
      </c>
      <c r="E143" s="295" t="s">
        <v>2280</v>
      </c>
      <c r="F143" s="310">
        <f>928300+13200</f>
        <v>941500</v>
      </c>
      <c r="G143" s="321" t="s">
        <v>2141</v>
      </c>
      <c r="H143" s="323">
        <v>42726</v>
      </c>
      <c r="I143" s="323">
        <v>42727</v>
      </c>
      <c r="J143" s="352">
        <v>42755</v>
      </c>
      <c r="K143" s="323">
        <v>42644</v>
      </c>
      <c r="L143" s="328">
        <v>42654</v>
      </c>
      <c r="M143" s="68">
        <f ca="1" t="shared" si="0"/>
        <v>1151</v>
      </c>
      <c r="N143" s="313"/>
      <c r="O143" s="338" t="s">
        <v>2281</v>
      </c>
      <c r="P143" s="338" t="s">
        <v>405</v>
      </c>
      <c r="Q143" s="338" t="s">
        <v>167</v>
      </c>
      <c r="R143" s="334">
        <v>42724</v>
      </c>
      <c r="S143" s="334">
        <v>42724</v>
      </c>
      <c r="T143" s="339" t="s">
        <v>99</v>
      </c>
      <c r="U143" s="310"/>
    </row>
    <row r="144" s="271" customFormat="1" ht="21.95" customHeight="1" spans="1:21">
      <c r="A144" s="295" t="s">
        <v>2186</v>
      </c>
      <c r="B144" s="295" t="s">
        <v>2282</v>
      </c>
      <c r="C144" s="310" t="s">
        <v>2218</v>
      </c>
      <c r="D144" s="36" t="s">
        <v>2283</v>
      </c>
      <c r="E144" s="295" t="s">
        <v>162</v>
      </c>
      <c r="F144" s="310">
        <f>944500+13200</f>
        <v>957700</v>
      </c>
      <c r="G144" s="321" t="s">
        <v>2141</v>
      </c>
      <c r="H144" s="323">
        <v>42734</v>
      </c>
      <c r="I144" s="323">
        <v>42737</v>
      </c>
      <c r="J144" s="352">
        <v>42755</v>
      </c>
      <c r="K144" s="323">
        <v>42727</v>
      </c>
      <c r="L144" s="328">
        <v>42728</v>
      </c>
      <c r="M144" s="68">
        <f ca="1" t="shared" si="0"/>
        <v>1077</v>
      </c>
      <c r="N144" s="313"/>
      <c r="O144" s="338" t="s">
        <v>2284</v>
      </c>
      <c r="P144" s="338" t="s">
        <v>405</v>
      </c>
      <c r="Q144" s="338" t="s">
        <v>167</v>
      </c>
      <c r="R144" s="334">
        <v>42589</v>
      </c>
      <c r="S144" s="334">
        <v>42732</v>
      </c>
      <c r="T144" s="339" t="s">
        <v>168</v>
      </c>
      <c r="U144" s="310"/>
    </row>
    <row r="145" s="271" customFormat="1" ht="21.95" customHeight="1" spans="1:21">
      <c r="A145" s="295" t="s">
        <v>2285</v>
      </c>
      <c r="B145" s="295" t="s">
        <v>2286</v>
      </c>
      <c r="C145" s="310" t="s">
        <v>2218</v>
      </c>
      <c r="D145" s="36" t="s">
        <v>2287</v>
      </c>
      <c r="E145" s="295" t="s">
        <v>2288</v>
      </c>
      <c r="F145" s="310">
        <f>894900+13200</f>
        <v>908100</v>
      </c>
      <c r="G145" s="321" t="s">
        <v>2141</v>
      </c>
      <c r="H145" s="323">
        <v>42755</v>
      </c>
      <c r="I145" s="323">
        <v>42755</v>
      </c>
      <c r="J145" s="352">
        <v>42755</v>
      </c>
      <c r="K145" s="323">
        <v>42756</v>
      </c>
      <c r="L145" s="328">
        <v>42758</v>
      </c>
      <c r="M145" s="354"/>
      <c r="N145" s="313"/>
      <c r="O145" s="295" t="s">
        <v>2289</v>
      </c>
      <c r="P145" s="295" t="s">
        <v>405</v>
      </c>
      <c r="Q145" s="295" t="s">
        <v>167</v>
      </c>
      <c r="R145" s="312">
        <v>42749</v>
      </c>
      <c r="S145" s="312">
        <v>42749</v>
      </c>
      <c r="T145" s="310" t="s">
        <v>168</v>
      </c>
      <c r="U145" s="310" t="s">
        <v>2290</v>
      </c>
    </row>
    <row r="146" s="271" customFormat="1" ht="21.95" customHeight="1" spans="1:21">
      <c r="A146" s="321" t="s">
        <v>2285</v>
      </c>
      <c r="B146" s="295" t="s">
        <v>2291</v>
      </c>
      <c r="C146" s="310" t="s">
        <v>2218</v>
      </c>
      <c r="D146" s="36" t="s">
        <v>2292</v>
      </c>
      <c r="E146" s="295" t="s">
        <v>2293</v>
      </c>
      <c r="F146" s="310">
        <f>894900+13200</f>
        <v>908100</v>
      </c>
      <c r="G146" s="321" t="s">
        <v>2141</v>
      </c>
      <c r="H146" s="342">
        <v>42807</v>
      </c>
      <c r="I146" s="323">
        <v>42807</v>
      </c>
      <c r="J146" s="352">
        <v>42791</v>
      </c>
      <c r="K146" s="323">
        <v>42756</v>
      </c>
      <c r="L146" s="328">
        <v>42758</v>
      </c>
      <c r="M146" s="68">
        <f ca="1">TODAY()-L146</f>
        <v>1047</v>
      </c>
      <c r="N146" s="313"/>
      <c r="O146" s="295" t="s">
        <v>2294</v>
      </c>
      <c r="P146" s="295" t="s">
        <v>507</v>
      </c>
      <c r="Q146" s="295" t="s">
        <v>248</v>
      </c>
      <c r="R146" s="312">
        <v>42790</v>
      </c>
      <c r="S146" s="312">
        <v>42790</v>
      </c>
      <c r="T146" s="310" t="s">
        <v>168</v>
      </c>
      <c r="U146" s="310"/>
    </row>
    <row r="147" s="271" customFormat="1" ht="21.95" customHeight="1" spans="1:21">
      <c r="A147" s="321" t="s">
        <v>2155</v>
      </c>
      <c r="B147" s="295" t="s">
        <v>2295</v>
      </c>
      <c r="C147" s="310" t="s">
        <v>2218</v>
      </c>
      <c r="D147" s="36" t="s">
        <v>2296</v>
      </c>
      <c r="E147" s="295" t="s">
        <v>2297</v>
      </c>
      <c r="F147" s="310">
        <f>1113500+13200</f>
        <v>1126700</v>
      </c>
      <c r="G147" s="321" t="s">
        <v>2141</v>
      </c>
      <c r="H147" s="343">
        <v>42820</v>
      </c>
      <c r="I147" s="323">
        <v>42820</v>
      </c>
      <c r="J147" s="352">
        <v>42755</v>
      </c>
      <c r="K147" s="323">
        <v>42757</v>
      </c>
      <c r="L147" s="328">
        <v>42758</v>
      </c>
      <c r="M147" s="68">
        <f ca="1">TODAY()-L147</f>
        <v>1047</v>
      </c>
      <c r="N147" s="313"/>
      <c r="O147" s="295" t="s">
        <v>2298</v>
      </c>
      <c r="P147" s="295" t="s">
        <v>2299</v>
      </c>
      <c r="Q147" s="295" t="s">
        <v>2300</v>
      </c>
      <c r="R147" s="312">
        <v>42812</v>
      </c>
      <c r="S147" s="312">
        <v>42812</v>
      </c>
      <c r="T147" s="310" t="s">
        <v>367</v>
      </c>
      <c r="U147" s="310"/>
    </row>
    <row r="148" s="271" customFormat="1" ht="21.95" customHeight="1" spans="1:21">
      <c r="A148" s="321" t="s">
        <v>2301</v>
      </c>
      <c r="B148" s="295" t="s">
        <v>2302</v>
      </c>
      <c r="C148" s="310" t="s">
        <v>2218</v>
      </c>
      <c r="D148" s="36" t="s">
        <v>2303</v>
      </c>
      <c r="E148" s="295" t="s">
        <v>2304</v>
      </c>
      <c r="F148" s="310">
        <f>800500+13200</f>
        <v>813700</v>
      </c>
      <c r="G148" s="321" t="s">
        <v>2141</v>
      </c>
      <c r="H148" s="343">
        <v>42818</v>
      </c>
      <c r="I148" s="323">
        <v>42818</v>
      </c>
      <c r="J148" s="355">
        <v>42825</v>
      </c>
      <c r="K148" s="323">
        <v>42756</v>
      </c>
      <c r="L148" s="328">
        <v>42758</v>
      </c>
      <c r="M148" s="68">
        <f ca="1">TODAY()-L148</f>
        <v>1047</v>
      </c>
      <c r="N148" s="313"/>
      <c r="O148" s="295" t="s">
        <v>2305</v>
      </c>
      <c r="P148" s="295" t="s">
        <v>247</v>
      </c>
      <c r="Q148" s="295" t="s">
        <v>248</v>
      </c>
      <c r="R148" s="312">
        <v>42794</v>
      </c>
      <c r="S148" s="312">
        <v>42795</v>
      </c>
      <c r="T148" s="310" t="s">
        <v>99</v>
      </c>
      <c r="U148" s="310"/>
    </row>
    <row r="149" s="271" customFormat="1" ht="21.95" customHeight="1" spans="1:21">
      <c r="A149" s="321" t="s">
        <v>2160</v>
      </c>
      <c r="B149" s="295" t="s">
        <v>2306</v>
      </c>
      <c r="C149" s="310" t="s">
        <v>2218</v>
      </c>
      <c r="D149" s="36" t="s">
        <v>2307</v>
      </c>
      <c r="E149" s="295" t="s">
        <v>1086</v>
      </c>
      <c r="F149" s="310">
        <f>817900+13200</f>
        <v>831100</v>
      </c>
      <c r="G149" s="321" t="s">
        <v>2141</v>
      </c>
      <c r="H149" s="343">
        <v>42821</v>
      </c>
      <c r="I149" s="323">
        <v>42821</v>
      </c>
      <c r="J149" s="355">
        <v>42825</v>
      </c>
      <c r="K149" s="323">
        <v>42787</v>
      </c>
      <c r="L149" s="328">
        <v>42788</v>
      </c>
      <c r="M149" s="68">
        <f ca="1">TODAY()-L149</f>
        <v>1017</v>
      </c>
      <c r="N149" s="313"/>
      <c r="O149" s="295" t="s">
        <v>2308</v>
      </c>
      <c r="P149" s="295" t="s">
        <v>412</v>
      </c>
      <c r="Q149" s="295" t="s">
        <v>248</v>
      </c>
      <c r="R149" s="312">
        <v>42804</v>
      </c>
      <c r="S149" s="312">
        <v>42805</v>
      </c>
      <c r="T149" s="310" t="s">
        <v>168</v>
      </c>
      <c r="U149" s="310"/>
    </row>
    <row r="150" s="271" customFormat="1" ht="21.95" customHeight="1" spans="1:21">
      <c r="A150" s="321" t="s">
        <v>2144</v>
      </c>
      <c r="B150" s="295" t="s">
        <v>2174</v>
      </c>
      <c r="C150" s="310" t="s">
        <v>160</v>
      </c>
      <c r="D150" s="36" t="s">
        <v>2309</v>
      </c>
      <c r="E150" s="295" t="s">
        <v>2151</v>
      </c>
      <c r="F150" s="310">
        <f>902900+33000</f>
        <v>935900</v>
      </c>
      <c r="G150" s="321" t="s">
        <v>2310</v>
      </c>
      <c r="H150" s="343">
        <v>42820</v>
      </c>
      <c r="I150" s="328">
        <v>42821</v>
      </c>
      <c r="J150" s="355">
        <v>42825</v>
      </c>
      <c r="K150" s="323">
        <v>42356</v>
      </c>
      <c r="L150" s="328">
        <v>42357</v>
      </c>
      <c r="M150" s="68">
        <f ca="1">TODAY()-L150</f>
        <v>1448</v>
      </c>
      <c r="N150" s="313" t="s">
        <v>67</v>
      </c>
      <c r="O150" s="295" t="s">
        <v>2311</v>
      </c>
      <c r="P150" s="295" t="s">
        <v>467</v>
      </c>
      <c r="Q150" s="295" t="s">
        <v>98</v>
      </c>
      <c r="R150" s="312">
        <v>42815</v>
      </c>
      <c r="S150" s="312">
        <v>42815</v>
      </c>
      <c r="T150" s="310" t="s">
        <v>168</v>
      </c>
      <c r="U150" s="310"/>
    </row>
    <row r="151" s="271" customFormat="1" ht="21.95" customHeight="1" spans="1:21">
      <c r="A151" s="321" t="s">
        <v>2160</v>
      </c>
      <c r="B151" s="295" t="s">
        <v>2312</v>
      </c>
      <c r="C151" s="310" t="s">
        <v>2218</v>
      </c>
      <c r="D151" s="36" t="s">
        <v>2313</v>
      </c>
      <c r="E151" s="295" t="s">
        <v>2151</v>
      </c>
      <c r="F151" s="310">
        <f>817900+13200</f>
        <v>831100</v>
      </c>
      <c r="G151" s="321" t="s">
        <v>2141</v>
      </c>
      <c r="H151" s="343">
        <v>42825</v>
      </c>
      <c r="I151" s="323">
        <v>42828</v>
      </c>
      <c r="J151" s="355">
        <v>42825</v>
      </c>
      <c r="K151" s="323">
        <v>42825</v>
      </c>
      <c r="L151" s="328">
        <v>42825</v>
      </c>
      <c r="M151" s="354"/>
      <c r="N151" s="313"/>
      <c r="O151" s="140" t="s">
        <v>514</v>
      </c>
      <c r="P151" s="34" t="s">
        <v>606</v>
      </c>
      <c r="Q151" s="34" t="s">
        <v>393</v>
      </c>
      <c r="R151" s="312">
        <v>42817</v>
      </c>
      <c r="S151" s="312">
        <v>42818</v>
      </c>
      <c r="T151" s="310" t="s">
        <v>168</v>
      </c>
      <c r="U151" s="310"/>
    </row>
    <row r="152" s="271" customFormat="1" ht="21" customHeight="1" spans="1:21">
      <c r="A152" s="321" t="s">
        <v>2144</v>
      </c>
      <c r="B152" s="295" t="s">
        <v>2314</v>
      </c>
      <c r="C152" s="310" t="s">
        <v>2218</v>
      </c>
      <c r="D152" s="36" t="s">
        <v>2315</v>
      </c>
      <c r="E152" s="295" t="s">
        <v>2316</v>
      </c>
      <c r="F152" s="310">
        <f>874900+13200</f>
        <v>888100</v>
      </c>
      <c r="G152" s="321" t="s">
        <v>2317</v>
      </c>
      <c r="H152" s="323">
        <v>42836</v>
      </c>
      <c r="I152" s="323"/>
      <c r="J152" s="312">
        <v>42852</v>
      </c>
      <c r="K152" s="323">
        <v>42632</v>
      </c>
      <c r="L152" s="328">
        <v>42632</v>
      </c>
      <c r="M152" s="68">
        <f ca="1">TODAY()-L152</f>
        <v>1173</v>
      </c>
      <c r="N152" s="313" t="s">
        <v>67</v>
      </c>
      <c r="O152" s="356" t="s">
        <v>2318</v>
      </c>
      <c r="P152" s="356" t="s">
        <v>2319</v>
      </c>
      <c r="Q152" s="295" t="s">
        <v>98</v>
      </c>
      <c r="R152" s="312">
        <v>42833</v>
      </c>
      <c r="S152" s="312">
        <v>42834</v>
      </c>
      <c r="T152" s="310" t="s">
        <v>99</v>
      </c>
      <c r="U152" s="310" t="s">
        <v>2320</v>
      </c>
    </row>
    <row r="153" s="271" customFormat="1" ht="21.95" customHeight="1" spans="1:21">
      <c r="A153" s="321" t="s">
        <v>2155</v>
      </c>
      <c r="B153" s="295" t="s">
        <v>2321</v>
      </c>
      <c r="C153" s="310" t="s">
        <v>2218</v>
      </c>
      <c r="D153" s="36" t="s">
        <v>2322</v>
      </c>
      <c r="E153" s="295" t="s">
        <v>2323</v>
      </c>
      <c r="F153" s="310">
        <v>1113500</v>
      </c>
      <c r="G153" s="321" t="s">
        <v>2141</v>
      </c>
      <c r="H153" s="342">
        <v>42881</v>
      </c>
      <c r="I153" s="310"/>
      <c r="J153" s="334">
        <v>42883</v>
      </c>
      <c r="K153" s="323">
        <v>42757</v>
      </c>
      <c r="L153" s="328">
        <v>42758</v>
      </c>
      <c r="M153" s="68">
        <f ca="1">TODAY()-L153</f>
        <v>1047</v>
      </c>
      <c r="N153" s="313" t="s">
        <v>67</v>
      </c>
      <c r="O153" s="356" t="s">
        <v>2324</v>
      </c>
      <c r="P153" s="356" t="s">
        <v>467</v>
      </c>
      <c r="Q153" s="295" t="s">
        <v>98</v>
      </c>
      <c r="R153" s="312">
        <v>42877</v>
      </c>
      <c r="S153" s="312">
        <v>42878</v>
      </c>
      <c r="T153" s="310" t="s">
        <v>99</v>
      </c>
      <c r="U153" s="310"/>
    </row>
    <row r="154" s="275" customFormat="1" ht="21.95" customHeight="1" spans="1:49">
      <c r="A154" s="344" t="s">
        <v>2325</v>
      </c>
      <c r="B154" s="344" t="s">
        <v>28</v>
      </c>
      <c r="C154" s="344" t="s">
        <v>29</v>
      </c>
      <c r="D154" s="344" t="s">
        <v>30</v>
      </c>
      <c r="E154" s="344" t="s">
        <v>31</v>
      </c>
      <c r="F154" s="344" t="s">
        <v>32</v>
      </c>
      <c r="G154" s="345" t="s">
        <v>34</v>
      </c>
      <c r="H154" s="346" t="s">
        <v>386</v>
      </c>
      <c r="I154" s="357" t="s">
        <v>37</v>
      </c>
      <c r="J154" s="357" t="s">
        <v>38</v>
      </c>
      <c r="K154" s="357" t="s">
        <v>39</v>
      </c>
      <c r="L154" s="52" t="s">
        <v>40</v>
      </c>
      <c r="M154" s="358" t="s">
        <v>2326</v>
      </c>
      <c r="N154" s="359" t="s">
        <v>42</v>
      </c>
      <c r="O154" s="359" t="s">
        <v>43</v>
      </c>
      <c r="P154" s="360" t="s">
        <v>44</v>
      </c>
      <c r="Q154" s="346" t="s">
        <v>45</v>
      </c>
      <c r="R154" s="346" t="s">
        <v>46</v>
      </c>
      <c r="S154" s="372" t="s">
        <v>47</v>
      </c>
      <c r="T154" s="275" t="s">
        <v>34</v>
      </c>
      <c r="U154" s="373"/>
      <c r="V154" s="373"/>
      <c r="W154" s="373"/>
      <c r="X154" s="373"/>
      <c r="Y154" s="373"/>
      <c r="Z154" s="373"/>
      <c r="AA154" s="373"/>
      <c r="AB154" s="373"/>
      <c r="AC154" s="373"/>
      <c r="AD154" s="373"/>
      <c r="AE154" s="373"/>
      <c r="AF154" s="373"/>
      <c r="AG154" s="373"/>
      <c r="AH154" s="373"/>
      <c r="AI154" s="373"/>
      <c r="AJ154" s="373"/>
      <c r="AK154" s="373"/>
      <c r="AL154" s="373"/>
      <c r="AM154" s="373"/>
      <c r="AN154" s="373"/>
      <c r="AO154" s="373"/>
      <c r="AP154" s="373"/>
      <c r="AQ154" s="373"/>
      <c r="AR154" s="373"/>
      <c r="AS154" s="373"/>
      <c r="AT154" s="373"/>
      <c r="AU154" s="373"/>
      <c r="AV154" s="373"/>
      <c r="AW154" s="374"/>
    </row>
    <row r="155" s="271" customFormat="1" ht="21.95" customHeight="1" spans="1:20">
      <c r="A155" s="321" t="s">
        <v>2285</v>
      </c>
      <c r="B155" s="295" t="s">
        <v>2327</v>
      </c>
      <c r="C155" s="310" t="s">
        <v>2218</v>
      </c>
      <c r="D155" s="312" t="s">
        <v>2328</v>
      </c>
      <c r="E155" s="295" t="s">
        <v>2329</v>
      </c>
      <c r="F155" s="310">
        <v>886700</v>
      </c>
      <c r="G155" s="321" t="s">
        <v>2141</v>
      </c>
      <c r="H155" s="342">
        <v>42913</v>
      </c>
      <c r="I155" s="352">
        <v>42913</v>
      </c>
      <c r="J155" s="323">
        <v>42908</v>
      </c>
      <c r="K155" s="328">
        <v>42909</v>
      </c>
      <c r="L155" s="361">
        <f ca="1" t="shared" ref="L155:L165" si="1">TODAY()-K155</f>
        <v>896</v>
      </c>
      <c r="M155" s="313"/>
      <c r="N155" s="295" t="s">
        <v>2330</v>
      </c>
      <c r="O155" s="295" t="s">
        <v>2331</v>
      </c>
      <c r="P155" s="295" t="s">
        <v>2332</v>
      </c>
      <c r="Q155" s="312">
        <v>42892</v>
      </c>
      <c r="R155" s="312">
        <v>42892</v>
      </c>
      <c r="S155" s="310" t="s">
        <v>168</v>
      </c>
      <c r="T155" s="310"/>
    </row>
    <row r="156" s="271" customFormat="1" ht="21.95" customHeight="1" spans="1:20">
      <c r="A156" s="321" t="s">
        <v>2133</v>
      </c>
      <c r="B156" s="295" t="s">
        <v>2333</v>
      </c>
      <c r="C156" s="310" t="s">
        <v>2218</v>
      </c>
      <c r="D156" s="312" t="s">
        <v>2334</v>
      </c>
      <c r="E156" s="295" t="s">
        <v>2206</v>
      </c>
      <c r="F156" s="310">
        <v>772900</v>
      </c>
      <c r="G156" s="321" t="s">
        <v>2141</v>
      </c>
      <c r="H156" s="342">
        <v>42914</v>
      </c>
      <c r="I156" s="352">
        <v>42913</v>
      </c>
      <c r="J156" s="323">
        <v>42908</v>
      </c>
      <c r="K156" s="328">
        <v>42909</v>
      </c>
      <c r="L156" s="361">
        <f ca="1" t="shared" si="1"/>
        <v>896</v>
      </c>
      <c r="M156" s="313"/>
      <c r="N156" s="295" t="s">
        <v>2335</v>
      </c>
      <c r="O156" s="295" t="s">
        <v>606</v>
      </c>
      <c r="P156" s="295" t="s">
        <v>393</v>
      </c>
      <c r="Q156" s="312">
        <v>42896</v>
      </c>
      <c r="R156" s="312">
        <v>42896</v>
      </c>
      <c r="S156" s="310" t="s">
        <v>168</v>
      </c>
      <c r="T156" s="310" t="s">
        <v>2336</v>
      </c>
    </row>
    <row r="157" s="271" customFormat="1" ht="21.95" customHeight="1" spans="1:20">
      <c r="A157" s="321" t="s">
        <v>2144</v>
      </c>
      <c r="B157" s="295" t="s">
        <v>2337</v>
      </c>
      <c r="C157" s="310" t="s">
        <v>2218</v>
      </c>
      <c r="D157" s="312" t="s">
        <v>2338</v>
      </c>
      <c r="E157" s="295" t="s">
        <v>2151</v>
      </c>
      <c r="F157" s="310">
        <v>874900</v>
      </c>
      <c r="G157" s="321" t="s">
        <v>2141</v>
      </c>
      <c r="H157" s="342">
        <v>42916</v>
      </c>
      <c r="I157" s="352">
        <v>42913</v>
      </c>
      <c r="J157" s="323">
        <v>42908</v>
      </c>
      <c r="K157" s="328">
        <v>42909</v>
      </c>
      <c r="L157" s="361">
        <f ca="1" t="shared" si="1"/>
        <v>896</v>
      </c>
      <c r="M157" s="313"/>
      <c r="N157" s="295" t="s">
        <v>2339</v>
      </c>
      <c r="O157" s="295" t="s">
        <v>247</v>
      </c>
      <c r="P157" s="295" t="s">
        <v>248</v>
      </c>
      <c r="Q157" s="312">
        <v>42897</v>
      </c>
      <c r="R157" s="312">
        <v>42897</v>
      </c>
      <c r="S157" s="310" t="s">
        <v>99</v>
      </c>
      <c r="T157" s="310"/>
    </row>
    <row r="158" s="271" customFormat="1" ht="21.95" customHeight="1" spans="1:20">
      <c r="A158" s="321" t="s">
        <v>2160</v>
      </c>
      <c r="B158" s="295" t="s">
        <v>2340</v>
      </c>
      <c r="C158" s="310" t="s">
        <v>2218</v>
      </c>
      <c r="D158" s="312" t="s">
        <v>2341</v>
      </c>
      <c r="E158" s="295" t="s">
        <v>2151</v>
      </c>
      <c r="F158" s="310">
        <v>817900</v>
      </c>
      <c r="G158" s="321" t="s">
        <v>2342</v>
      </c>
      <c r="H158" s="157">
        <v>42916</v>
      </c>
      <c r="I158" s="352">
        <v>42852</v>
      </c>
      <c r="J158" s="323">
        <v>42851</v>
      </c>
      <c r="K158" s="328">
        <v>42852</v>
      </c>
      <c r="L158" s="361">
        <f ca="1" t="shared" si="1"/>
        <v>953</v>
      </c>
      <c r="M158" s="313"/>
      <c r="N158" s="295" t="s">
        <v>2343</v>
      </c>
      <c r="O158" s="295" t="s">
        <v>773</v>
      </c>
      <c r="P158" s="295" t="s">
        <v>167</v>
      </c>
      <c r="Q158" s="312">
        <v>42892</v>
      </c>
      <c r="R158" s="312">
        <v>42892</v>
      </c>
      <c r="S158" s="310" t="s">
        <v>168</v>
      </c>
      <c r="T158" s="310"/>
    </row>
    <row r="159" s="271" customFormat="1" ht="21.95" customHeight="1" spans="1:20">
      <c r="A159" s="321" t="s">
        <v>2144</v>
      </c>
      <c r="B159" s="295" t="s">
        <v>2344</v>
      </c>
      <c r="C159" s="310" t="s">
        <v>2218</v>
      </c>
      <c r="D159" s="312" t="s">
        <v>2345</v>
      </c>
      <c r="E159" s="295" t="s">
        <v>2346</v>
      </c>
      <c r="F159" s="310">
        <v>874900</v>
      </c>
      <c r="G159" s="321" t="s">
        <v>2141</v>
      </c>
      <c r="H159" s="342">
        <v>42923</v>
      </c>
      <c r="I159" s="352">
        <v>42913</v>
      </c>
      <c r="J159" s="323">
        <v>42894</v>
      </c>
      <c r="K159" s="328">
        <v>42895</v>
      </c>
      <c r="L159" s="361">
        <f ca="1" t="shared" si="1"/>
        <v>910</v>
      </c>
      <c r="M159" s="313"/>
      <c r="N159" s="295" t="s">
        <v>2347</v>
      </c>
      <c r="O159" s="295" t="s">
        <v>606</v>
      </c>
      <c r="P159" s="295" t="s">
        <v>393</v>
      </c>
      <c r="Q159" s="312">
        <v>42911</v>
      </c>
      <c r="R159" s="312">
        <v>42912</v>
      </c>
      <c r="S159" s="310" t="s">
        <v>168</v>
      </c>
      <c r="T159" s="310"/>
    </row>
    <row r="160" s="271" customFormat="1" ht="21.95" customHeight="1" spans="1:20">
      <c r="A160" s="321" t="s">
        <v>2301</v>
      </c>
      <c r="B160" s="295" t="s">
        <v>2348</v>
      </c>
      <c r="C160" s="310" t="s">
        <v>2218</v>
      </c>
      <c r="D160" s="312" t="s">
        <v>2349</v>
      </c>
      <c r="E160" s="295" t="s">
        <v>2151</v>
      </c>
      <c r="F160" s="310">
        <v>783900</v>
      </c>
      <c r="G160" s="321" t="s">
        <v>2350</v>
      </c>
      <c r="H160" s="157">
        <v>42954</v>
      </c>
      <c r="I160" s="352">
        <v>42913</v>
      </c>
      <c r="J160" s="323">
        <v>42851</v>
      </c>
      <c r="K160" s="328">
        <v>42852</v>
      </c>
      <c r="L160" s="361">
        <f ca="1" t="shared" si="1"/>
        <v>953</v>
      </c>
      <c r="M160" s="313" t="s">
        <v>67</v>
      </c>
      <c r="N160" s="295" t="s">
        <v>2351</v>
      </c>
      <c r="O160" s="295" t="s">
        <v>773</v>
      </c>
      <c r="P160" s="295" t="s">
        <v>167</v>
      </c>
      <c r="Q160" s="312">
        <v>42897</v>
      </c>
      <c r="R160" s="312">
        <v>42897</v>
      </c>
      <c r="S160" s="310" t="s">
        <v>168</v>
      </c>
      <c r="T160" s="310"/>
    </row>
    <row r="161" s="271" customFormat="1" ht="21.95" customHeight="1" spans="1:20">
      <c r="A161" s="321" t="s">
        <v>2285</v>
      </c>
      <c r="B161" s="295" t="s">
        <v>2352</v>
      </c>
      <c r="C161" s="310" t="s">
        <v>2218</v>
      </c>
      <c r="D161" s="312" t="s">
        <v>2353</v>
      </c>
      <c r="E161" s="295" t="s">
        <v>2354</v>
      </c>
      <c r="F161" s="310">
        <v>894900</v>
      </c>
      <c r="G161" s="321" t="s">
        <v>2141</v>
      </c>
      <c r="H161" s="342">
        <v>42953</v>
      </c>
      <c r="I161" s="352">
        <v>42945</v>
      </c>
      <c r="J161" s="323">
        <v>42787</v>
      </c>
      <c r="K161" s="328">
        <v>42788</v>
      </c>
      <c r="L161" s="361">
        <f ca="1" t="shared" si="1"/>
        <v>1017</v>
      </c>
      <c r="M161" s="313" t="s">
        <v>67</v>
      </c>
      <c r="N161" s="295" t="s">
        <v>2355</v>
      </c>
      <c r="O161" s="295" t="s">
        <v>665</v>
      </c>
      <c r="P161" s="295" t="s">
        <v>393</v>
      </c>
      <c r="Q161" s="312">
        <v>42938</v>
      </c>
      <c r="R161" s="312">
        <v>42939</v>
      </c>
      <c r="S161" s="310" t="s">
        <v>186</v>
      </c>
      <c r="T161" s="310"/>
    </row>
    <row r="162" s="271" customFormat="1" ht="21.95" customHeight="1" spans="1:20">
      <c r="A162" s="321" t="s">
        <v>2133</v>
      </c>
      <c r="B162" s="295" t="s">
        <v>2356</v>
      </c>
      <c r="C162" s="310" t="s">
        <v>2218</v>
      </c>
      <c r="D162" s="312" t="s">
        <v>2357</v>
      </c>
      <c r="E162" s="295" t="s">
        <v>2346</v>
      </c>
      <c r="F162" s="310">
        <v>772900</v>
      </c>
      <c r="G162" s="321" t="s">
        <v>2358</v>
      </c>
      <c r="H162" s="157">
        <v>42957</v>
      </c>
      <c r="I162" s="352">
        <v>42852</v>
      </c>
      <c r="J162" s="323">
        <v>42851</v>
      </c>
      <c r="K162" s="328">
        <v>42852</v>
      </c>
      <c r="L162" s="361">
        <f ca="1" t="shared" si="1"/>
        <v>953</v>
      </c>
      <c r="M162" s="313" t="s">
        <v>67</v>
      </c>
      <c r="N162" s="295" t="s">
        <v>2359</v>
      </c>
      <c r="O162" s="295" t="s">
        <v>681</v>
      </c>
      <c r="P162" s="295" t="s">
        <v>393</v>
      </c>
      <c r="Q162" s="312">
        <v>42949</v>
      </c>
      <c r="R162" s="312">
        <v>42949</v>
      </c>
      <c r="S162" s="310" t="s">
        <v>168</v>
      </c>
      <c r="T162" s="310" t="s">
        <v>2360</v>
      </c>
    </row>
    <row r="163" s="271" customFormat="1" ht="21.95" customHeight="1" spans="1:20">
      <c r="A163" s="321" t="s">
        <v>2155</v>
      </c>
      <c r="B163" s="295" t="s">
        <v>2361</v>
      </c>
      <c r="C163" s="310" t="s">
        <v>2218</v>
      </c>
      <c r="D163" s="312" t="s">
        <v>2362</v>
      </c>
      <c r="E163" s="295" t="s">
        <v>2363</v>
      </c>
      <c r="F163" s="310">
        <v>1113500</v>
      </c>
      <c r="G163" s="321" t="s">
        <v>2141</v>
      </c>
      <c r="H163" s="342">
        <v>42971</v>
      </c>
      <c r="I163" s="362">
        <v>42977</v>
      </c>
      <c r="J163" s="323">
        <v>42894</v>
      </c>
      <c r="K163" s="328">
        <v>42900</v>
      </c>
      <c r="L163" s="361">
        <f ca="1" t="shared" si="1"/>
        <v>905</v>
      </c>
      <c r="M163" s="313"/>
      <c r="N163" s="295" t="s">
        <v>2364</v>
      </c>
      <c r="O163" s="295" t="s">
        <v>2237</v>
      </c>
      <c r="P163" s="295" t="s">
        <v>222</v>
      </c>
      <c r="Q163" s="312">
        <v>42954</v>
      </c>
      <c r="R163" s="312">
        <v>42954</v>
      </c>
      <c r="S163" s="310" t="s">
        <v>168</v>
      </c>
      <c r="T163" s="310"/>
    </row>
    <row r="164" s="271" customFormat="1" ht="21.95" customHeight="1" spans="1:20">
      <c r="A164" s="321" t="s">
        <v>2186</v>
      </c>
      <c r="B164" s="295" t="s">
        <v>2365</v>
      </c>
      <c r="C164" s="310" t="s">
        <v>2218</v>
      </c>
      <c r="D164" s="312" t="s">
        <v>2366</v>
      </c>
      <c r="E164" s="295" t="s">
        <v>1572</v>
      </c>
      <c r="F164" s="310">
        <v>924500</v>
      </c>
      <c r="G164" s="321" t="s">
        <v>2141</v>
      </c>
      <c r="H164" s="347">
        <v>43026</v>
      </c>
      <c r="I164" s="352">
        <v>42945</v>
      </c>
      <c r="J164" s="323">
        <v>42787</v>
      </c>
      <c r="K164" s="328">
        <v>42788</v>
      </c>
      <c r="L164" s="361">
        <f ca="1" t="shared" si="1"/>
        <v>1017</v>
      </c>
      <c r="M164" s="313" t="s">
        <v>67</v>
      </c>
      <c r="N164" s="295" t="s">
        <v>2367</v>
      </c>
      <c r="O164" s="295" t="s">
        <v>247</v>
      </c>
      <c r="P164" s="295" t="s">
        <v>248</v>
      </c>
      <c r="Q164" s="312">
        <v>43002</v>
      </c>
      <c r="R164" s="312">
        <v>43003</v>
      </c>
      <c r="S164" s="310" t="s">
        <v>168</v>
      </c>
      <c r="T164" s="310" t="s">
        <v>2368</v>
      </c>
    </row>
    <row r="165" s="271" customFormat="1" ht="21.95" customHeight="1" spans="1:20">
      <c r="A165" s="321" t="s">
        <v>2186</v>
      </c>
      <c r="B165" s="295" t="s">
        <v>2369</v>
      </c>
      <c r="C165" s="310" t="s">
        <v>2218</v>
      </c>
      <c r="D165" s="312" t="s">
        <v>2370</v>
      </c>
      <c r="E165" s="295" t="s">
        <v>2371</v>
      </c>
      <c r="F165" s="310">
        <v>924500</v>
      </c>
      <c r="G165" s="321" t="s">
        <v>2141</v>
      </c>
      <c r="H165" s="347">
        <v>43027</v>
      </c>
      <c r="I165" s="352">
        <v>43006</v>
      </c>
      <c r="J165" s="323">
        <v>42787</v>
      </c>
      <c r="K165" s="328">
        <v>42788</v>
      </c>
      <c r="L165" s="361">
        <f ca="1" t="shared" si="1"/>
        <v>1017</v>
      </c>
      <c r="M165" s="313" t="s">
        <v>67</v>
      </c>
      <c r="N165" s="295" t="s">
        <v>2372</v>
      </c>
      <c r="O165" s="295" t="s">
        <v>700</v>
      </c>
      <c r="P165" s="295" t="s">
        <v>222</v>
      </c>
      <c r="Q165" s="312">
        <v>43004</v>
      </c>
      <c r="R165" s="312">
        <v>43005</v>
      </c>
      <c r="S165" s="310" t="s">
        <v>99</v>
      </c>
      <c r="T165" s="310" t="s">
        <v>2373</v>
      </c>
    </row>
    <row r="166" s="271" customFormat="1" ht="21.95" customHeight="1" spans="1:20">
      <c r="A166" s="321" t="s">
        <v>2374</v>
      </c>
      <c r="B166" s="295" t="s">
        <v>2375</v>
      </c>
      <c r="C166" s="310" t="s">
        <v>2376</v>
      </c>
      <c r="D166" s="312" t="s">
        <v>2377</v>
      </c>
      <c r="E166" s="295" t="s">
        <v>2151</v>
      </c>
      <c r="F166" s="310">
        <v>807900</v>
      </c>
      <c r="G166" s="321" t="s">
        <v>2141</v>
      </c>
      <c r="H166" s="342">
        <v>43030</v>
      </c>
      <c r="I166" s="352">
        <v>43006</v>
      </c>
      <c r="J166" s="323">
        <v>43008</v>
      </c>
      <c r="K166" s="328">
        <v>43009</v>
      </c>
      <c r="L166" s="361">
        <f ca="1" t="shared" ref="L166:L173" si="2">TODAY()-K166</f>
        <v>796</v>
      </c>
      <c r="M166" s="313"/>
      <c r="N166" s="295" t="s">
        <v>2378</v>
      </c>
      <c r="O166" s="295" t="s">
        <v>467</v>
      </c>
      <c r="P166" s="295" t="s">
        <v>98</v>
      </c>
      <c r="Q166" s="312">
        <v>42966</v>
      </c>
      <c r="R166" s="312">
        <v>43005</v>
      </c>
      <c r="S166" s="310" t="s">
        <v>168</v>
      </c>
      <c r="T166" s="310" t="s">
        <v>2379</v>
      </c>
    </row>
    <row r="167" s="271" customFormat="1" ht="21.95" customHeight="1" spans="1:20">
      <c r="A167" s="321" t="s">
        <v>2160</v>
      </c>
      <c r="B167" s="295" t="s">
        <v>2380</v>
      </c>
      <c r="C167" s="310" t="s">
        <v>2218</v>
      </c>
      <c r="D167" s="312" t="s">
        <v>2381</v>
      </c>
      <c r="E167" s="295" t="s">
        <v>1086</v>
      </c>
      <c r="F167" s="310">
        <v>807900</v>
      </c>
      <c r="G167" s="321" t="s">
        <v>2141</v>
      </c>
      <c r="H167" s="342">
        <v>43032</v>
      </c>
      <c r="I167" s="352">
        <v>43002</v>
      </c>
      <c r="J167" s="323">
        <v>42960</v>
      </c>
      <c r="K167" s="328">
        <v>42964</v>
      </c>
      <c r="L167" s="361">
        <f ca="1" t="shared" si="2"/>
        <v>841</v>
      </c>
      <c r="M167" s="313"/>
      <c r="N167" s="295" t="s">
        <v>2382</v>
      </c>
      <c r="O167" s="295" t="s">
        <v>1555</v>
      </c>
      <c r="P167" s="295" t="s">
        <v>248</v>
      </c>
      <c r="Q167" s="312">
        <v>43002</v>
      </c>
      <c r="R167" s="312">
        <v>43003</v>
      </c>
      <c r="S167" s="310" t="s">
        <v>168</v>
      </c>
      <c r="T167" s="310" t="s">
        <v>2383</v>
      </c>
    </row>
    <row r="168" s="271" customFormat="1" ht="21.95" customHeight="1" spans="1:20">
      <c r="A168" s="321" t="s">
        <v>200</v>
      </c>
      <c r="B168" s="295" t="s">
        <v>2384</v>
      </c>
      <c r="C168" s="310" t="s">
        <v>2376</v>
      </c>
      <c r="D168" s="312" t="s">
        <v>2385</v>
      </c>
      <c r="E168" s="295" t="s">
        <v>2386</v>
      </c>
      <c r="F168" s="310">
        <v>772900</v>
      </c>
      <c r="G168" s="321" t="s">
        <v>2141</v>
      </c>
      <c r="H168" s="342">
        <v>43031</v>
      </c>
      <c r="I168" s="352">
        <v>43033</v>
      </c>
      <c r="J168" s="323">
        <v>43020</v>
      </c>
      <c r="K168" s="328">
        <v>43027</v>
      </c>
      <c r="L168" s="361">
        <f ca="1" t="shared" si="2"/>
        <v>778</v>
      </c>
      <c r="M168" s="313"/>
      <c r="N168" s="295" t="s">
        <v>2387</v>
      </c>
      <c r="O168" s="295" t="s">
        <v>665</v>
      </c>
      <c r="P168" s="295" t="s">
        <v>393</v>
      </c>
      <c r="Q168" s="312">
        <v>43015</v>
      </c>
      <c r="R168" s="312">
        <v>43021</v>
      </c>
      <c r="S168" s="310" t="s">
        <v>168</v>
      </c>
      <c r="T168" s="310"/>
    </row>
    <row r="169" s="271" customFormat="1" ht="21.95" customHeight="1" spans="1:20">
      <c r="A169" s="321" t="s">
        <v>2155</v>
      </c>
      <c r="B169" s="295" t="s">
        <v>2388</v>
      </c>
      <c r="C169" s="310" t="s">
        <v>2218</v>
      </c>
      <c r="D169" s="312" t="s">
        <v>2389</v>
      </c>
      <c r="E169" s="295" t="s">
        <v>1572</v>
      </c>
      <c r="F169" s="310">
        <v>1063500</v>
      </c>
      <c r="G169" s="321" t="s">
        <v>2141</v>
      </c>
      <c r="H169" s="342">
        <v>43025</v>
      </c>
      <c r="I169" s="352">
        <v>43033</v>
      </c>
      <c r="J169" s="323">
        <v>42894</v>
      </c>
      <c r="K169" s="328">
        <v>42895</v>
      </c>
      <c r="L169" s="361">
        <f ca="1" t="shared" si="2"/>
        <v>910</v>
      </c>
      <c r="M169" s="313" t="s">
        <v>67</v>
      </c>
      <c r="N169" s="295" t="s">
        <v>2390</v>
      </c>
      <c r="O169" s="295" t="s">
        <v>1962</v>
      </c>
      <c r="P169" s="295" t="s">
        <v>738</v>
      </c>
      <c r="Q169" s="312">
        <v>43008</v>
      </c>
      <c r="R169" s="312">
        <v>43008</v>
      </c>
      <c r="S169" s="310" t="s">
        <v>168</v>
      </c>
      <c r="T169" s="310"/>
    </row>
    <row r="170" s="271" customFormat="1" ht="21.95" customHeight="1" spans="1:20">
      <c r="A170" s="321" t="s">
        <v>2155</v>
      </c>
      <c r="B170" s="295" t="s">
        <v>2391</v>
      </c>
      <c r="C170" s="310" t="s">
        <v>2218</v>
      </c>
      <c r="D170" s="312" t="s">
        <v>2392</v>
      </c>
      <c r="E170" s="295" t="s">
        <v>421</v>
      </c>
      <c r="F170" s="310">
        <v>1063500</v>
      </c>
      <c r="G170" s="321" t="s">
        <v>2141</v>
      </c>
      <c r="H170" s="342">
        <v>43030</v>
      </c>
      <c r="I170" s="352">
        <v>43033</v>
      </c>
      <c r="J170" s="323">
        <v>42752</v>
      </c>
      <c r="K170" s="328">
        <v>42754</v>
      </c>
      <c r="L170" s="361">
        <f ca="1" t="shared" si="2"/>
        <v>1051</v>
      </c>
      <c r="M170" s="313" t="s">
        <v>67</v>
      </c>
      <c r="N170" s="295" t="s">
        <v>2393</v>
      </c>
      <c r="O170" s="295" t="s">
        <v>681</v>
      </c>
      <c r="P170" s="295" t="s">
        <v>393</v>
      </c>
      <c r="Q170" s="312">
        <v>43011</v>
      </c>
      <c r="R170" s="312">
        <v>43011</v>
      </c>
      <c r="S170" s="310" t="s">
        <v>168</v>
      </c>
      <c r="T170" s="310" t="s">
        <v>2394</v>
      </c>
    </row>
    <row r="171" s="271" customFormat="1" ht="21.95" customHeight="1" spans="1:20">
      <c r="A171" s="321" t="s">
        <v>2395</v>
      </c>
      <c r="B171" s="295" t="s">
        <v>2396</v>
      </c>
      <c r="C171" s="310" t="s">
        <v>2376</v>
      </c>
      <c r="D171" s="312" t="s">
        <v>2397</v>
      </c>
      <c r="E171" s="295" t="s">
        <v>2398</v>
      </c>
      <c r="F171" s="310">
        <v>866900</v>
      </c>
      <c r="G171" s="321" t="s">
        <v>2141</v>
      </c>
      <c r="H171" s="342">
        <v>43033</v>
      </c>
      <c r="I171" s="352">
        <v>43006</v>
      </c>
      <c r="J171" s="323">
        <v>43008</v>
      </c>
      <c r="K171" s="328">
        <v>43009</v>
      </c>
      <c r="L171" s="361">
        <f ca="1" t="shared" si="2"/>
        <v>796</v>
      </c>
      <c r="M171" s="313"/>
      <c r="N171" s="295" t="s">
        <v>2399</v>
      </c>
      <c r="O171" s="295" t="s">
        <v>759</v>
      </c>
      <c r="P171" s="295" t="s">
        <v>167</v>
      </c>
      <c r="Q171" s="312">
        <v>43001</v>
      </c>
      <c r="R171" s="312">
        <v>43002</v>
      </c>
      <c r="S171" s="310" t="s">
        <v>168</v>
      </c>
      <c r="T171" s="310" t="s">
        <v>2400</v>
      </c>
    </row>
    <row r="172" s="271" customFormat="1" ht="21.95" customHeight="1" spans="1:20">
      <c r="A172" s="321" t="s">
        <v>2144</v>
      </c>
      <c r="B172" s="295" t="s">
        <v>2401</v>
      </c>
      <c r="C172" s="310" t="s">
        <v>2218</v>
      </c>
      <c r="D172" s="312" t="s">
        <v>2402</v>
      </c>
      <c r="E172" s="295" t="s">
        <v>2346</v>
      </c>
      <c r="F172" s="310">
        <v>866900</v>
      </c>
      <c r="G172" s="321" t="s">
        <v>2141</v>
      </c>
      <c r="H172" s="342">
        <v>43055</v>
      </c>
      <c r="I172" s="352">
        <v>42977</v>
      </c>
      <c r="J172" s="323">
        <v>42960</v>
      </c>
      <c r="K172" s="328">
        <v>42964</v>
      </c>
      <c r="L172" s="361">
        <f ca="1" t="shared" si="2"/>
        <v>841</v>
      </c>
      <c r="M172" s="313" t="s">
        <v>67</v>
      </c>
      <c r="N172" s="295" t="s">
        <v>2403</v>
      </c>
      <c r="O172" s="295" t="s">
        <v>194</v>
      </c>
      <c r="P172" s="295" t="s">
        <v>167</v>
      </c>
      <c r="Q172" s="312">
        <v>43041</v>
      </c>
      <c r="R172" s="312">
        <v>43042</v>
      </c>
      <c r="S172" s="310" t="s">
        <v>168</v>
      </c>
      <c r="T172" s="310" t="s">
        <v>2404</v>
      </c>
    </row>
    <row r="173" s="271" customFormat="1" ht="21.95" customHeight="1" spans="1:20">
      <c r="A173" s="321" t="s">
        <v>2405</v>
      </c>
      <c r="B173" s="295" t="s">
        <v>2406</v>
      </c>
      <c r="C173" s="310" t="s">
        <v>2376</v>
      </c>
      <c r="D173" s="312" t="s">
        <v>2407</v>
      </c>
      <c r="E173" s="295" t="s">
        <v>2206</v>
      </c>
      <c r="F173" s="310">
        <v>1063500</v>
      </c>
      <c r="G173" s="321" t="s">
        <v>2141</v>
      </c>
      <c r="H173" s="342">
        <v>43067</v>
      </c>
      <c r="I173" s="352">
        <v>43067</v>
      </c>
      <c r="J173" s="323">
        <v>43020</v>
      </c>
      <c r="K173" s="328">
        <v>43027</v>
      </c>
      <c r="L173" s="361">
        <f ca="1" t="shared" si="2"/>
        <v>778</v>
      </c>
      <c r="M173" s="313"/>
      <c r="N173" s="295" t="s">
        <v>2408</v>
      </c>
      <c r="O173" s="295" t="s">
        <v>681</v>
      </c>
      <c r="P173" s="295" t="s">
        <v>393</v>
      </c>
      <c r="Q173" s="312">
        <v>43053</v>
      </c>
      <c r="R173" s="312">
        <v>43053</v>
      </c>
      <c r="S173" s="310" t="s">
        <v>2409</v>
      </c>
      <c r="T173" s="310"/>
    </row>
    <row r="174" s="31" customFormat="1" ht="22.5" customHeight="1" spans="1:44">
      <c r="A174" s="31" t="s">
        <v>0</v>
      </c>
      <c r="B174" s="31" t="s">
        <v>28</v>
      </c>
      <c r="C174" s="31" t="s">
        <v>428</v>
      </c>
      <c r="D174" s="31" t="s">
        <v>30</v>
      </c>
      <c r="E174" s="31" t="s">
        <v>31</v>
      </c>
      <c r="F174" s="42" t="s">
        <v>32</v>
      </c>
      <c r="G174" s="43" t="s">
        <v>34</v>
      </c>
      <c r="H174" s="44" t="s">
        <v>35</v>
      </c>
      <c r="I174" s="41" t="s">
        <v>36</v>
      </c>
      <c r="J174" s="41" t="s">
        <v>37</v>
      </c>
      <c r="K174" s="41" t="s">
        <v>38</v>
      </c>
      <c r="L174" s="41" t="s">
        <v>39</v>
      </c>
      <c r="M174" s="52" t="s">
        <v>40</v>
      </c>
      <c r="N174" s="53" t="s">
        <v>41</v>
      </c>
      <c r="O174" s="54" t="s">
        <v>42</v>
      </c>
      <c r="P174" s="54" t="s">
        <v>43</v>
      </c>
      <c r="Q174" s="54" t="s">
        <v>44</v>
      </c>
      <c r="R174" s="41" t="s">
        <v>45</v>
      </c>
      <c r="S174" s="41" t="s">
        <v>46</v>
      </c>
      <c r="T174" s="54" t="s">
        <v>429</v>
      </c>
      <c r="U174" s="31" t="s">
        <v>34</v>
      </c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8"/>
    </row>
    <row r="175" s="271" customFormat="1" ht="21.95" customHeight="1" spans="1:21">
      <c r="A175" s="321" t="s">
        <v>2285</v>
      </c>
      <c r="B175" s="295" t="s">
        <v>2410</v>
      </c>
      <c r="C175" s="310" t="s">
        <v>2218</v>
      </c>
      <c r="D175" s="312" t="s">
        <v>2411</v>
      </c>
      <c r="E175" s="295" t="s">
        <v>1086</v>
      </c>
      <c r="F175" s="310">
        <v>886900</v>
      </c>
      <c r="G175" s="321" t="s">
        <v>2141</v>
      </c>
      <c r="H175" s="321"/>
      <c r="I175" s="342">
        <v>43083</v>
      </c>
      <c r="J175" s="352">
        <v>43002</v>
      </c>
      <c r="K175" s="323">
        <v>42894</v>
      </c>
      <c r="L175" s="328">
        <v>42895</v>
      </c>
      <c r="M175" s="361">
        <f ca="1" t="shared" ref="M175:M180" si="3">TODAY()-L175</f>
        <v>910</v>
      </c>
      <c r="N175" s="313" t="s">
        <v>67</v>
      </c>
      <c r="O175" s="295" t="s">
        <v>2412</v>
      </c>
      <c r="P175" s="295" t="s">
        <v>194</v>
      </c>
      <c r="Q175" s="295" t="s">
        <v>167</v>
      </c>
      <c r="R175" s="312">
        <v>43074</v>
      </c>
      <c r="S175" s="312">
        <v>43074</v>
      </c>
      <c r="T175" s="310" t="s">
        <v>168</v>
      </c>
      <c r="U175" s="310"/>
    </row>
    <row r="176" s="276" customFormat="1" ht="21.95" customHeight="1" spans="1:21">
      <c r="A176" s="348" t="s">
        <v>200</v>
      </c>
      <c r="B176" s="349" t="s">
        <v>2413</v>
      </c>
      <c r="C176" s="8" t="s">
        <v>2376</v>
      </c>
      <c r="D176" s="11" t="s">
        <v>2414</v>
      </c>
      <c r="E176" s="349" t="s">
        <v>2151</v>
      </c>
      <c r="F176" s="8">
        <v>772900</v>
      </c>
      <c r="G176" s="348" t="s">
        <v>2141</v>
      </c>
      <c r="H176" s="348"/>
      <c r="I176" s="363">
        <v>43104</v>
      </c>
      <c r="J176" s="364">
        <v>43067</v>
      </c>
      <c r="K176" s="365">
        <v>43054</v>
      </c>
      <c r="L176" s="366">
        <v>43054</v>
      </c>
      <c r="M176" s="367">
        <f ca="1" t="shared" si="3"/>
        <v>751</v>
      </c>
      <c r="N176" s="368"/>
      <c r="O176" s="8" t="s">
        <v>2415</v>
      </c>
      <c r="P176" s="8" t="s">
        <v>606</v>
      </c>
      <c r="Q176" s="8" t="s">
        <v>393</v>
      </c>
      <c r="R176" s="365">
        <v>43100</v>
      </c>
      <c r="S176" s="365">
        <v>43100</v>
      </c>
      <c r="T176" s="8" t="s">
        <v>99</v>
      </c>
      <c r="U176" s="8"/>
    </row>
    <row r="177" s="276" customFormat="1" ht="21.95" customHeight="1" spans="1:21">
      <c r="A177" s="348" t="s">
        <v>200</v>
      </c>
      <c r="B177" s="349" t="s">
        <v>2416</v>
      </c>
      <c r="C177" s="8" t="s">
        <v>2376</v>
      </c>
      <c r="D177" s="334" t="s">
        <v>2417</v>
      </c>
      <c r="E177" s="349" t="s">
        <v>2206</v>
      </c>
      <c r="F177" s="8">
        <v>772900</v>
      </c>
      <c r="G177" s="348" t="s">
        <v>2141</v>
      </c>
      <c r="H177" s="348"/>
      <c r="I177" s="369">
        <v>43118</v>
      </c>
      <c r="J177" s="364">
        <v>43097</v>
      </c>
      <c r="K177" s="365">
        <v>43076</v>
      </c>
      <c r="L177" s="366">
        <v>43079</v>
      </c>
      <c r="M177" s="367">
        <f ca="1" t="shared" si="3"/>
        <v>726</v>
      </c>
      <c r="N177" s="368"/>
      <c r="O177" s="349" t="s">
        <v>2418</v>
      </c>
      <c r="P177" s="349" t="s">
        <v>759</v>
      </c>
      <c r="Q177" s="349" t="s">
        <v>167</v>
      </c>
      <c r="R177" s="11">
        <v>43107</v>
      </c>
      <c r="S177" s="11">
        <v>43107</v>
      </c>
      <c r="T177" s="8" t="s">
        <v>168</v>
      </c>
      <c r="U177" s="8"/>
    </row>
    <row r="178" s="271" customFormat="1" ht="21.95" customHeight="1" spans="1:21">
      <c r="A178" s="321" t="s">
        <v>200</v>
      </c>
      <c r="B178" s="295" t="s">
        <v>2419</v>
      </c>
      <c r="C178" s="310" t="s">
        <v>2376</v>
      </c>
      <c r="D178" s="334" t="s">
        <v>2420</v>
      </c>
      <c r="E178" s="295" t="s">
        <v>2421</v>
      </c>
      <c r="F178" s="310">
        <v>772900</v>
      </c>
      <c r="G178" s="321" t="s">
        <v>2141</v>
      </c>
      <c r="H178" s="321"/>
      <c r="I178" s="307">
        <v>43107</v>
      </c>
      <c r="J178" s="352">
        <v>43125</v>
      </c>
      <c r="K178" s="323">
        <v>43068</v>
      </c>
      <c r="L178" s="328">
        <v>43073</v>
      </c>
      <c r="M178" s="361">
        <f ca="1" t="shared" si="3"/>
        <v>732</v>
      </c>
      <c r="N178" s="313"/>
      <c r="O178" s="310" t="s">
        <v>2422</v>
      </c>
      <c r="P178" s="310" t="s">
        <v>665</v>
      </c>
      <c r="Q178" s="310" t="s">
        <v>393</v>
      </c>
      <c r="R178" s="323">
        <v>43105</v>
      </c>
      <c r="S178" s="323">
        <v>43105</v>
      </c>
      <c r="T178" s="310" t="s">
        <v>99</v>
      </c>
      <c r="U178" s="310"/>
    </row>
    <row r="179" s="271" customFormat="1" ht="21.95" customHeight="1" spans="1:21">
      <c r="A179" s="321" t="s">
        <v>2423</v>
      </c>
      <c r="B179" s="295" t="s">
        <v>2424</v>
      </c>
      <c r="C179" s="310" t="s">
        <v>2376</v>
      </c>
      <c r="D179" s="334" t="s">
        <v>2425</v>
      </c>
      <c r="E179" s="295" t="s">
        <v>2398</v>
      </c>
      <c r="F179" s="310">
        <v>924500</v>
      </c>
      <c r="G179" s="321" t="s">
        <v>2141</v>
      </c>
      <c r="H179" s="321"/>
      <c r="I179" s="307">
        <v>43115</v>
      </c>
      <c r="J179" s="352">
        <v>43125</v>
      </c>
      <c r="K179" s="323">
        <v>43050</v>
      </c>
      <c r="L179" s="328">
        <v>43056</v>
      </c>
      <c r="M179" s="361">
        <f ca="1" t="shared" si="3"/>
        <v>749</v>
      </c>
      <c r="N179" s="313"/>
      <c r="O179" s="295" t="s">
        <v>2426</v>
      </c>
      <c r="P179" s="295" t="s">
        <v>665</v>
      </c>
      <c r="Q179" s="295" t="s">
        <v>393</v>
      </c>
      <c r="R179" s="312">
        <v>43101</v>
      </c>
      <c r="S179" s="312">
        <v>43103</v>
      </c>
      <c r="T179" s="310" t="s">
        <v>168</v>
      </c>
      <c r="U179" s="310"/>
    </row>
    <row r="180" s="271" customFormat="1" ht="21.95" customHeight="1" spans="1:21">
      <c r="A180" s="321" t="s">
        <v>2395</v>
      </c>
      <c r="B180" s="295" t="s">
        <v>2427</v>
      </c>
      <c r="C180" s="310" t="s">
        <v>2376</v>
      </c>
      <c r="D180" s="312" t="s">
        <v>2428</v>
      </c>
      <c r="E180" s="295" t="s">
        <v>2151</v>
      </c>
      <c r="F180" s="310">
        <v>866900</v>
      </c>
      <c r="G180" s="321" t="s">
        <v>2141</v>
      </c>
      <c r="H180" s="321"/>
      <c r="I180" s="342">
        <v>43126</v>
      </c>
      <c r="J180" s="352">
        <v>43097</v>
      </c>
      <c r="K180" s="323">
        <v>43076</v>
      </c>
      <c r="L180" s="328">
        <v>43079</v>
      </c>
      <c r="M180" s="361">
        <f ca="1" t="shared" si="3"/>
        <v>726</v>
      </c>
      <c r="N180" s="313"/>
      <c r="O180" s="295" t="s">
        <v>2429</v>
      </c>
      <c r="P180" s="295" t="s">
        <v>440</v>
      </c>
      <c r="Q180" s="295" t="s">
        <v>98</v>
      </c>
      <c r="R180" s="312">
        <v>43113</v>
      </c>
      <c r="S180" s="312">
        <v>43114</v>
      </c>
      <c r="T180" s="310" t="s">
        <v>168</v>
      </c>
      <c r="U180" s="310"/>
    </row>
    <row r="181" s="271" customFormat="1" ht="21.95" customHeight="1" spans="1:21">
      <c r="A181" s="321" t="s">
        <v>2374</v>
      </c>
      <c r="B181" s="295" t="s">
        <v>2430</v>
      </c>
      <c r="C181" s="310" t="s">
        <v>2376</v>
      </c>
      <c r="D181" s="312" t="s">
        <v>2431</v>
      </c>
      <c r="E181" s="295" t="s">
        <v>2151</v>
      </c>
      <c r="F181" s="310">
        <v>807900</v>
      </c>
      <c r="G181" s="321" t="s">
        <v>2141</v>
      </c>
      <c r="H181" s="321"/>
      <c r="I181" s="342">
        <v>43135</v>
      </c>
      <c r="J181" s="352">
        <v>43158</v>
      </c>
      <c r="K181" s="323">
        <v>43123</v>
      </c>
      <c r="L181" s="328">
        <v>43124</v>
      </c>
      <c r="M181" s="361">
        <f ca="1" t="shared" ref="M181:M187" si="4">TODAY()-L181</f>
        <v>681</v>
      </c>
      <c r="N181" s="313"/>
      <c r="O181" s="295" t="s">
        <v>2432</v>
      </c>
      <c r="P181" s="295" t="s">
        <v>467</v>
      </c>
      <c r="Q181" s="295" t="s">
        <v>98</v>
      </c>
      <c r="R181" s="312">
        <v>43132</v>
      </c>
      <c r="S181" s="312">
        <v>43132</v>
      </c>
      <c r="T181" s="310" t="s">
        <v>99</v>
      </c>
      <c r="U181" s="310"/>
    </row>
    <row r="182" s="271" customFormat="1" ht="21.95" customHeight="1" spans="1:21">
      <c r="A182" s="321" t="s">
        <v>200</v>
      </c>
      <c r="B182" s="295" t="s">
        <v>2433</v>
      </c>
      <c r="C182" s="310" t="s">
        <v>2376</v>
      </c>
      <c r="D182" s="312" t="s">
        <v>2434</v>
      </c>
      <c r="E182" s="295" t="s">
        <v>2151</v>
      </c>
      <c r="F182" s="310">
        <v>772900</v>
      </c>
      <c r="G182" s="321" t="s">
        <v>2141</v>
      </c>
      <c r="H182" s="321"/>
      <c r="I182" s="342">
        <v>43130</v>
      </c>
      <c r="J182" s="352">
        <v>43037</v>
      </c>
      <c r="K182" s="323">
        <v>43039</v>
      </c>
      <c r="L182" s="328">
        <v>43031</v>
      </c>
      <c r="M182" s="361">
        <f ca="1" t="shared" si="4"/>
        <v>774</v>
      </c>
      <c r="N182" s="313" t="s">
        <v>67</v>
      </c>
      <c r="O182" s="295" t="s">
        <v>2435</v>
      </c>
      <c r="P182" s="295" t="s">
        <v>2237</v>
      </c>
      <c r="Q182" s="295" t="s">
        <v>1039</v>
      </c>
      <c r="R182" s="312">
        <v>43107</v>
      </c>
      <c r="S182" s="312">
        <v>43108</v>
      </c>
      <c r="T182" s="310" t="s">
        <v>168</v>
      </c>
      <c r="U182" s="310" t="s">
        <v>2436</v>
      </c>
    </row>
    <row r="183" s="271" customFormat="1" ht="21.95" customHeight="1" spans="1:21">
      <c r="A183" s="321" t="s">
        <v>2437</v>
      </c>
      <c r="B183" s="295" t="s">
        <v>2438</v>
      </c>
      <c r="C183" s="310" t="s">
        <v>2376</v>
      </c>
      <c r="D183" s="312" t="s">
        <v>2439</v>
      </c>
      <c r="E183" s="295" t="s">
        <v>2206</v>
      </c>
      <c r="F183" s="310">
        <v>772900</v>
      </c>
      <c r="G183" s="321" t="s">
        <v>2141</v>
      </c>
      <c r="H183" s="321"/>
      <c r="I183" s="342">
        <v>43180</v>
      </c>
      <c r="J183" s="352">
        <v>43158</v>
      </c>
      <c r="K183" s="323">
        <v>43130</v>
      </c>
      <c r="L183" s="328">
        <v>43134</v>
      </c>
      <c r="M183" s="361">
        <f ca="1" t="shared" si="4"/>
        <v>671</v>
      </c>
      <c r="N183" s="313"/>
      <c r="O183" s="295" t="s">
        <v>2440</v>
      </c>
      <c r="P183" s="295" t="s">
        <v>458</v>
      </c>
      <c r="Q183" s="295" t="s">
        <v>98</v>
      </c>
      <c r="R183" s="312">
        <v>43173</v>
      </c>
      <c r="S183" s="312">
        <v>43173</v>
      </c>
      <c r="T183" s="310" t="s">
        <v>2152</v>
      </c>
      <c r="U183" s="310"/>
    </row>
    <row r="184" s="271" customFormat="1" ht="21.95" customHeight="1" spans="1:21">
      <c r="A184" s="321" t="s">
        <v>2441</v>
      </c>
      <c r="B184" s="295" t="s">
        <v>2442</v>
      </c>
      <c r="C184" s="310" t="s">
        <v>2376</v>
      </c>
      <c r="D184" s="312" t="s">
        <v>2443</v>
      </c>
      <c r="E184" s="295" t="s">
        <v>2444</v>
      </c>
      <c r="F184" s="310">
        <v>866900</v>
      </c>
      <c r="G184" s="321" t="s">
        <v>2141</v>
      </c>
      <c r="H184" s="321"/>
      <c r="I184" s="342">
        <v>43186</v>
      </c>
      <c r="J184" s="352">
        <v>43188</v>
      </c>
      <c r="K184" s="323">
        <v>43099</v>
      </c>
      <c r="L184" s="328">
        <v>43099</v>
      </c>
      <c r="M184" s="361">
        <f ca="1" t="shared" si="4"/>
        <v>706</v>
      </c>
      <c r="N184" s="313" t="s">
        <v>67</v>
      </c>
      <c r="O184" s="295" t="s">
        <v>2445</v>
      </c>
      <c r="P184" s="295" t="s">
        <v>606</v>
      </c>
      <c r="Q184" s="295" t="s">
        <v>393</v>
      </c>
      <c r="R184" s="312">
        <v>43176</v>
      </c>
      <c r="S184" s="312">
        <v>43177</v>
      </c>
      <c r="T184" s="310" t="s">
        <v>168</v>
      </c>
      <c r="U184" s="310"/>
    </row>
    <row r="185" s="271" customFormat="1" ht="21.95" customHeight="1" spans="1:21">
      <c r="A185" s="321" t="s">
        <v>200</v>
      </c>
      <c r="B185" s="295" t="s">
        <v>2446</v>
      </c>
      <c r="C185" s="310" t="s">
        <v>2376</v>
      </c>
      <c r="D185" s="312" t="s">
        <v>2447</v>
      </c>
      <c r="E185" s="295" t="s">
        <v>2386</v>
      </c>
      <c r="F185" s="310">
        <v>772900</v>
      </c>
      <c r="G185" s="321" t="s">
        <v>2141</v>
      </c>
      <c r="H185" s="321"/>
      <c r="I185" s="307">
        <v>43209</v>
      </c>
      <c r="J185" s="352">
        <v>43217</v>
      </c>
      <c r="K185" s="323">
        <v>43189</v>
      </c>
      <c r="L185" s="328">
        <v>43190</v>
      </c>
      <c r="M185" s="361">
        <f ca="1" t="shared" si="4"/>
        <v>615</v>
      </c>
      <c r="N185" s="313" t="s">
        <v>67</v>
      </c>
      <c r="O185" s="295" t="s">
        <v>2448</v>
      </c>
      <c r="P185" s="295" t="s">
        <v>257</v>
      </c>
      <c r="Q185" s="295" t="s">
        <v>98</v>
      </c>
      <c r="R185" s="312">
        <v>43195</v>
      </c>
      <c r="S185" s="312">
        <v>43197</v>
      </c>
      <c r="T185" s="310" t="s">
        <v>168</v>
      </c>
      <c r="U185" s="310"/>
    </row>
    <row r="186" s="271" customFormat="1" ht="21.95" customHeight="1" spans="1:21">
      <c r="A186" s="321" t="s">
        <v>200</v>
      </c>
      <c r="B186" s="295" t="s">
        <v>2449</v>
      </c>
      <c r="C186" s="310" t="s">
        <v>2376</v>
      </c>
      <c r="D186" s="312" t="s">
        <v>2450</v>
      </c>
      <c r="E186" s="295" t="s">
        <v>2151</v>
      </c>
      <c r="F186" s="310">
        <v>772900</v>
      </c>
      <c r="G186" s="321" t="s">
        <v>2141</v>
      </c>
      <c r="H186" s="321"/>
      <c r="I186" s="307">
        <v>43205</v>
      </c>
      <c r="J186" s="352">
        <v>43217</v>
      </c>
      <c r="K186" s="323">
        <v>43199</v>
      </c>
      <c r="L186" s="328">
        <v>43200</v>
      </c>
      <c r="M186" s="361">
        <f ca="1" t="shared" si="4"/>
        <v>605</v>
      </c>
      <c r="N186" s="313"/>
      <c r="O186" s="295" t="s">
        <v>2451</v>
      </c>
      <c r="P186" s="295" t="s">
        <v>606</v>
      </c>
      <c r="Q186" s="295" t="s">
        <v>393</v>
      </c>
      <c r="R186" s="312">
        <v>43196</v>
      </c>
      <c r="S186" s="312">
        <v>43197</v>
      </c>
      <c r="T186" s="310" t="s">
        <v>168</v>
      </c>
      <c r="U186" s="310"/>
    </row>
    <row r="187" s="271" customFormat="1" ht="21.95" customHeight="1" spans="1:21">
      <c r="A187" s="321" t="s">
        <v>2395</v>
      </c>
      <c r="B187" s="295" t="s">
        <v>2452</v>
      </c>
      <c r="C187" s="310" t="s">
        <v>2376</v>
      </c>
      <c r="D187" s="312" t="s">
        <v>2453</v>
      </c>
      <c r="E187" s="295" t="s">
        <v>2454</v>
      </c>
      <c r="F187" s="310">
        <v>866900</v>
      </c>
      <c r="G187" s="321" t="s">
        <v>2141</v>
      </c>
      <c r="H187" s="321"/>
      <c r="I187" s="307">
        <v>43215</v>
      </c>
      <c r="J187" s="352">
        <v>43217</v>
      </c>
      <c r="K187" s="323">
        <v>43055</v>
      </c>
      <c r="L187" s="328">
        <v>43058</v>
      </c>
      <c r="M187" s="361">
        <f ca="1" t="shared" si="4"/>
        <v>747</v>
      </c>
      <c r="N187" s="313" t="s">
        <v>67</v>
      </c>
      <c r="O187" s="295" t="s">
        <v>2455</v>
      </c>
      <c r="P187" s="295" t="s">
        <v>257</v>
      </c>
      <c r="Q187" s="295" t="s">
        <v>98</v>
      </c>
      <c r="R187" s="312">
        <v>43190</v>
      </c>
      <c r="S187" s="312">
        <v>43192</v>
      </c>
      <c r="T187" s="310" t="s">
        <v>168</v>
      </c>
      <c r="U187" s="310"/>
    </row>
    <row r="188" s="271" customFormat="1" ht="21.95" customHeight="1" spans="1:22">
      <c r="A188" s="321" t="s">
        <v>2456</v>
      </c>
      <c r="B188" s="295" t="s">
        <v>2457</v>
      </c>
      <c r="C188" s="310" t="s">
        <v>2376</v>
      </c>
      <c r="D188" s="312" t="s">
        <v>2458</v>
      </c>
      <c r="E188" s="295" t="s">
        <v>2206</v>
      </c>
      <c r="F188" s="310">
        <v>1086500</v>
      </c>
      <c r="G188" s="310">
        <f>974000+14700+23000</f>
        <v>1011700</v>
      </c>
      <c r="H188" s="321" t="s">
        <v>2141</v>
      </c>
      <c r="I188" s="321"/>
      <c r="J188" s="342">
        <v>43257</v>
      </c>
      <c r="K188" s="352">
        <v>43250</v>
      </c>
      <c r="L188" s="323">
        <v>43219</v>
      </c>
      <c r="M188" s="328">
        <v>43220</v>
      </c>
      <c r="N188" s="361">
        <f ca="1" t="shared" ref="N188:N193" si="5">TODAY()-M188</f>
        <v>585</v>
      </c>
      <c r="O188" s="313"/>
      <c r="P188" s="295" t="s">
        <v>2459</v>
      </c>
      <c r="Q188" s="295" t="s">
        <v>2460</v>
      </c>
      <c r="R188" s="295" t="s">
        <v>1281</v>
      </c>
      <c r="S188" s="312">
        <v>43247</v>
      </c>
      <c r="T188" s="312">
        <v>43247</v>
      </c>
      <c r="U188" s="310" t="s">
        <v>99</v>
      </c>
      <c r="V188" s="310"/>
    </row>
    <row r="189" s="271" customFormat="1" ht="21.95" customHeight="1" spans="1:22">
      <c r="A189" s="321" t="s">
        <v>200</v>
      </c>
      <c r="B189" s="295" t="s">
        <v>2461</v>
      </c>
      <c r="C189" s="310" t="s">
        <v>2376</v>
      </c>
      <c r="D189" s="312" t="s">
        <v>2462</v>
      </c>
      <c r="E189" s="295" t="s">
        <v>1572</v>
      </c>
      <c r="F189" s="310">
        <v>772900</v>
      </c>
      <c r="G189" s="310">
        <f>699800+14700+4400</f>
        <v>718900</v>
      </c>
      <c r="H189" s="321" t="s">
        <v>2463</v>
      </c>
      <c r="I189" s="321"/>
      <c r="J189" s="342">
        <v>43254</v>
      </c>
      <c r="K189" s="352">
        <v>43006</v>
      </c>
      <c r="L189" s="323">
        <v>43008</v>
      </c>
      <c r="M189" s="328">
        <v>43009</v>
      </c>
      <c r="N189" s="361">
        <f ca="1" t="shared" si="5"/>
        <v>796</v>
      </c>
      <c r="O189" s="313" t="s">
        <v>67</v>
      </c>
      <c r="P189" s="295" t="s">
        <v>2464</v>
      </c>
      <c r="Q189" s="295" t="s">
        <v>467</v>
      </c>
      <c r="R189" s="295" t="s">
        <v>173</v>
      </c>
      <c r="S189" s="312">
        <v>43240</v>
      </c>
      <c r="T189" s="312">
        <v>43240</v>
      </c>
      <c r="U189" s="310" t="s">
        <v>168</v>
      </c>
      <c r="V189" s="310" t="s">
        <v>2465</v>
      </c>
    </row>
    <row r="190" s="271" customFormat="1" ht="21.95" customHeight="1" spans="1:22">
      <c r="A190" s="321" t="s">
        <v>2374</v>
      </c>
      <c r="B190" s="295" t="s">
        <v>2466</v>
      </c>
      <c r="C190" s="310" t="s">
        <v>2376</v>
      </c>
      <c r="D190" s="312" t="s">
        <v>2467</v>
      </c>
      <c r="E190" s="295" t="s">
        <v>2386</v>
      </c>
      <c r="F190" s="310">
        <v>807900</v>
      </c>
      <c r="G190" s="310">
        <f>732800+14700+4400</f>
        <v>751900</v>
      </c>
      <c r="H190" s="321" t="s">
        <v>2463</v>
      </c>
      <c r="I190" s="321"/>
      <c r="J190" s="342">
        <v>43269</v>
      </c>
      <c r="K190" s="352">
        <v>43067</v>
      </c>
      <c r="L190" s="323">
        <v>43054</v>
      </c>
      <c r="M190" s="328">
        <v>43053</v>
      </c>
      <c r="N190" s="361">
        <f ca="1" t="shared" si="5"/>
        <v>752</v>
      </c>
      <c r="O190" s="313" t="s">
        <v>67</v>
      </c>
      <c r="P190" s="295" t="s">
        <v>2468</v>
      </c>
      <c r="Q190" s="295" t="s">
        <v>467</v>
      </c>
      <c r="R190" s="295" t="s">
        <v>173</v>
      </c>
      <c r="S190" s="312">
        <v>43240</v>
      </c>
      <c r="T190" s="312">
        <v>43241</v>
      </c>
      <c r="U190" s="310" t="s">
        <v>168</v>
      </c>
      <c r="V190" s="310"/>
    </row>
    <row r="191" s="271" customFormat="1" ht="21.95" customHeight="1" spans="1:22">
      <c r="A191" s="321" t="s">
        <v>2423</v>
      </c>
      <c r="B191" s="295" t="s">
        <v>2469</v>
      </c>
      <c r="C191" s="310" t="s">
        <v>2376</v>
      </c>
      <c r="D191" s="312" t="s">
        <v>2470</v>
      </c>
      <c r="E191" s="295" t="s">
        <v>2371</v>
      </c>
      <c r="F191" s="310">
        <v>924500</v>
      </c>
      <c r="G191" s="310">
        <f>845000+14700</f>
        <v>859700</v>
      </c>
      <c r="H191" s="321" t="s">
        <v>2141</v>
      </c>
      <c r="I191" s="321"/>
      <c r="J191" s="307">
        <v>43277</v>
      </c>
      <c r="K191" s="352">
        <v>43281</v>
      </c>
      <c r="L191" s="323">
        <v>43020</v>
      </c>
      <c r="M191" s="328">
        <v>43027</v>
      </c>
      <c r="N191" s="361">
        <f ca="1" t="shared" si="5"/>
        <v>778</v>
      </c>
      <c r="O191" s="313" t="s">
        <v>67</v>
      </c>
      <c r="P191" s="295" t="s">
        <v>2471</v>
      </c>
      <c r="Q191" s="295" t="s">
        <v>467</v>
      </c>
      <c r="R191" s="295" t="s">
        <v>173</v>
      </c>
      <c r="S191" s="312">
        <v>43261</v>
      </c>
      <c r="T191" s="312">
        <v>43276</v>
      </c>
      <c r="U191" s="310" t="s">
        <v>168</v>
      </c>
      <c r="V191" s="310" t="s">
        <v>2472</v>
      </c>
    </row>
    <row r="192" s="271" customFormat="1" ht="21.95" customHeight="1" spans="1:22">
      <c r="A192" s="321" t="s">
        <v>2395</v>
      </c>
      <c r="B192" s="295" t="s">
        <v>2473</v>
      </c>
      <c r="C192" s="310" t="s">
        <v>2376</v>
      </c>
      <c r="D192" s="312" t="s">
        <v>2474</v>
      </c>
      <c r="E192" s="295" t="s">
        <v>2398</v>
      </c>
      <c r="F192" s="310">
        <v>866900</v>
      </c>
      <c r="G192" s="310">
        <f>787800+14700+4400</f>
        <v>806900</v>
      </c>
      <c r="H192" s="321" t="s">
        <v>2141</v>
      </c>
      <c r="I192" s="321"/>
      <c r="J192" s="342">
        <v>43281</v>
      </c>
      <c r="K192" s="352">
        <v>43158</v>
      </c>
      <c r="L192" s="323">
        <v>43132</v>
      </c>
      <c r="M192" s="328">
        <v>43134</v>
      </c>
      <c r="N192" s="361">
        <f ca="1" t="shared" si="5"/>
        <v>671</v>
      </c>
      <c r="O192" s="313" t="s">
        <v>67</v>
      </c>
      <c r="P192" s="295" t="s">
        <v>2475</v>
      </c>
      <c r="Q192" s="295" t="s">
        <v>194</v>
      </c>
      <c r="R192" s="295" t="s">
        <v>173</v>
      </c>
      <c r="S192" s="312">
        <v>43268</v>
      </c>
      <c r="T192" s="312">
        <v>43270</v>
      </c>
      <c r="U192" s="310" t="s">
        <v>168</v>
      </c>
      <c r="V192" s="310" t="s">
        <v>2476</v>
      </c>
    </row>
    <row r="193" s="271" customFormat="1" ht="21.95" customHeight="1" spans="1:22">
      <c r="A193" s="321" t="s">
        <v>2477</v>
      </c>
      <c r="B193" s="295" t="s">
        <v>2478</v>
      </c>
      <c r="C193" s="310" t="s">
        <v>2376</v>
      </c>
      <c r="D193" s="312" t="s">
        <v>2479</v>
      </c>
      <c r="E193" s="295" t="s">
        <v>2386</v>
      </c>
      <c r="F193" s="310">
        <v>823900</v>
      </c>
      <c r="G193" s="310">
        <f>732800+35100</f>
        <v>767900</v>
      </c>
      <c r="H193" s="321" t="s">
        <v>2141</v>
      </c>
      <c r="I193" s="321"/>
      <c r="J193" s="342">
        <v>43281</v>
      </c>
      <c r="K193" s="352">
        <v>43281</v>
      </c>
      <c r="L193" s="323">
        <v>43137</v>
      </c>
      <c r="M193" s="328">
        <v>43140</v>
      </c>
      <c r="N193" s="361">
        <f ca="1" t="shared" si="5"/>
        <v>665</v>
      </c>
      <c r="O193" s="313" t="s">
        <v>67</v>
      </c>
      <c r="P193" s="295" t="s">
        <v>2480</v>
      </c>
      <c r="Q193" s="295" t="s">
        <v>467</v>
      </c>
      <c r="R193" s="295" t="s">
        <v>173</v>
      </c>
      <c r="S193" s="312">
        <v>43274</v>
      </c>
      <c r="T193" s="312">
        <v>43274</v>
      </c>
      <c r="U193" s="310" t="s">
        <v>168</v>
      </c>
      <c r="V193" s="310"/>
    </row>
    <row r="194" s="271" customFormat="1" ht="21.95" customHeight="1" spans="1:22">
      <c r="A194" s="321" t="s">
        <v>2481</v>
      </c>
      <c r="B194" s="295" t="s">
        <v>2482</v>
      </c>
      <c r="C194" s="310" t="s">
        <v>2376</v>
      </c>
      <c r="D194" s="312" t="s">
        <v>2483</v>
      </c>
      <c r="E194" s="295" t="s">
        <v>2206</v>
      </c>
      <c r="F194" s="310" t="s">
        <v>2484</v>
      </c>
      <c r="G194" s="310">
        <f>845000+30700</f>
        <v>875700</v>
      </c>
      <c r="H194" s="321" t="s">
        <v>2141</v>
      </c>
      <c r="I194" s="321"/>
      <c r="J194" s="342">
        <v>43307</v>
      </c>
      <c r="K194" s="352">
        <v>43281</v>
      </c>
      <c r="L194" s="323">
        <v>43129</v>
      </c>
      <c r="M194" s="328">
        <v>43129</v>
      </c>
      <c r="N194" s="361">
        <f ca="1" t="shared" ref="N194:N199" si="6">TODAY()-M194</f>
        <v>676</v>
      </c>
      <c r="O194" s="313" t="s">
        <v>67</v>
      </c>
      <c r="P194" s="295" t="s">
        <v>2485</v>
      </c>
      <c r="Q194" s="295" t="s">
        <v>2486</v>
      </c>
      <c r="R194" s="295" t="s">
        <v>167</v>
      </c>
      <c r="S194" s="312">
        <v>43298</v>
      </c>
      <c r="T194" s="312">
        <v>43299</v>
      </c>
      <c r="U194" s="310" t="s">
        <v>168</v>
      </c>
      <c r="V194" s="310" t="s">
        <v>2487</v>
      </c>
    </row>
    <row r="195" s="271" customFormat="1" ht="21.95" customHeight="1" spans="1:22">
      <c r="A195" s="321" t="s">
        <v>2488</v>
      </c>
      <c r="B195" s="295" t="s">
        <v>2489</v>
      </c>
      <c r="C195" s="310" t="s">
        <v>2376</v>
      </c>
      <c r="D195" s="312" t="s">
        <v>2490</v>
      </c>
      <c r="E195" s="295" t="s">
        <v>2398</v>
      </c>
      <c r="F195" s="310" t="s">
        <v>2491</v>
      </c>
      <c r="G195" s="310">
        <f>845000+14700</f>
        <v>859700</v>
      </c>
      <c r="H195" s="321" t="s">
        <v>2141</v>
      </c>
      <c r="I195" s="321"/>
      <c r="J195" s="342">
        <v>43307</v>
      </c>
      <c r="K195" s="352">
        <v>43281</v>
      </c>
      <c r="L195" s="323">
        <v>43123</v>
      </c>
      <c r="M195" s="328">
        <v>43124</v>
      </c>
      <c r="N195" s="361">
        <f ca="1" t="shared" si="6"/>
        <v>681</v>
      </c>
      <c r="O195" s="313" t="s">
        <v>67</v>
      </c>
      <c r="P195" s="295" t="s">
        <v>2492</v>
      </c>
      <c r="Q195" s="295" t="s">
        <v>467</v>
      </c>
      <c r="R195" s="295" t="s">
        <v>173</v>
      </c>
      <c r="S195" s="312">
        <v>43296</v>
      </c>
      <c r="T195" s="312">
        <v>43296</v>
      </c>
      <c r="U195" s="310" t="s">
        <v>168</v>
      </c>
      <c r="V195" s="310" t="s">
        <v>2493</v>
      </c>
    </row>
    <row r="196" s="271" customFormat="1" ht="21.95" customHeight="1" spans="1:22">
      <c r="A196" s="321" t="s">
        <v>2374</v>
      </c>
      <c r="B196" s="295" t="s">
        <v>2494</v>
      </c>
      <c r="C196" s="310" t="s">
        <v>2376</v>
      </c>
      <c r="D196" s="312" t="s">
        <v>2495</v>
      </c>
      <c r="E196" s="295" t="s">
        <v>2206</v>
      </c>
      <c r="F196" s="310">
        <v>807900</v>
      </c>
      <c r="G196" s="310">
        <f>732800+14700+4400</f>
        <v>751900</v>
      </c>
      <c r="H196" s="321" t="s">
        <v>2141</v>
      </c>
      <c r="I196" s="321"/>
      <c r="J196" s="342">
        <v>43317</v>
      </c>
      <c r="K196" s="352">
        <v>43158</v>
      </c>
      <c r="L196" s="323">
        <v>43143</v>
      </c>
      <c r="M196" s="328">
        <v>43153</v>
      </c>
      <c r="N196" s="361">
        <f ca="1" t="shared" si="6"/>
        <v>652</v>
      </c>
      <c r="O196" s="313" t="s">
        <v>67</v>
      </c>
      <c r="P196" s="295" t="s">
        <v>2496</v>
      </c>
      <c r="Q196" s="295" t="s">
        <v>194</v>
      </c>
      <c r="R196" s="295" t="s">
        <v>173</v>
      </c>
      <c r="S196" s="312">
        <v>43302</v>
      </c>
      <c r="T196" s="312">
        <v>43302</v>
      </c>
      <c r="U196" s="310" t="s">
        <v>168</v>
      </c>
      <c r="V196" s="310" t="s">
        <v>2497</v>
      </c>
    </row>
    <row r="197" s="271" customFormat="1" ht="21.95" customHeight="1" spans="1:22">
      <c r="A197" s="321" t="s">
        <v>2477</v>
      </c>
      <c r="B197" s="295" t="s">
        <v>2498</v>
      </c>
      <c r="C197" s="310" t="s">
        <v>2376</v>
      </c>
      <c r="D197" s="312" t="s">
        <v>2499</v>
      </c>
      <c r="E197" s="295" t="s">
        <v>2206</v>
      </c>
      <c r="F197" s="310">
        <v>823900</v>
      </c>
      <c r="G197" s="310">
        <f>732800+35100</f>
        <v>767900</v>
      </c>
      <c r="H197" s="321" t="s">
        <v>2141</v>
      </c>
      <c r="I197" s="321"/>
      <c r="J197" s="342">
        <v>43326</v>
      </c>
      <c r="K197" s="352">
        <v>43281</v>
      </c>
      <c r="L197" s="323">
        <v>43219</v>
      </c>
      <c r="M197" s="328">
        <v>43220</v>
      </c>
      <c r="N197" s="361">
        <f ca="1" t="shared" si="6"/>
        <v>585</v>
      </c>
      <c r="O197" s="313" t="s">
        <v>67</v>
      </c>
      <c r="P197" s="295" t="s">
        <v>2500</v>
      </c>
      <c r="Q197" s="295" t="s">
        <v>166</v>
      </c>
      <c r="R197" s="295" t="s">
        <v>167</v>
      </c>
      <c r="S197" s="312">
        <v>43319</v>
      </c>
      <c r="T197" s="312">
        <v>43319</v>
      </c>
      <c r="U197" s="310" t="s">
        <v>168</v>
      </c>
      <c r="V197" s="310"/>
    </row>
    <row r="198" s="271" customFormat="1" ht="21.95" customHeight="1" spans="1:22">
      <c r="A198" s="321" t="s">
        <v>2423</v>
      </c>
      <c r="B198" s="295" t="s">
        <v>2501</v>
      </c>
      <c r="C198" s="310" t="s">
        <v>2376</v>
      </c>
      <c r="D198" s="312" t="s">
        <v>2502</v>
      </c>
      <c r="E198" s="295" t="s">
        <v>1572</v>
      </c>
      <c r="F198" s="310">
        <v>924500</v>
      </c>
      <c r="G198" s="310">
        <f>845000+14700</f>
        <v>859700</v>
      </c>
      <c r="H198" s="321" t="s">
        <v>2141</v>
      </c>
      <c r="I198" s="321"/>
      <c r="J198" s="342">
        <v>43326</v>
      </c>
      <c r="K198" s="352">
        <v>43097</v>
      </c>
      <c r="L198" s="323">
        <v>43008</v>
      </c>
      <c r="M198" s="328">
        <v>43009</v>
      </c>
      <c r="N198" s="361">
        <f ca="1" t="shared" si="6"/>
        <v>796</v>
      </c>
      <c r="O198" s="313" t="s">
        <v>67</v>
      </c>
      <c r="P198" s="295" t="s">
        <v>2503</v>
      </c>
      <c r="Q198" s="310" t="s">
        <v>467</v>
      </c>
      <c r="R198" s="310" t="s">
        <v>173</v>
      </c>
      <c r="S198" s="323">
        <v>43310</v>
      </c>
      <c r="T198" s="323">
        <v>43310</v>
      </c>
      <c r="U198" s="310" t="s">
        <v>168</v>
      </c>
      <c r="V198" s="310"/>
    </row>
    <row r="199" s="271" customFormat="1" ht="21.95" customHeight="1" spans="1:22">
      <c r="A199" s="321" t="s">
        <v>2395</v>
      </c>
      <c r="B199" s="295" t="s">
        <v>2504</v>
      </c>
      <c r="C199" s="310" t="s">
        <v>2376</v>
      </c>
      <c r="D199" s="312" t="s">
        <v>2505</v>
      </c>
      <c r="E199" s="295" t="s">
        <v>2398</v>
      </c>
      <c r="F199" s="310" t="s">
        <v>2506</v>
      </c>
      <c r="G199" s="310">
        <f>787800+14700+4400</f>
        <v>806900</v>
      </c>
      <c r="H199" s="321" t="s">
        <v>2141</v>
      </c>
      <c r="I199" s="319" t="s">
        <v>2507</v>
      </c>
      <c r="J199" s="342">
        <v>43328</v>
      </c>
      <c r="K199" s="352">
        <v>43281</v>
      </c>
      <c r="L199" s="323">
        <v>43180</v>
      </c>
      <c r="M199" s="328">
        <v>43181</v>
      </c>
      <c r="N199" s="361">
        <f ca="1" t="shared" si="6"/>
        <v>624</v>
      </c>
      <c r="O199" s="313" t="s">
        <v>67</v>
      </c>
      <c r="P199" s="310" t="s">
        <v>2508</v>
      </c>
      <c r="Q199" s="310" t="s">
        <v>166</v>
      </c>
      <c r="R199" s="310" t="s">
        <v>167</v>
      </c>
      <c r="S199" s="323">
        <v>43322</v>
      </c>
      <c r="T199" s="323">
        <v>43322</v>
      </c>
      <c r="U199" s="310" t="s">
        <v>168</v>
      </c>
      <c r="V199" s="310"/>
    </row>
    <row r="200" s="271" customFormat="1" ht="21.95" customHeight="1" spans="1:22">
      <c r="A200" s="321" t="s">
        <v>2509</v>
      </c>
      <c r="B200" s="295" t="s">
        <v>2510</v>
      </c>
      <c r="C200" s="310" t="s">
        <v>2376</v>
      </c>
      <c r="D200" s="312" t="s">
        <v>2511</v>
      </c>
      <c r="E200" s="295" t="s">
        <v>2151</v>
      </c>
      <c r="F200" s="310" t="s">
        <v>2512</v>
      </c>
      <c r="G200" s="310">
        <f>699800+14700+4400</f>
        <v>718900</v>
      </c>
      <c r="H200" s="321"/>
      <c r="I200" s="321"/>
      <c r="J200" s="342">
        <v>43328</v>
      </c>
      <c r="K200" s="352">
        <v>43332</v>
      </c>
      <c r="L200" s="323">
        <v>43319</v>
      </c>
      <c r="M200" s="328">
        <v>43320</v>
      </c>
      <c r="N200" s="361">
        <f ca="1" t="shared" ref="N200:N205" si="7">TODAY()-M200</f>
        <v>485</v>
      </c>
      <c r="O200" s="313"/>
      <c r="P200" s="295" t="s">
        <v>2513</v>
      </c>
      <c r="Q200" s="295" t="s">
        <v>467</v>
      </c>
      <c r="R200" s="295" t="s">
        <v>173</v>
      </c>
      <c r="S200" s="312">
        <v>43254</v>
      </c>
      <c r="T200" s="312">
        <v>43254</v>
      </c>
      <c r="U200" s="310" t="s">
        <v>168</v>
      </c>
      <c r="V200" s="310"/>
    </row>
    <row r="201" s="271" customFormat="1" ht="21.95" customHeight="1" spans="1:22">
      <c r="A201" s="321" t="s">
        <v>2509</v>
      </c>
      <c r="B201" s="295" t="s">
        <v>2514</v>
      </c>
      <c r="C201" s="310" t="s">
        <v>2376</v>
      </c>
      <c r="D201" s="312" t="s">
        <v>2515</v>
      </c>
      <c r="E201" s="295" t="s">
        <v>2151</v>
      </c>
      <c r="F201" s="310" t="s">
        <v>2512</v>
      </c>
      <c r="G201" s="310">
        <f>699800+14700+4400</f>
        <v>718900</v>
      </c>
      <c r="H201" s="321"/>
      <c r="I201" s="321"/>
      <c r="J201" s="342">
        <v>43333</v>
      </c>
      <c r="K201" s="352">
        <v>43334</v>
      </c>
      <c r="L201" s="323">
        <v>43327</v>
      </c>
      <c r="M201" s="328">
        <v>43327</v>
      </c>
      <c r="N201" s="361">
        <f ca="1" t="shared" si="7"/>
        <v>478</v>
      </c>
      <c r="O201" s="313"/>
      <c r="P201" s="295" t="s">
        <v>2516</v>
      </c>
      <c r="Q201" s="295" t="s">
        <v>1257</v>
      </c>
      <c r="R201" s="295" t="s">
        <v>222</v>
      </c>
      <c r="S201" s="312">
        <v>43301</v>
      </c>
      <c r="T201" s="312">
        <v>43328</v>
      </c>
      <c r="U201" s="310" t="s">
        <v>168</v>
      </c>
      <c r="V201" s="310"/>
    </row>
    <row r="202" s="271" customFormat="1" ht="21.95" customHeight="1" spans="1:22">
      <c r="A202" s="321" t="s">
        <v>2517</v>
      </c>
      <c r="B202" s="295" t="s">
        <v>2518</v>
      </c>
      <c r="C202" s="310" t="s">
        <v>2376</v>
      </c>
      <c r="D202" s="312" t="s">
        <v>2519</v>
      </c>
      <c r="E202" s="295" t="s">
        <v>2151</v>
      </c>
      <c r="F202" s="310"/>
      <c r="G202" s="310">
        <f>787800+14700+4400</f>
        <v>806900</v>
      </c>
      <c r="H202" s="321" t="s">
        <v>2141</v>
      </c>
      <c r="I202" s="321"/>
      <c r="J202" s="342">
        <v>43343</v>
      </c>
      <c r="K202" s="352">
        <v>43341</v>
      </c>
      <c r="L202" s="323">
        <v>43337</v>
      </c>
      <c r="M202" s="328">
        <v>43341</v>
      </c>
      <c r="N202" s="361">
        <f ca="1" t="shared" si="7"/>
        <v>464</v>
      </c>
      <c r="O202" s="313"/>
      <c r="P202" s="295" t="s">
        <v>2520</v>
      </c>
      <c r="Q202" s="295" t="s">
        <v>194</v>
      </c>
      <c r="R202" s="295" t="s">
        <v>173</v>
      </c>
      <c r="S202" s="312">
        <v>43336</v>
      </c>
      <c r="T202" s="312">
        <v>43339</v>
      </c>
      <c r="U202" s="310" t="s">
        <v>168</v>
      </c>
      <c r="V202" s="310"/>
    </row>
    <row r="203" s="271" customFormat="1" ht="21.95" customHeight="1" spans="1:22">
      <c r="A203" s="321" t="s">
        <v>2395</v>
      </c>
      <c r="B203" s="295" t="s">
        <v>2521</v>
      </c>
      <c r="C203" s="310" t="s">
        <v>2376</v>
      </c>
      <c r="D203" s="312" t="s">
        <v>2522</v>
      </c>
      <c r="E203" s="295" t="s">
        <v>2151</v>
      </c>
      <c r="F203" s="310" t="s">
        <v>2523</v>
      </c>
      <c r="G203" s="310">
        <f>787800+14700+4400</f>
        <v>806900</v>
      </c>
      <c r="H203" s="321" t="s">
        <v>2141</v>
      </c>
      <c r="I203" s="321"/>
      <c r="J203" s="342">
        <v>43343</v>
      </c>
      <c r="K203" s="352">
        <v>43341</v>
      </c>
      <c r="L203" s="323">
        <v>43312</v>
      </c>
      <c r="M203" s="328">
        <v>43313</v>
      </c>
      <c r="N203" s="361">
        <f ca="1" t="shared" si="7"/>
        <v>492</v>
      </c>
      <c r="O203" s="313"/>
      <c r="P203" s="295" t="s">
        <v>2524</v>
      </c>
      <c r="Q203" s="295" t="s">
        <v>458</v>
      </c>
      <c r="R203" s="295" t="s">
        <v>173</v>
      </c>
      <c r="S203" s="312">
        <v>43337</v>
      </c>
      <c r="T203" s="312">
        <v>43337</v>
      </c>
      <c r="U203" s="310" t="s">
        <v>168</v>
      </c>
      <c r="V203" s="310"/>
    </row>
    <row r="204" s="271" customFormat="1" ht="21.95" customHeight="1" spans="1:22">
      <c r="A204" s="321" t="s">
        <v>2395</v>
      </c>
      <c r="B204" s="295" t="s">
        <v>2525</v>
      </c>
      <c r="C204" s="310" t="s">
        <v>2376</v>
      </c>
      <c r="D204" s="312" t="s">
        <v>2526</v>
      </c>
      <c r="E204" s="295" t="s">
        <v>2527</v>
      </c>
      <c r="F204" s="310"/>
      <c r="G204" s="310">
        <v>806900</v>
      </c>
      <c r="H204" s="321" t="s">
        <v>2141</v>
      </c>
      <c r="I204" s="321"/>
      <c r="J204" s="312">
        <v>43360</v>
      </c>
      <c r="K204" s="352">
        <v>43365</v>
      </c>
      <c r="L204" s="323">
        <v>43348</v>
      </c>
      <c r="M204" s="328">
        <v>43348</v>
      </c>
      <c r="N204" s="361">
        <f ca="1" t="shared" si="7"/>
        <v>457</v>
      </c>
      <c r="O204" s="313"/>
      <c r="P204" s="295" t="s">
        <v>2528</v>
      </c>
      <c r="Q204" s="295" t="s">
        <v>458</v>
      </c>
      <c r="R204" s="295" t="s">
        <v>173</v>
      </c>
      <c r="S204" s="312">
        <v>43350</v>
      </c>
      <c r="T204" s="312">
        <v>43351</v>
      </c>
      <c r="U204" s="310" t="s">
        <v>168</v>
      </c>
      <c r="V204" s="310"/>
    </row>
    <row r="205" s="271" customFormat="1" ht="21.95" customHeight="1" spans="1:22">
      <c r="A205" s="321" t="s">
        <v>2441</v>
      </c>
      <c r="B205" s="295" t="s">
        <v>2529</v>
      </c>
      <c r="C205" s="310" t="s">
        <v>2530</v>
      </c>
      <c r="D205" s="312" t="s">
        <v>2531</v>
      </c>
      <c r="E205" s="295" t="s">
        <v>2151</v>
      </c>
      <c r="F205" s="310" t="s">
        <v>2532</v>
      </c>
      <c r="G205" s="310">
        <v>787800</v>
      </c>
      <c r="H205" s="321" t="s">
        <v>2141</v>
      </c>
      <c r="I205" s="321"/>
      <c r="J205" s="377">
        <v>43364</v>
      </c>
      <c r="K205" s="352">
        <v>43367</v>
      </c>
      <c r="L205" s="323">
        <v>43312</v>
      </c>
      <c r="M205" s="328">
        <v>43313</v>
      </c>
      <c r="N205" s="361">
        <f ca="1" t="shared" si="7"/>
        <v>492</v>
      </c>
      <c r="O205" s="313"/>
      <c r="P205" s="338" t="s">
        <v>2533</v>
      </c>
      <c r="Q205" s="338" t="s">
        <v>2534</v>
      </c>
      <c r="R205" s="338" t="s">
        <v>393</v>
      </c>
      <c r="S205" s="334">
        <v>43364</v>
      </c>
      <c r="T205" s="334">
        <v>43364</v>
      </c>
      <c r="U205" s="339" t="s">
        <v>99</v>
      </c>
      <c r="V205" s="310" t="s">
        <v>2535</v>
      </c>
    </row>
    <row r="206" s="271" customFormat="1" ht="21.95" customHeight="1" spans="1:22">
      <c r="A206" s="321" t="s">
        <v>2536</v>
      </c>
      <c r="B206" s="295" t="s">
        <v>2537</v>
      </c>
      <c r="C206" s="310" t="s">
        <v>2376</v>
      </c>
      <c r="D206" s="312" t="s">
        <v>2538</v>
      </c>
      <c r="E206" s="295" t="s">
        <v>2539</v>
      </c>
      <c r="F206" s="310" t="s">
        <v>2540</v>
      </c>
      <c r="G206" s="310">
        <f>974000+14700</f>
        <v>988700</v>
      </c>
      <c r="H206" s="321" t="s">
        <v>2141</v>
      </c>
      <c r="I206" s="321"/>
      <c r="J206" s="377">
        <v>43369</v>
      </c>
      <c r="K206" s="352">
        <v>43367</v>
      </c>
      <c r="L206" s="323">
        <v>43302</v>
      </c>
      <c r="M206" s="328">
        <v>43305</v>
      </c>
      <c r="N206" s="361">
        <f ca="1" t="shared" ref="N206:N211" si="8">TODAY()-M206</f>
        <v>500</v>
      </c>
      <c r="O206" s="313" t="s">
        <v>67</v>
      </c>
      <c r="P206" s="338" t="s">
        <v>2541</v>
      </c>
      <c r="Q206" s="338" t="s">
        <v>458</v>
      </c>
      <c r="R206" s="338" t="s">
        <v>173</v>
      </c>
      <c r="S206" s="334">
        <v>43358</v>
      </c>
      <c r="T206" s="334">
        <v>43362</v>
      </c>
      <c r="U206" s="339" t="s">
        <v>168</v>
      </c>
      <c r="V206" s="310"/>
    </row>
    <row r="207" s="271" customFormat="1" ht="21.95" customHeight="1" spans="1:22">
      <c r="A207" s="321" t="s">
        <v>2517</v>
      </c>
      <c r="B207" s="295" t="s">
        <v>2542</v>
      </c>
      <c r="C207" s="310" t="s">
        <v>2376</v>
      </c>
      <c r="D207" s="312" t="s">
        <v>2543</v>
      </c>
      <c r="E207" s="295" t="s">
        <v>2151</v>
      </c>
      <c r="F207" s="310"/>
      <c r="G207" s="310">
        <f>787800+14700+4400</f>
        <v>806900</v>
      </c>
      <c r="H207" s="321" t="s">
        <v>2141</v>
      </c>
      <c r="I207" s="321"/>
      <c r="J207" s="377">
        <v>43383</v>
      </c>
      <c r="K207" s="352">
        <v>43367</v>
      </c>
      <c r="L207" s="323">
        <v>43357</v>
      </c>
      <c r="M207" s="328">
        <v>43357</v>
      </c>
      <c r="N207" s="361">
        <f ca="1" t="shared" si="8"/>
        <v>448</v>
      </c>
      <c r="O207" s="313"/>
      <c r="P207" s="295" t="s">
        <v>2544</v>
      </c>
      <c r="Q207" s="295" t="s">
        <v>2545</v>
      </c>
      <c r="R207" s="295" t="s">
        <v>862</v>
      </c>
      <c r="S207" s="312">
        <v>43360</v>
      </c>
      <c r="T207" s="312">
        <v>43364</v>
      </c>
      <c r="U207" s="310" t="s">
        <v>99</v>
      </c>
      <c r="V207" s="310"/>
    </row>
    <row r="208" s="271" customFormat="1" ht="21.95" customHeight="1" spans="1:22">
      <c r="A208" s="321" t="s">
        <v>2509</v>
      </c>
      <c r="B208" s="295" t="s">
        <v>2546</v>
      </c>
      <c r="C208" s="310" t="s">
        <v>2376</v>
      </c>
      <c r="D208" s="312" t="s">
        <v>2547</v>
      </c>
      <c r="E208" s="295" t="s">
        <v>2151</v>
      </c>
      <c r="F208" s="310"/>
      <c r="G208" s="310">
        <f>699800+14700+4400</f>
        <v>718900</v>
      </c>
      <c r="H208" s="321" t="s">
        <v>2141</v>
      </c>
      <c r="I208" s="321"/>
      <c r="J208" s="342">
        <v>43383</v>
      </c>
      <c r="K208" s="352">
        <v>43367</v>
      </c>
      <c r="L208" s="323">
        <v>43357</v>
      </c>
      <c r="M208" s="328">
        <v>43357</v>
      </c>
      <c r="N208" s="361">
        <f ca="1" t="shared" si="8"/>
        <v>448</v>
      </c>
      <c r="O208" s="313"/>
      <c r="P208" s="295" t="s">
        <v>2548</v>
      </c>
      <c r="Q208" s="295" t="s">
        <v>194</v>
      </c>
      <c r="R208" s="295" t="s">
        <v>2549</v>
      </c>
      <c r="S208" s="312">
        <v>43364</v>
      </c>
      <c r="T208" s="312">
        <v>43364</v>
      </c>
      <c r="U208" s="310" t="s">
        <v>168</v>
      </c>
      <c r="V208" s="310"/>
    </row>
    <row r="209" s="271" customFormat="1" ht="21.95" customHeight="1" spans="1:22">
      <c r="A209" s="321" t="s">
        <v>2374</v>
      </c>
      <c r="B209" s="295" t="s">
        <v>2550</v>
      </c>
      <c r="C209" s="310" t="s">
        <v>2376</v>
      </c>
      <c r="D209" s="312" t="s">
        <v>2551</v>
      </c>
      <c r="E209" s="295" t="s">
        <v>2552</v>
      </c>
      <c r="F209" s="310"/>
      <c r="G209" s="310">
        <f>732800+14700+4400</f>
        <v>751900</v>
      </c>
      <c r="H209" s="321" t="s">
        <v>2141</v>
      </c>
      <c r="I209" s="321"/>
      <c r="J209" s="377">
        <v>43388</v>
      </c>
      <c r="K209" s="352">
        <v>43367</v>
      </c>
      <c r="L209" s="323">
        <v>43321</v>
      </c>
      <c r="M209" s="328">
        <v>43321</v>
      </c>
      <c r="N209" s="361">
        <f ca="1" t="shared" si="8"/>
        <v>484</v>
      </c>
      <c r="O209" s="313"/>
      <c r="P209" s="295" t="s">
        <v>2553</v>
      </c>
      <c r="Q209" s="295" t="s">
        <v>467</v>
      </c>
      <c r="R209" s="295" t="s">
        <v>173</v>
      </c>
      <c r="S209" s="312">
        <v>43385</v>
      </c>
      <c r="T209" s="312">
        <v>43386</v>
      </c>
      <c r="U209" s="310" t="s">
        <v>99</v>
      </c>
      <c r="V209" s="310"/>
    </row>
    <row r="210" s="271" customFormat="1" ht="21.95" customHeight="1" spans="1:22">
      <c r="A210" s="321" t="s">
        <v>2395</v>
      </c>
      <c r="B210" s="295" t="s">
        <v>2554</v>
      </c>
      <c r="C210" s="310" t="s">
        <v>2376</v>
      </c>
      <c r="D210" s="370" t="s">
        <v>2555</v>
      </c>
      <c r="E210" s="295" t="s">
        <v>2151</v>
      </c>
      <c r="F210" s="310"/>
      <c r="G210" s="310">
        <v>806900</v>
      </c>
      <c r="H210" s="321"/>
      <c r="I210" s="321"/>
      <c r="J210" s="47">
        <v>43395</v>
      </c>
      <c r="K210" s="352">
        <v>43399</v>
      </c>
      <c r="L210" s="323">
        <v>43386</v>
      </c>
      <c r="M210" s="328">
        <v>43395</v>
      </c>
      <c r="N210" s="361">
        <f ca="1" t="shared" si="8"/>
        <v>410</v>
      </c>
      <c r="O210" s="313"/>
      <c r="P210" s="295" t="s">
        <v>2556</v>
      </c>
      <c r="Q210" s="295" t="s">
        <v>467</v>
      </c>
      <c r="R210" s="295" t="s">
        <v>173</v>
      </c>
      <c r="S210" s="312">
        <v>43379</v>
      </c>
      <c r="T210" s="312">
        <v>43380</v>
      </c>
      <c r="U210" s="310" t="s">
        <v>99</v>
      </c>
      <c r="V210" s="310" t="s">
        <v>2557</v>
      </c>
    </row>
    <row r="211" s="271" customFormat="1" ht="21.95" customHeight="1" spans="1:22">
      <c r="A211" s="321" t="s">
        <v>2395</v>
      </c>
      <c r="B211" s="295" t="s">
        <v>2558</v>
      </c>
      <c r="C211" s="310" t="s">
        <v>2376</v>
      </c>
      <c r="D211" s="312" t="s">
        <v>2559</v>
      </c>
      <c r="E211" s="295" t="s">
        <v>2560</v>
      </c>
      <c r="F211" s="310"/>
      <c r="G211" s="310">
        <f>787800+14700+4400</f>
        <v>806900</v>
      </c>
      <c r="H211" s="321" t="s">
        <v>2141</v>
      </c>
      <c r="I211" s="321"/>
      <c r="J211" s="378">
        <v>43401</v>
      </c>
      <c r="K211" s="352">
        <v>43399</v>
      </c>
      <c r="L211" s="323"/>
      <c r="M211" s="328">
        <v>43370</v>
      </c>
      <c r="N211" s="361">
        <f ca="1" t="shared" si="8"/>
        <v>435</v>
      </c>
      <c r="O211" s="313"/>
      <c r="P211" s="295" t="s">
        <v>2561</v>
      </c>
      <c r="Q211" s="295" t="s">
        <v>554</v>
      </c>
      <c r="R211" s="295" t="s">
        <v>2549</v>
      </c>
      <c r="S211" s="312">
        <v>43389</v>
      </c>
      <c r="T211" s="312">
        <v>43389</v>
      </c>
      <c r="U211" s="310" t="s">
        <v>168</v>
      </c>
      <c r="V211" s="310" t="s">
        <v>2562</v>
      </c>
    </row>
    <row r="212" s="271" customFormat="1" ht="21.95" customHeight="1" spans="1:22">
      <c r="A212" s="321" t="s">
        <v>200</v>
      </c>
      <c r="B212" s="295" t="s">
        <v>2563</v>
      </c>
      <c r="C212" s="310" t="s">
        <v>2564</v>
      </c>
      <c r="D212" s="312" t="s">
        <v>2565</v>
      </c>
      <c r="E212" s="295" t="s">
        <v>2151</v>
      </c>
      <c r="F212" s="310"/>
      <c r="G212" s="310">
        <v>718900</v>
      </c>
      <c r="H212" s="321"/>
      <c r="I212" s="321"/>
      <c r="J212" s="342">
        <v>43412</v>
      </c>
      <c r="K212" s="379">
        <v>43432</v>
      </c>
      <c r="L212" s="323">
        <v>43393</v>
      </c>
      <c r="M212" s="328">
        <v>43391</v>
      </c>
      <c r="N212" s="361">
        <f ca="1" t="shared" ref="N212:N248" si="9">TODAY()-M212</f>
        <v>414</v>
      </c>
      <c r="O212" s="313"/>
      <c r="P212" s="295" t="s">
        <v>2566</v>
      </c>
      <c r="Q212" s="295" t="s">
        <v>194</v>
      </c>
      <c r="R212" s="295" t="s">
        <v>173</v>
      </c>
      <c r="S212" s="312">
        <v>43378</v>
      </c>
      <c r="T212" s="312">
        <v>43382</v>
      </c>
      <c r="U212" s="310" t="s">
        <v>186</v>
      </c>
      <c r="V212" s="310" t="s">
        <v>2567</v>
      </c>
    </row>
    <row r="213" s="271" customFormat="1" ht="21.95" customHeight="1" spans="1:22">
      <c r="A213" s="321" t="s">
        <v>200</v>
      </c>
      <c r="B213" s="295" t="s">
        <v>2568</v>
      </c>
      <c r="C213" s="310" t="s">
        <v>2564</v>
      </c>
      <c r="D213" s="375" t="s">
        <v>2569</v>
      </c>
      <c r="E213" s="295" t="s">
        <v>2386</v>
      </c>
      <c r="F213" s="310"/>
      <c r="G213" s="310">
        <v>718900</v>
      </c>
      <c r="H213" s="321" t="s">
        <v>2141</v>
      </c>
      <c r="I213" s="321"/>
      <c r="J213" s="342">
        <v>43436</v>
      </c>
      <c r="K213" s="352">
        <v>43459</v>
      </c>
      <c r="L213" s="323">
        <v>43387</v>
      </c>
      <c r="M213" s="328">
        <v>43395</v>
      </c>
      <c r="N213" s="361">
        <f ca="1" t="shared" si="9"/>
        <v>410</v>
      </c>
      <c r="O213" s="313"/>
      <c r="P213" s="295" t="s">
        <v>2570</v>
      </c>
      <c r="Q213" s="295" t="s">
        <v>1506</v>
      </c>
      <c r="R213" s="295" t="s">
        <v>1039</v>
      </c>
      <c r="S213" s="312">
        <v>43424</v>
      </c>
      <c r="T213" s="312">
        <v>43424</v>
      </c>
      <c r="U213" s="310" t="s">
        <v>168</v>
      </c>
      <c r="V213" s="310"/>
    </row>
    <row r="214" s="271" customFormat="1" ht="21.95" customHeight="1" spans="1:22">
      <c r="A214" s="321" t="s">
        <v>200</v>
      </c>
      <c r="B214" s="295" t="s">
        <v>2571</v>
      </c>
      <c r="C214" s="310" t="s">
        <v>2564</v>
      </c>
      <c r="D214" s="375" t="s">
        <v>2572</v>
      </c>
      <c r="E214" s="295" t="s">
        <v>1693</v>
      </c>
      <c r="F214" s="310"/>
      <c r="G214" s="310">
        <v>718900</v>
      </c>
      <c r="H214" s="321"/>
      <c r="I214" s="321"/>
      <c r="J214" s="342">
        <v>43453</v>
      </c>
      <c r="K214" s="352">
        <v>43459</v>
      </c>
      <c r="L214" s="323">
        <v>43445</v>
      </c>
      <c r="M214" s="328">
        <v>43441</v>
      </c>
      <c r="N214" s="361">
        <f ca="1" t="shared" si="9"/>
        <v>364</v>
      </c>
      <c r="O214" s="313"/>
      <c r="P214" s="295" t="s">
        <v>2573</v>
      </c>
      <c r="Q214" s="295" t="s">
        <v>194</v>
      </c>
      <c r="R214" s="295" t="s">
        <v>173</v>
      </c>
      <c r="S214" s="312">
        <v>43427</v>
      </c>
      <c r="T214" s="312">
        <v>43431</v>
      </c>
      <c r="U214" s="310" t="s">
        <v>186</v>
      </c>
      <c r="V214" s="310"/>
    </row>
    <row r="215" s="271" customFormat="1" ht="21.95" customHeight="1" spans="1:22">
      <c r="A215" s="321" t="s">
        <v>200</v>
      </c>
      <c r="B215" s="295" t="s">
        <v>2574</v>
      </c>
      <c r="C215" s="310" t="s">
        <v>2564</v>
      </c>
      <c r="D215" s="375" t="s">
        <v>2575</v>
      </c>
      <c r="E215" s="295" t="s">
        <v>2576</v>
      </c>
      <c r="F215" s="310"/>
      <c r="G215" s="310">
        <v>718900</v>
      </c>
      <c r="H215" s="321"/>
      <c r="I215" s="321"/>
      <c r="J215" s="342">
        <v>43453</v>
      </c>
      <c r="K215" s="352">
        <v>43459</v>
      </c>
      <c r="L215" s="323">
        <v>43446</v>
      </c>
      <c r="M215" s="328">
        <v>43442</v>
      </c>
      <c r="N215" s="361">
        <f ca="1" t="shared" si="9"/>
        <v>363</v>
      </c>
      <c r="O215" s="313"/>
      <c r="P215" s="295" t="s">
        <v>2577</v>
      </c>
      <c r="Q215" s="295" t="s">
        <v>194</v>
      </c>
      <c r="R215" s="295" t="s">
        <v>173</v>
      </c>
      <c r="S215" s="312">
        <v>43430</v>
      </c>
      <c r="T215" s="312">
        <v>43430</v>
      </c>
      <c r="U215" s="310" t="s">
        <v>99</v>
      </c>
      <c r="V215" s="310"/>
    </row>
    <row r="216" s="271" customFormat="1" ht="21.95" customHeight="1" spans="1:22">
      <c r="A216" s="321" t="s">
        <v>2578</v>
      </c>
      <c r="B216" s="295" t="s">
        <v>2579</v>
      </c>
      <c r="C216" s="310" t="s">
        <v>465</v>
      </c>
      <c r="D216" s="375" t="s">
        <v>2580</v>
      </c>
      <c r="E216" s="295" t="s">
        <v>2581</v>
      </c>
      <c r="F216" s="310"/>
      <c r="G216" s="310">
        <v>764600</v>
      </c>
      <c r="H216" s="321"/>
      <c r="I216" s="321"/>
      <c r="J216" s="342">
        <v>43453</v>
      </c>
      <c r="K216" s="352">
        <v>43459</v>
      </c>
      <c r="L216" s="323">
        <v>43446</v>
      </c>
      <c r="M216" s="328">
        <v>43442</v>
      </c>
      <c r="N216" s="361">
        <f ca="1" t="shared" si="9"/>
        <v>363</v>
      </c>
      <c r="O216" s="313"/>
      <c r="P216" s="321" t="s">
        <v>2582</v>
      </c>
      <c r="Q216" s="295"/>
      <c r="R216" s="295"/>
      <c r="S216" s="312"/>
      <c r="T216" s="312"/>
      <c r="U216" s="310"/>
      <c r="V216" s="310"/>
    </row>
    <row r="217" s="271" customFormat="1" ht="21.95" customHeight="1" spans="1:22">
      <c r="A217" s="321" t="s">
        <v>2441</v>
      </c>
      <c r="B217" s="295" t="s">
        <v>2583</v>
      </c>
      <c r="C217" s="310" t="s">
        <v>2564</v>
      </c>
      <c r="D217" s="375" t="s">
        <v>2584</v>
      </c>
      <c r="E217" s="295" t="s">
        <v>2206</v>
      </c>
      <c r="F217" s="310"/>
      <c r="G217" s="310">
        <v>806900</v>
      </c>
      <c r="H217" s="321"/>
      <c r="I217" s="321"/>
      <c r="J217" s="342">
        <v>43454</v>
      </c>
      <c r="K217" s="352">
        <v>43459</v>
      </c>
      <c r="L217" s="323">
        <v>43449</v>
      </c>
      <c r="M217" s="328">
        <v>43449</v>
      </c>
      <c r="N217" s="361">
        <f ca="1" t="shared" si="9"/>
        <v>356</v>
      </c>
      <c r="O217" s="313"/>
      <c r="P217" s="295" t="s">
        <v>2585</v>
      </c>
      <c r="Q217" s="295" t="s">
        <v>194</v>
      </c>
      <c r="R217" s="295" t="s">
        <v>173</v>
      </c>
      <c r="S217" s="312">
        <v>43442</v>
      </c>
      <c r="T217" s="312">
        <v>43442</v>
      </c>
      <c r="U217" s="310" t="s">
        <v>168</v>
      </c>
      <c r="V217" s="310"/>
    </row>
    <row r="218" s="271" customFormat="1" ht="21.95" customHeight="1" spans="1:22">
      <c r="A218" s="321" t="s">
        <v>2586</v>
      </c>
      <c r="B218" s="295" t="s">
        <v>2587</v>
      </c>
      <c r="C218" s="310" t="s">
        <v>2564</v>
      </c>
      <c r="D218" s="312" t="s">
        <v>2588</v>
      </c>
      <c r="E218" s="295" t="s">
        <v>204</v>
      </c>
      <c r="F218" s="310"/>
      <c r="G218" s="310">
        <v>859700</v>
      </c>
      <c r="H218" s="321"/>
      <c r="I218" s="321"/>
      <c r="J218" s="342">
        <v>43452</v>
      </c>
      <c r="K218" s="352">
        <v>43459</v>
      </c>
      <c r="L218" s="323">
        <v>43445</v>
      </c>
      <c r="M218" s="328">
        <v>43441</v>
      </c>
      <c r="N218" s="361">
        <f ca="1" t="shared" si="9"/>
        <v>364</v>
      </c>
      <c r="O218" s="313"/>
      <c r="P218" s="295" t="s">
        <v>2589</v>
      </c>
      <c r="Q218" s="295" t="s">
        <v>1032</v>
      </c>
      <c r="R218" s="295" t="s">
        <v>248</v>
      </c>
      <c r="S218" s="312">
        <v>43427</v>
      </c>
      <c r="T218" s="312">
        <v>43433</v>
      </c>
      <c r="U218" s="310" t="s">
        <v>168</v>
      </c>
      <c r="V218" s="310"/>
    </row>
    <row r="219" s="271" customFormat="1" ht="21.95" customHeight="1" spans="1:22">
      <c r="A219" s="321" t="s">
        <v>2586</v>
      </c>
      <c r="B219" s="295" t="s">
        <v>2590</v>
      </c>
      <c r="C219" s="310" t="s">
        <v>2564</v>
      </c>
      <c r="D219" s="312" t="s">
        <v>2591</v>
      </c>
      <c r="E219" s="295" t="s">
        <v>1693</v>
      </c>
      <c r="F219" s="310"/>
      <c r="G219" s="310">
        <v>859700</v>
      </c>
      <c r="H219" s="321"/>
      <c r="I219" s="321"/>
      <c r="J219" s="342">
        <v>43454</v>
      </c>
      <c r="K219" s="352">
        <v>43459</v>
      </c>
      <c r="L219" s="323">
        <v>43456</v>
      </c>
      <c r="M219" s="328">
        <v>43449</v>
      </c>
      <c r="N219" s="361">
        <f ca="1" t="shared" si="9"/>
        <v>356</v>
      </c>
      <c r="O219" s="313"/>
      <c r="P219" s="295" t="s">
        <v>2592</v>
      </c>
      <c r="Q219" s="295" t="s">
        <v>194</v>
      </c>
      <c r="R219" s="295" t="s">
        <v>173</v>
      </c>
      <c r="S219" s="312">
        <v>43432</v>
      </c>
      <c r="T219" s="312">
        <v>43432</v>
      </c>
      <c r="U219" s="310" t="s">
        <v>168</v>
      </c>
      <c r="V219" s="310"/>
    </row>
    <row r="220" s="271" customFormat="1" ht="21.95" customHeight="1" spans="1:22">
      <c r="A220" s="321" t="s">
        <v>2593</v>
      </c>
      <c r="B220" s="295" t="s">
        <v>2594</v>
      </c>
      <c r="C220" s="310" t="s">
        <v>2564</v>
      </c>
      <c r="D220" s="312" t="s">
        <v>2595</v>
      </c>
      <c r="E220" s="295" t="s">
        <v>2206</v>
      </c>
      <c r="F220" s="310"/>
      <c r="G220" s="310">
        <v>767900</v>
      </c>
      <c r="H220" s="321"/>
      <c r="I220" s="321"/>
      <c r="J220" s="342">
        <v>43460</v>
      </c>
      <c r="K220" s="352">
        <v>43460</v>
      </c>
      <c r="L220" s="323">
        <v>43456</v>
      </c>
      <c r="M220" s="328">
        <v>43457</v>
      </c>
      <c r="N220" s="361">
        <f ca="1" t="shared" si="9"/>
        <v>348</v>
      </c>
      <c r="O220" s="313"/>
      <c r="P220" s="295" t="s">
        <v>2596</v>
      </c>
      <c r="Q220" s="295" t="s">
        <v>194</v>
      </c>
      <c r="R220" s="295" t="s">
        <v>173</v>
      </c>
      <c r="S220" s="312">
        <v>43445</v>
      </c>
      <c r="T220" s="312">
        <v>43445</v>
      </c>
      <c r="U220" s="310" t="s">
        <v>168</v>
      </c>
      <c r="V220" s="310" t="s">
        <v>2597</v>
      </c>
    </row>
    <row r="221" s="271" customFormat="1" ht="21.95" customHeight="1" spans="1:22">
      <c r="A221" s="321" t="s">
        <v>2598</v>
      </c>
      <c r="B221" s="295" t="s">
        <v>2599</v>
      </c>
      <c r="C221" s="310" t="s">
        <v>2564</v>
      </c>
      <c r="D221" s="312" t="s">
        <v>2600</v>
      </c>
      <c r="E221" s="295" t="s">
        <v>1693</v>
      </c>
      <c r="F221" s="310"/>
      <c r="G221" s="310">
        <v>859700</v>
      </c>
      <c r="H221" s="321"/>
      <c r="I221" s="321"/>
      <c r="J221" s="342">
        <v>43462</v>
      </c>
      <c r="K221" s="352">
        <v>43460</v>
      </c>
      <c r="L221" s="323">
        <v>43459</v>
      </c>
      <c r="M221" s="328">
        <v>43460</v>
      </c>
      <c r="N221" s="361">
        <f ca="1" t="shared" si="9"/>
        <v>345</v>
      </c>
      <c r="O221" s="313"/>
      <c r="P221" s="295" t="s">
        <v>2601</v>
      </c>
      <c r="Q221" s="295" t="s">
        <v>194</v>
      </c>
      <c r="R221" s="295" t="s">
        <v>173</v>
      </c>
      <c r="S221" s="312">
        <v>43454</v>
      </c>
      <c r="T221" s="312">
        <v>43455</v>
      </c>
      <c r="U221" s="310" t="s">
        <v>168</v>
      </c>
      <c r="V221" s="310"/>
    </row>
    <row r="222" s="271" customFormat="1" ht="21.95" customHeight="1" spans="1:22">
      <c r="A222" s="321" t="s">
        <v>2602</v>
      </c>
      <c r="B222" s="295" t="s">
        <v>2603</v>
      </c>
      <c r="C222" s="310" t="s">
        <v>2564</v>
      </c>
      <c r="D222" s="312" t="s">
        <v>2604</v>
      </c>
      <c r="E222" s="295" t="s">
        <v>1693</v>
      </c>
      <c r="F222" s="310"/>
      <c r="G222" s="310">
        <v>751900</v>
      </c>
      <c r="H222" s="321"/>
      <c r="I222" s="321"/>
      <c r="J222" s="342">
        <v>43475</v>
      </c>
      <c r="K222" s="352">
        <v>43486</v>
      </c>
      <c r="L222" s="323"/>
      <c r="M222" s="328">
        <v>43469</v>
      </c>
      <c r="N222" s="361">
        <f ca="1" t="shared" si="9"/>
        <v>336</v>
      </c>
      <c r="O222" s="313"/>
      <c r="P222" s="295" t="s">
        <v>2605</v>
      </c>
      <c r="Q222" s="295" t="s">
        <v>2606</v>
      </c>
      <c r="R222" s="295" t="s">
        <v>862</v>
      </c>
      <c r="S222" s="312">
        <v>43467</v>
      </c>
      <c r="T222" s="312">
        <v>43468</v>
      </c>
      <c r="U222" s="310" t="s">
        <v>168</v>
      </c>
      <c r="V222" s="310"/>
    </row>
    <row r="223" s="271" customFormat="1" ht="21.95" customHeight="1" spans="1:22">
      <c r="A223" s="321" t="s">
        <v>2441</v>
      </c>
      <c r="B223" s="295" t="s">
        <v>2607</v>
      </c>
      <c r="C223" s="310" t="s">
        <v>2376</v>
      </c>
      <c r="D223" s="312" t="s">
        <v>2608</v>
      </c>
      <c r="E223" s="295" t="s">
        <v>2386</v>
      </c>
      <c r="F223" s="310">
        <v>861900</v>
      </c>
      <c r="G223" s="310">
        <f>787800+14700+4400</f>
        <v>806900</v>
      </c>
      <c r="H223" s="321"/>
      <c r="I223" s="321"/>
      <c r="J223" s="378">
        <v>43487</v>
      </c>
      <c r="K223" s="352">
        <v>43367</v>
      </c>
      <c r="L223" s="323">
        <v>43319</v>
      </c>
      <c r="M223" s="328">
        <v>43320</v>
      </c>
      <c r="N223" s="361">
        <f ca="1" t="shared" si="9"/>
        <v>485</v>
      </c>
      <c r="O223" s="313" t="s">
        <v>67</v>
      </c>
      <c r="P223" s="295" t="s">
        <v>2609</v>
      </c>
      <c r="Q223" s="295" t="s">
        <v>194</v>
      </c>
      <c r="R223" s="295" t="s">
        <v>173</v>
      </c>
      <c r="S223" s="312">
        <v>43485</v>
      </c>
      <c r="T223" s="312">
        <v>43486</v>
      </c>
      <c r="U223" s="310" t="s">
        <v>99</v>
      </c>
      <c r="V223" s="310" t="s">
        <v>2610</v>
      </c>
    </row>
    <row r="224" s="271" customFormat="1" ht="21.95" customHeight="1" spans="1:22">
      <c r="A224" s="321" t="s">
        <v>200</v>
      </c>
      <c r="B224" s="295" t="s">
        <v>2611</v>
      </c>
      <c r="C224" s="310" t="s">
        <v>2564</v>
      </c>
      <c r="D224" s="312" t="s">
        <v>2612</v>
      </c>
      <c r="E224" s="295" t="s">
        <v>2386</v>
      </c>
      <c r="F224" s="310"/>
      <c r="G224" s="310">
        <v>718900</v>
      </c>
      <c r="H224" s="321"/>
      <c r="I224" s="321"/>
      <c r="J224" s="342">
        <v>43487</v>
      </c>
      <c r="K224" s="352">
        <v>43460</v>
      </c>
      <c r="L224" s="323">
        <v>43456</v>
      </c>
      <c r="M224" s="328">
        <v>43457</v>
      </c>
      <c r="N224" s="361">
        <f ca="1" t="shared" si="9"/>
        <v>348</v>
      </c>
      <c r="O224" s="313" t="s">
        <v>67</v>
      </c>
      <c r="P224" s="295" t="s">
        <v>2613</v>
      </c>
      <c r="Q224" s="295" t="s">
        <v>467</v>
      </c>
      <c r="R224" s="295" t="s">
        <v>173</v>
      </c>
      <c r="S224" s="312">
        <v>43479</v>
      </c>
      <c r="T224" s="312">
        <v>43480</v>
      </c>
      <c r="U224" s="310" t="s">
        <v>168</v>
      </c>
      <c r="V224" s="310" t="s">
        <v>2614</v>
      </c>
    </row>
    <row r="225" s="271" customFormat="1" ht="21.95" customHeight="1" spans="1:22">
      <c r="A225" s="321" t="s">
        <v>200</v>
      </c>
      <c r="B225" s="295" t="s">
        <v>2615</v>
      </c>
      <c r="C225" s="310" t="s">
        <v>2564</v>
      </c>
      <c r="D225" s="312" t="s">
        <v>2616</v>
      </c>
      <c r="E225" s="295" t="s">
        <v>2386</v>
      </c>
      <c r="F225" s="310"/>
      <c r="G225" s="310">
        <v>718900</v>
      </c>
      <c r="H225" s="321"/>
      <c r="I225" s="321"/>
      <c r="J225" s="307">
        <v>43492</v>
      </c>
      <c r="K225" s="352">
        <v>43460</v>
      </c>
      <c r="L225" s="323">
        <v>43457</v>
      </c>
      <c r="M225" s="328">
        <v>43460</v>
      </c>
      <c r="N225" s="361">
        <f ca="1" t="shared" si="9"/>
        <v>345</v>
      </c>
      <c r="O225" s="313" t="s">
        <v>67</v>
      </c>
      <c r="P225" s="295" t="s">
        <v>2617</v>
      </c>
      <c r="Q225" s="295" t="s">
        <v>458</v>
      </c>
      <c r="R225" s="295" t="s">
        <v>173</v>
      </c>
      <c r="S225" s="312">
        <v>43803</v>
      </c>
      <c r="T225" s="312">
        <v>43473</v>
      </c>
      <c r="U225" s="310" t="s">
        <v>168</v>
      </c>
      <c r="V225" s="310" t="s">
        <v>2618</v>
      </c>
    </row>
    <row r="226" s="271" customFormat="1" ht="21.95" customHeight="1" spans="1:22">
      <c r="A226" s="321" t="s">
        <v>2619</v>
      </c>
      <c r="B226" s="295" t="s">
        <v>2620</v>
      </c>
      <c r="C226" s="310" t="s">
        <v>465</v>
      </c>
      <c r="D226" s="312" t="s">
        <v>2621</v>
      </c>
      <c r="E226" s="295" t="s">
        <v>2622</v>
      </c>
      <c r="F226" s="310"/>
      <c r="G226" s="310">
        <v>799800</v>
      </c>
      <c r="H226" s="321"/>
      <c r="I226" s="321"/>
      <c r="J226" s="47">
        <v>43486</v>
      </c>
      <c r="K226" s="352">
        <v>43483</v>
      </c>
      <c r="L226" s="323"/>
      <c r="M226" s="328">
        <v>43473</v>
      </c>
      <c r="N226" s="361">
        <f ca="1" t="shared" si="9"/>
        <v>332</v>
      </c>
      <c r="O226" s="313"/>
      <c r="P226" s="295" t="s">
        <v>2623</v>
      </c>
      <c r="Q226" s="295" t="s">
        <v>467</v>
      </c>
      <c r="R226" s="295" t="s">
        <v>173</v>
      </c>
      <c r="S226" s="312">
        <v>43412</v>
      </c>
      <c r="T226" s="312">
        <v>43468</v>
      </c>
      <c r="U226" s="310" t="s">
        <v>168</v>
      </c>
      <c r="V226" s="310" t="s">
        <v>2624</v>
      </c>
    </row>
    <row r="227" s="271" customFormat="1" ht="21.95" customHeight="1" spans="1:22">
      <c r="A227" s="321" t="s">
        <v>2625</v>
      </c>
      <c r="B227" s="295" t="s">
        <v>2626</v>
      </c>
      <c r="C227" s="310" t="s">
        <v>465</v>
      </c>
      <c r="D227" s="312" t="s">
        <v>2627</v>
      </c>
      <c r="E227" s="295" t="s">
        <v>2622</v>
      </c>
      <c r="F227" s="310"/>
      <c r="G227" s="310">
        <v>799800</v>
      </c>
      <c r="H227" s="321"/>
      <c r="I227" s="321"/>
      <c r="J227" s="47">
        <v>43488</v>
      </c>
      <c r="K227" s="352">
        <v>43488</v>
      </c>
      <c r="L227" s="323">
        <v>43478</v>
      </c>
      <c r="M227" s="328">
        <v>43478</v>
      </c>
      <c r="N227" s="361">
        <f ca="1" t="shared" si="9"/>
        <v>327</v>
      </c>
      <c r="O227" s="313" t="s">
        <v>67</v>
      </c>
      <c r="P227" s="295" t="s">
        <v>2628</v>
      </c>
      <c r="Q227" s="295" t="s">
        <v>467</v>
      </c>
      <c r="R227" s="295" t="s">
        <v>173</v>
      </c>
      <c r="S227" s="312">
        <v>43471</v>
      </c>
      <c r="T227" s="312">
        <v>43473</v>
      </c>
      <c r="U227" s="310" t="s">
        <v>186</v>
      </c>
      <c r="V227" s="310" t="s">
        <v>2629</v>
      </c>
    </row>
    <row r="228" s="271" customFormat="1" ht="21.95" customHeight="1" spans="1:22">
      <c r="A228" s="321" t="s">
        <v>2625</v>
      </c>
      <c r="B228" s="295" t="s">
        <v>2630</v>
      </c>
      <c r="C228" s="310" t="s">
        <v>465</v>
      </c>
      <c r="D228" s="312" t="s">
        <v>2631</v>
      </c>
      <c r="E228" s="295" t="s">
        <v>2622</v>
      </c>
      <c r="F228" s="310"/>
      <c r="G228" s="310">
        <v>799800</v>
      </c>
      <c r="H228" s="321"/>
      <c r="I228" s="321"/>
      <c r="J228" s="47">
        <v>43493</v>
      </c>
      <c r="K228" s="352">
        <v>43493</v>
      </c>
      <c r="L228" s="323">
        <v>43483</v>
      </c>
      <c r="M228" s="328">
        <v>43483</v>
      </c>
      <c r="N228" s="361">
        <f ca="1" t="shared" si="9"/>
        <v>322</v>
      </c>
      <c r="O228" s="313"/>
      <c r="P228" s="295" t="s">
        <v>2632</v>
      </c>
      <c r="Q228" s="295" t="s">
        <v>714</v>
      </c>
      <c r="R228" s="295" t="s">
        <v>393</v>
      </c>
      <c r="S228" s="312">
        <v>43492</v>
      </c>
      <c r="T228" s="312">
        <v>43493</v>
      </c>
      <c r="U228" s="310" t="s">
        <v>99</v>
      </c>
      <c r="V228" s="310"/>
    </row>
    <row r="229" s="271" customFormat="1" ht="21.95" customHeight="1" spans="1:22">
      <c r="A229" s="321" t="s">
        <v>2374</v>
      </c>
      <c r="B229" s="295"/>
      <c r="C229" s="310" t="s">
        <v>2564</v>
      </c>
      <c r="D229" s="312" t="s">
        <v>2633</v>
      </c>
      <c r="E229" s="295" t="s">
        <v>2622</v>
      </c>
      <c r="F229" s="310"/>
      <c r="G229" s="310">
        <v>751900</v>
      </c>
      <c r="H229" s="321"/>
      <c r="I229" s="321"/>
      <c r="J229" s="47">
        <v>43494</v>
      </c>
      <c r="K229" s="352">
        <v>43494</v>
      </c>
      <c r="L229" s="323">
        <v>43470</v>
      </c>
      <c r="M229" s="328">
        <v>43473</v>
      </c>
      <c r="N229" s="361">
        <f ca="1" t="shared" si="9"/>
        <v>332</v>
      </c>
      <c r="O229" s="313" t="s">
        <v>67</v>
      </c>
      <c r="P229" s="295" t="s">
        <v>2634</v>
      </c>
      <c r="Q229" s="295" t="s">
        <v>606</v>
      </c>
      <c r="R229" s="295" t="s">
        <v>173</v>
      </c>
      <c r="S229" s="312">
        <v>43487</v>
      </c>
      <c r="T229" s="312">
        <v>43488</v>
      </c>
      <c r="U229" s="310" t="s">
        <v>99</v>
      </c>
      <c r="V229" s="310"/>
    </row>
    <row r="230" s="276" customFormat="1" ht="21.95" customHeight="1" spans="1:22">
      <c r="A230" s="348" t="s">
        <v>2374</v>
      </c>
      <c r="B230" s="349"/>
      <c r="C230" s="27" t="s">
        <v>2564</v>
      </c>
      <c r="D230" s="11" t="s">
        <v>2635</v>
      </c>
      <c r="E230" s="349" t="s">
        <v>1693</v>
      </c>
      <c r="F230" s="8">
        <v>751900</v>
      </c>
      <c r="G230" s="8">
        <v>751900</v>
      </c>
      <c r="H230" s="368" t="s">
        <v>1681</v>
      </c>
      <c r="I230" s="348"/>
      <c r="J230" s="349"/>
      <c r="K230" s="364" t="s">
        <v>2636</v>
      </c>
      <c r="L230" s="365" t="s">
        <v>2637</v>
      </c>
      <c r="M230" s="366">
        <v>43449</v>
      </c>
      <c r="N230" s="380">
        <f ca="1" t="shared" si="9"/>
        <v>356</v>
      </c>
      <c r="O230" s="8"/>
      <c r="P230" s="8" t="s">
        <v>2638</v>
      </c>
      <c r="Q230" s="349" t="s">
        <v>194</v>
      </c>
      <c r="R230" s="349" t="s">
        <v>173</v>
      </c>
      <c r="S230" s="11">
        <v>43495</v>
      </c>
      <c r="T230" s="11">
        <v>43495</v>
      </c>
      <c r="U230" s="8" t="s">
        <v>99</v>
      </c>
      <c r="V230" s="8"/>
    </row>
    <row r="231" s="271" customFormat="1" ht="21.95" customHeight="1" spans="1:22">
      <c r="A231" s="321" t="s">
        <v>200</v>
      </c>
      <c r="B231" s="295" t="s">
        <v>2639</v>
      </c>
      <c r="C231" s="310" t="s">
        <v>465</v>
      </c>
      <c r="D231" s="312" t="s">
        <v>2640</v>
      </c>
      <c r="E231" s="295" t="s">
        <v>2622</v>
      </c>
      <c r="F231" s="310"/>
      <c r="G231" s="310">
        <v>718900</v>
      </c>
      <c r="H231" s="321"/>
      <c r="I231" s="321"/>
      <c r="J231" s="47">
        <v>43516</v>
      </c>
      <c r="K231" s="352">
        <v>43516</v>
      </c>
      <c r="L231" s="323">
        <v>43498</v>
      </c>
      <c r="M231" s="328">
        <v>43508</v>
      </c>
      <c r="N231" s="361">
        <f ca="1" t="shared" si="9"/>
        <v>297</v>
      </c>
      <c r="O231" s="313"/>
      <c r="P231" s="295" t="s">
        <v>2641</v>
      </c>
      <c r="Q231" s="295" t="s">
        <v>2642</v>
      </c>
      <c r="R231" s="295" t="s">
        <v>248</v>
      </c>
      <c r="S231" s="312">
        <v>43511</v>
      </c>
      <c r="T231" s="312">
        <v>43511</v>
      </c>
      <c r="U231" s="310" t="s">
        <v>99</v>
      </c>
      <c r="V231" s="310"/>
    </row>
    <row r="232" s="271" customFormat="1" ht="21.95" customHeight="1" spans="1:22">
      <c r="A232" s="321" t="s">
        <v>2625</v>
      </c>
      <c r="B232" s="295" t="s">
        <v>2643</v>
      </c>
      <c r="C232" s="310" t="s">
        <v>465</v>
      </c>
      <c r="D232" s="312" t="s">
        <v>2644</v>
      </c>
      <c r="E232" s="295" t="s">
        <v>2645</v>
      </c>
      <c r="F232" s="310"/>
      <c r="G232" s="310">
        <v>799800</v>
      </c>
      <c r="H232" s="311"/>
      <c r="I232" s="321"/>
      <c r="J232" s="47">
        <v>43531</v>
      </c>
      <c r="K232" s="352">
        <v>43531</v>
      </c>
      <c r="L232" s="323">
        <v>43519</v>
      </c>
      <c r="M232" s="328">
        <v>43520</v>
      </c>
      <c r="N232" s="361">
        <f ca="1" t="shared" si="9"/>
        <v>285</v>
      </c>
      <c r="O232" s="313"/>
      <c r="P232" s="295" t="s">
        <v>2646</v>
      </c>
      <c r="Q232" s="295" t="s">
        <v>194</v>
      </c>
      <c r="R232" s="295" t="s">
        <v>173</v>
      </c>
      <c r="S232" s="312">
        <v>43520</v>
      </c>
      <c r="T232" s="312">
        <v>43525</v>
      </c>
      <c r="U232" s="310" t="s">
        <v>168</v>
      </c>
      <c r="V232" s="310"/>
    </row>
    <row r="233" s="271" customFormat="1" ht="21.95" customHeight="1" spans="1:22">
      <c r="A233" s="321" t="s">
        <v>2647</v>
      </c>
      <c r="B233" s="295" t="s">
        <v>2648</v>
      </c>
      <c r="C233" s="310" t="s">
        <v>465</v>
      </c>
      <c r="D233" s="312" t="s">
        <v>2649</v>
      </c>
      <c r="E233" s="295" t="s">
        <v>2650</v>
      </c>
      <c r="F233" s="310"/>
      <c r="G233" s="310">
        <v>858800</v>
      </c>
      <c r="H233" s="311"/>
      <c r="I233" s="321"/>
      <c r="J233" s="47">
        <v>43534</v>
      </c>
      <c r="K233" s="352">
        <v>43534</v>
      </c>
      <c r="L233" s="323">
        <v>43483</v>
      </c>
      <c r="M233" s="328">
        <v>43483</v>
      </c>
      <c r="N233" s="361">
        <f ca="1" t="shared" si="9"/>
        <v>322</v>
      </c>
      <c r="O233" s="313"/>
      <c r="P233" s="295" t="s">
        <v>2651</v>
      </c>
      <c r="Q233" s="295" t="s">
        <v>194</v>
      </c>
      <c r="R233" s="295" t="s">
        <v>173</v>
      </c>
      <c r="S233" s="312">
        <v>43532</v>
      </c>
      <c r="T233" s="312">
        <v>43532</v>
      </c>
      <c r="U233" s="310" t="s">
        <v>99</v>
      </c>
      <c r="V233" s="310" t="s">
        <v>930</v>
      </c>
    </row>
    <row r="234" s="271" customFormat="1" ht="21.95" customHeight="1" spans="1:22">
      <c r="A234" s="321" t="s">
        <v>2625</v>
      </c>
      <c r="B234" s="295" t="s">
        <v>2652</v>
      </c>
      <c r="C234" s="310" t="s">
        <v>465</v>
      </c>
      <c r="D234" s="312" t="s">
        <v>2653</v>
      </c>
      <c r="E234" s="295" t="s">
        <v>2650</v>
      </c>
      <c r="F234" s="310"/>
      <c r="G234" s="310">
        <v>799800</v>
      </c>
      <c r="H234" s="321"/>
      <c r="I234" s="321"/>
      <c r="J234" s="47">
        <v>43538</v>
      </c>
      <c r="K234" s="352">
        <v>43538</v>
      </c>
      <c r="L234" s="323">
        <v>43488</v>
      </c>
      <c r="M234" s="328">
        <v>43487</v>
      </c>
      <c r="N234" s="361">
        <f ca="1" t="shared" si="9"/>
        <v>318</v>
      </c>
      <c r="O234" s="313"/>
      <c r="P234" s="295" t="s">
        <v>2654</v>
      </c>
      <c r="Q234" s="295" t="s">
        <v>2655</v>
      </c>
      <c r="R234" s="295" t="s">
        <v>2251</v>
      </c>
      <c r="S234" s="312">
        <v>43513</v>
      </c>
      <c r="T234" s="312">
        <v>43513</v>
      </c>
      <c r="U234" s="310" t="s">
        <v>168</v>
      </c>
      <c r="V234" s="310" t="s">
        <v>2656</v>
      </c>
    </row>
    <row r="235" s="271" customFormat="1" ht="21.95" customHeight="1" spans="1:22">
      <c r="A235" s="321" t="s">
        <v>200</v>
      </c>
      <c r="B235" s="295"/>
      <c r="C235" s="310" t="s">
        <v>465</v>
      </c>
      <c r="D235" s="334" t="s">
        <v>2657</v>
      </c>
      <c r="E235" s="295" t="s">
        <v>162</v>
      </c>
      <c r="F235" s="310"/>
      <c r="G235" s="310">
        <v>718900</v>
      </c>
      <c r="H235" s="311"/>
      <c r="I235" s="321"/>
      <c r="J235" s="47">
        <v>43538</v>
      </c>
      <c r="K235" s="352">
        <v>43538</v>
      </c>
      <c r="L235" s="323">
        <v>43528</v>
      </c>
      <c r="M235" s="328">
        <v>43529</v>
      </c>
      <c r="N235" s="361">
        <f ca="1" t="shared" si="9"/>
        <v>276</v>
      </c>
      <c r="O235" s="313" t="s">
        <v>67</v>
      </c>
      <c r="P235" s="295" t="s">
        <v>2658</v>
      </c>
      <c r="Q235" s="295" t="s">
        <v>917</v>
      </c>
      <c r="R235" s="295" t="s">
        <v>98</v>
      </c>
      <c r="S235" s="312">
        <v>43525</v>
      </c>
      <c r="T235" s="312">
        <v>43526</v>
      </c>
      <c r="U235" s="310" t="s">
        <v>99</v>
      </c>
      <c r="V235" s="310" t="s">
        <v>2659</v>
      </c>
    </row>
    <row r="236" s="271" customFormat="1" ht="21.95" customHeight="1" spans="1:22">
      <c r="A236" s="321" t="s">
        <v>2625</v>
      </c>
      <c r="B236" s="295" t="s">
        <v>2660</v>
      </c>
      <c r="C236" s="310" t="s">
        <v>465</v>
      </c>
      <c r="D236" s="334" t="s">
        <v>2661</v>
      </c>
      <c r="E236" s="295" t="s">
        <v>2662</v>
      </c>
      <c r="F236" s="310"/>
      <c r="G236" s="310">
        <v>781800</v>
      </c>
      <c r="H236" s="321"/>
      <c r="I236" s="321"/>
      <c r="J236" s="307">
        <v>43551</v>
      </c>
      <c r="K236" s="352">
        <v>43551</v>
      </c>
      <c r="L236" s="323">
        <v>43535</v>
      </c>
      <c r="M236" s="328">
        <v>43536</v>
      </c>
      <c r="N236" s="361">
        <f ca="1" t="shared" si="9"/>
        <v>269</v>
      </c>
      <c r="O236" s="313"/>
      <c r="P236" s="295" t="s">
        <v>2663</v>
      </c>
      <c r="Q236" s="295" t="s">
        <v>665</v>
      </c>
      <c r="R236" s="295" t="s">
        <v>98</v>
      </c>
      <c r="S236" s="312">
        <v>43536</v>
      </c>
      <c r="T236" s="312">
        <v>43537</v>
      </c>
      <c r="U236" s="310" t="s">
        <v>168</v>
      </c>
      <c r="V236" s="310" t="s">
        <v>2664</v>
      </c>
    </row>
    <row r="237" s="271" customFormat="1" ht="21.95" customHeight="1" spans="1:22">
      <c r="A237" s="321" t="s">
        <v>2625</v>
      </c>
      <c r="B237" s="295" t="s">
        <v>2665</v>
      </c>
      <c r="C237" s="310" t="s">
        <v>465</v>
      </c>
      <c r="D237" s="334" t="s">
        <v>2666</v>
      </c>
      <c r="E237" s="295" t="s">
        <v>2622</v>
      </c>
      <c r="F237" s="310"/>
      <c r="G237" s="310">
        <v>781800</v>
      </c>
      <c r="H237" s="311"/>
      <c r="I237" s="321"/>
      <c r="J237" s="47">
        <v>43556</v>
      </c>
      <c r="K237" s="352">
        <v>43556</v>
      </c>
      <c r="L237" s="323">
        <v>43546</v>
      </c>
      <c r="M237" s="328">
        <v>43546</v>
      </c>
      <c r="N237" s="361">
        <f ca="1" t="shared" si="9"/>
        <v>259</v>
      </c>
      <c r="O237" s="313"/>
      <c r="P237" s="295" t="s">
        <v>2667</v>
      </c>
      <c r="Q237" s="295" t="s">
        <v>194</v>
      </c>
      <c r="R237" s="295" t="s">
        <v>173</v>
      </c>
      <c r="S237" s="312">
        <v>43542</v>
      </c>
      <c r="T237" s="312">
        <v>43542</v>
      </c>
      <c r="U237" s="310" t="s">
        <v>168</v>
      </c>
      <c r="V237" s="310" t="s">
        <v>2668</v>
      </c>
    </row>
    <row r="238" s="271" customFormat="1" ht="21.95" customHeight="1" spans="1:22">
      <c r="A238" s="321" t="s">
        <v>2669</v>
      </c>
      <c r="B238" s="295" t="s">
        <v>2670</v>
      </c>
      <c r="C238" s="310" t="s">
        <v>465</v>
      </c>
      <c r="D238" s="334" t="s">
        <v>2671</v>
      </c>
      <c r="E238" s="295" t="s">
        <v>2672</v>
      </c>
      <c r="F238" s="310"/>
      <c r="G238" s="310">
        <v>962800</v>
      </c>
      <c r="H238" s="311"/>
      <c r="I238" s="321"/>
      <c r="J238" s="47">
        <v>43556</v>
      </c>
      <c r="K238" s="352">
        <v>43556</v>
      </c>
      <c r="L238" s="323">
        <v>43549</v>
      </c>
      <c r="M238" s="328">
        <v>43550</v>
      </c>
      <c r="N238" s="361">
        <f ca="1" t="shared" si="9"/>
        <v>255</v>
      </c>
      <c r="O238" s="313" t="s">
        <v>67</v>
      </c>
      <c r="P238" s="295" t="s">
        <v>2673</v>
      </c>
      <c r="Q238" s="295" t="s">
        <v>665</v>
      </c>
      <c r="R238" s="295" t="s">
        <v>98</v>
      </c>
      <c r="S238" s="312">
        <v>43542</v>
      </c>
      <c r="T238" s="312">
        <v>43545</v>
      </c>
      <c r="U238" s="310" t="s">
        <v>168</v>
      </c>
      <c r="V238" s="310"/>
    </row>
    <row r="239" s="271" customFormat="1" ht="21.95" customHeight="1" spans="1:22">
      <c r="A239" s="321" t="s">
        <v>2625</v>
      </c>
      <c r="B239" s="295" t="s">
        <v>2674</v>
      </c>
      <c r="C239" s="310" t="s">
        <v>465</v>
      </c>
      <c r="D239" s="334" t="s">
        <v>2675</v>
      </c>
      <c r="E239" s="295" t="s">
        <v>2650</v>
      </c>
      <c r="F239" s="310"/>
      <c r="G239" s="310">
        <v>781800</v>
      </c>
      <c r="H239" s="311"/>
      <c r="I239" s="321"/>
      <c r="J239" s="47">
        <v>43556</v>
      </c>
      <c r="K239" s="352">
        <v>43556</v>
      </c>
      <c r="L239" s="323">
        <v>43540</v>
      </c>
      <c r="M239" s="328">
        <v>43543</v>
      </c>
      <c r="N239" s="361">
        <f ca="1" t="shared" si="9"/>
        <v>262</v>
      </c>
      <c r="O239" s="313"/>
      <c r="P239" s="310" t="s">
        <v>2676</v>
      </c>
      <c r="Q239" s="310" t="s">
        <v>194</v>
      </c>
      <c r="R239" s="310" t="s">
        <v>173</v>
      </c>
      <c r="S239" s="323">
        <v>43548</v>
      </c>
      <c r="T239" s="323">
        <v>43548</v>
      </c>
      <c r="U239" s="310" t="s">
        <v>99</v>
      </c>
      <c r="V239" s="310"/>
    </row>
    <row r="240" s="271" customFormat="1" ht="21.95" customHeight="1" spans="1:22">
      <c r="A240" s="321" t="s">
        <v>2677</v>
      </c>
      <c r="B240" s="295"/>
      <c r="C240" s="310" t="s">
        <v>2564</v>
      </c>
      <c r="D240" s="312" t="s">
        <v>2678</v>
      </c>
      <c r="E240" s="295" t="s">
        <v>204</v>
      </c>
      <c r="F240" s="310">
        <v>988700</v>
      </c>
      <c r="G240" s="310">
        <v>988700</v>
      </c>
      <c r="H240" s="311" t="s">
        <v>1681</v>
      </c>
      <c r="I240" s="381" t="s">
        <v>2679</v>
      </c>
      <c r="J240" s="34" t="s">
        <v>358</v>
      </c>
      <c r="K240" s="352" t="s">
        <v>2636</v>
      </c>
      <c r="L240" s="323" t="s">
        <v>2637</v>
      </c>
      <c r="M240" s="328">
        <v>43442</v>
      </c>
      <c r="N240" s="361">
        <f ca="1" t="shared" si="9"/>
        <v>363</v>
      </c>
      <c r="O240" s="313"/>
      <c r="P240" s="295" t="s">
        <v>2680</v>
      </c>
      <c r="Q240" s="295" t="s">
        <v>194</v>
      </c>
      <c r="R240" s="295" t="s">
        <v>173</v>
      </c>
      <c r="S240" s="312">
        <v>43525</v>
      </c>
      <c r="T240" s="312">
        <v>43525</v>
      </c>
      <c r="U240" s="310" t="s">
        <v>99</v>
      </c>
      <c r="V240" s="310" t="s">
        <v>930</v>
      </c>
    </row>
    <row r="241" s="271" customFormat="1" ht="21.95" customHeight="1" spans="1:22">
      <c r="A241" s="321" t="s">
        <v>200</v>
      </c>
      <c r="B241" s="295" t="s">
        <v>2681</v>
      </c>
      <c r="C241" s="310" t="s">
        <v>465</v>
      </c>
      <c r="D241" s="312" t="s">
        <v>2682</v>
      </c>
      <c r="E241" s="295" t="s">
        <v>2683</v>
      </c>
      <c r="F241" s="310"/>
      <c r="G241" s="310">
        <v>702900</v>
      </c>
      <c r="H241" s="311"/>
      <c r="I241" s="321"/>
      <c r="J241" s="307">
        <v>43557</v>
      </c>
      <c r="K241" s="352">
        <v>43558</v>
      </c>
      <c r="L241" s="323">
        <v>43519</v>
      </c>
      <c r="M241" s="328">
        <v>43520</v>
      </c>
      <c r="N241" s="361">
        <f ca="1" t="shared" si="9"/>
        <v>285</v>
      </c>
      <c r="O241" s="313"/>
      <c r="P241" s="295" t="s">
        <v>2684</v>
      </c>
      <c r="Q241" s="295" t="s">
        <v>458</v>
      </c>
      <c r="R241" s="295" t="s">
        <v>173</v>
      </c>
      <c r="S241" s="312">
        <v>43547</v>
      </c>
      <c r="T241" s="312">
        <v>43547</v>
      </c>
      <c r="U241" s="310" t="s">
        <v>168</v>
      </c>
      <c r="V241" s="310" t="s">
        <v>2685</v>
      </c>
    </row>
    <row r="242" s="271" customFormat="1" ht="21.95" customHeight="1" spans="1:22">
      <c r="A242" s="321" t="s">
        <v>2686</v>
      </c>
      <c r="B242" s="295" t="s">
        <v>2687</v>
      </c>
      <c r="C242" s="310" t="s">
        <v>465</v>
      </c>
      <c r="D242" s="312" t="s">
        <v>2688</v>
      </c>
      <c r="E242" s="295" t="s">
        <v>2689</v>
      </c>
      <c r="F242" s="310"/>
      <c r="G242" s="310">
        <v>781800</v>
      </c>
      <c r="H242" s="311"/>
      <c r="I242" s="321"/>
      <c r="J242" s="47">
        <v>43569</v>
      </c>
      <c r="K242" s="352">
        <v>43569</v>
      </c>
      <c r="L242" s="323">
        <v>43556</v>
      </c>
      <c r="M242" s="328">
        <v>43558</v>
      </c>
      <c r="N242" s="361">
        <f ca="1" t="shared" si="9"/>
        <v>247</v>
      </c>
      <c r="O242" s="313" t="s">
        <v>67</v>
      </c>
      <c r="P242" s="295" t="s">
        <v>2690</v>
      </c>
      <c r="Q242" s="295" t="s">
        <v>917</v>
      </c>
      <c r="R242" s="295" t="s">
        <v>98</v>
      </c>
      <c r="S242" s="312">
        <v>43555</v>
      </c>
      <c r="T242" s="312">
        <v>43555</v>
      </c>
      <c r="U242" s="310" t="s">
        <v>99</v>
      </c>
      <c r="V242" s="310"/>
    </row>
    <row r="243" s="271" customFormat="1" ht="21.95" customHeight="1" spans="1:22">
      <c r="A243" s="321" t="s">
        <v>2647</v>
      </c>
      <c r="B243" s="295" t="s">
        <v>2691</v>
      </c>
      <c r="C243" s="310" t="s">
        <v>465</v>
      </c>
      <c r="D243" s="312" t="s">
        <v>2692</v>
      </c>
      <c r="E243" s="295" t="s">
        <v>2645</v>
      </c>
      <c r="F243" s="310"/>
      <c r="G243" s="310">
        <v>839800</v>
      </c>
      <c r="H243" s="311"/>
      <c r="I243" s="321"/>
      <c r="J243" s="47">
        <v>43579</v>
      </c>
      <c r="K243" s="352">
        <v>43579</v>
      </c>
      <c r="L243" s="323">
        <v>43519</v>
      </c>
      <c r="M243" s="328">
        <v>43533</v>
      </c>
      <c r="N243" s="361">
        <f ca="1" t="shared" si="9"/>
        <v>272</v>
      </c>
      <c r="O243" s="313"/>
      <c r="P243" s="295" t="s">
        <v>2693</v>
      </c>
      <c r="Q243" s="295" t="s">
        <v>166</v>
      </c>
      <c r="R243" s="295" t="s">
        <v>167</v>
      </c>
      <c r="S243" s="312">
        <v>43574</v>
      </c>
      <c r="T243" s="312">
        <v>43574</v>
      </c>
      <c r="U243" s="310" t="s">
        <v>186</v>
      </c>
      <c r="V243" s="310"/>
    </row>
    <row r="244" s="271" customFormat="1" ht="21.95" customHeight="1" spans="1:22">
      <c r="A244" s="321" t="s">
        <v>2694</v>
      </c>
      <c r="B244" s="295" t="s">
        <v>2695</v>
      </c>
      <c r="C244" s="310" t="s">
        <v>465</v>
      </c>
      <c r="D244" s="312" t="s">
        <v>2696</v>
      </c>
      <c r="E244" s="295" t="s">
        <v>2645</v>
      </c>
      <c r="F244" s="310"/>
      <c r="G244" s="310">
        <v>702900</v>
      </c>
      <c r="H244" s="311" t="s">
        <v>2697</v>
      </c>
      <c r="I244" s="321"/>
      <c r="J244" s="47">
        <v>43590</v>
      </c>
      <c r="K244" s="352">
        <v>43590</v>
      </c>
      <c r="L244" s="323">
        <v>43535</v>
      </c>
      <c r="M244" s="328">
        <v>43536</v>
      </c>
      <c r="N244" s="361">
        <f ca="1" t="shared" si="9"/>
        <v>269</v>
      </c>
      <c r="O244" s="313"/>
      <c r="P244" s="295" t="s">
        <v>2698</v>
      </c>
      <c r="Q244" s="295" t="s">
        <v>467</v>
      </c>
      <c r="R244" s="295" t="s">
        <v>173</v>
      </c>
      <c r="S244" s="312">
        <v>43587</v>
      </c>
      <c r="T244" s="312">
        <v>43587</v>
      </c>
      <c r="U244" s="310" t="s">
        <v>99</v>
      </c>
      <c r="V244" s="310"/>
    </row>
    <row r="245" s="271" customFormat="1" ht="21.95" customHeight="1" spans="1:22">
      <c r="A245" s="321" t="s">
        <v>2625</v>
      </c>
      <c r="B245" s="295" t="s">
        <v>2699</v>
      </c>
      <c r="C245" s="310" t="s">
        <v>465</v>
      </c>
      <c r="D245" s="312" t="s">
        <v>2700</v>
      </c>
      <c r="E245" s="295" t="s">
        <v>2650</v>
      </c>
      <c r="F245" s="310"/>
      <c r="G245" s="310">
        <v>781800</v>
      </c>
      <c r="H245" s="311" t="s">
        <v>2697</v>
      </c>
      <c r="I245" s="321"/>
      <c r="J245" s="47">
        <v>43600</v>
      </c>
      <c r="K245" s="352">
        <v>43601</v>
      </c>
      <c r="L245" s="323">
        <v>43546</v>
      </c>
      <c r="M245" s="328">
        <v>43552</v>
      </c>
      <c r="N245" s="361">
        <f ca="1" t="shared" si="9"/>
        <v>253</v>
      </c>
      <c r="O245" s="313"/>
      <c r="P245" s="295" t="s">
        <v>2701</v>
      </c>
      <c r="Q245" s="295" t="s">
        <v>2702</v>
      </c>
      <c r="R245" s="295" t="s">
        <v>173</v>
      </c>
      <c r="S245" s="312">
        <v>43587</v>
      </c>
      <c r="T245" s="312">
        <v>43587</v>
      </c>
      <c r="U245" s="310" t="s">
        <v>168</v>
      </c>
      <c r="V245" s="310"/>
    </row>
    <row r="246" s="271" customFormat="1" ht="21.95" customHeight="1" spans="1:22">
      <c r="A246" s="321" t="s">
        <v>2703</v>
      </c>
      <c r="B246" s="295" t="s">
        <v>2704</v>
      </c>
      <c r="C246" s="310" t="s">
        <v>465</v>
      </c>
      <c r="D246" s="312" t="s">
        <v>2705</v>
      </c>
      <c r="E246" s="376" t="s">
        <v>177</v>
      </c>
      <c r="F246" s="310"/>
      <c r="G246" s="310">
        <v>781800</v>
      </c>
      <c r="H246" s="157"/>
      <c r="I246" s="321"/>
      <c r="J246" s="47">
        <v>43595</v>
      </c>
      <c r="K246" s="352">
        <v>43601</v>
      </c>
      <c r="L246" s="323">
        <v>43571</v>
      </c>
      <c r="M246" s="328">
        <v>43573</v>
      </c>
      <c r="N246" s="361">
        <f ca="1" t="shared" si="9"/>
        <v>232</v>
      </c>
      <c r="O246" s="313"/>
      <c r="P246" s="295" t="s">
        <v>2706</v>
      </c>
      <c r="Q246" s="295" t="s">
        <v>606</v>
      </c>
      <c r="R246" s="295" t="s">
        <v>173</v>
      </c>
      <c r="S246" s="312">
        <v>43587</v>
      </c>
      <c r="T246" s="312">
        <v>43587</v>
      </c>
      <c r="U246" s="310" t="s">
        <v>168</v>
      </c>
      <c r="V246" s="310"/>
    </row>
    <row r="247" s="271" customFormat="1" ht="21.95" customHeight="1" spans="1:22">
      <c r="A247" s="321" t="s">
        <v>2707</v>
      </c>
      <c r="B247" s="295" t="s">
        <v>2708</v>
      </c>
      <c r="C247" s="310" t="s">
        <v>465</v>
      </c>
      <c r="D247" s="312" t="s">
        <v>2709</v>
      </c>
      <c r="E247" s="295" t="s">
        <v>2576</v>
      </c>
      <c r="F247" s="310"/>
      <c r="G247" s="310">
        <v>839800</v>
      </c>
      <c r="H247" s="311"/>
      <c r="I247" s="321"/>
      <c r="J247" s="47">
        <v>43595</v>
      </c>
      <c r="K247" s="352">
        <v>43601</v>
      </c>
      <c r="L247" s="323">
        <v>43584</v>
      </c>
      <c r="M247" s="328">
        <v>43587</v>
      </c>
      <c r="N247" s="361">
        <f ca="1" t="shared" si="9"/>
        <v>218</v>
      </c>
      <c r="O247" s="313"/>
      <c r="P247" s="295" t="s">
        <v>2710</v>
      </c>
      <c r="Q247" s="295" t="s">
        <v>194</v>
      </c>
      <c r="R247" s="295" t="s">
        <v>173</v>
      </c>
      <c r="S247" s="312">
        <v>43592</v>
      </c>
      <c r="T247" s="312">
        <v>43592</v>
      </c>
      <c r="U247" s="310" t="s">
        <v>99</v>
      </c>
      <c r="V247" s="310"/>
    </row>
    <row r="248" s="271" customFormat="1" ht="21.95" customHeight="1" spans="1:22">
      <c r="A248" s="321" t="s">
        <v>2711</v>
      </c>
      <c r="B248" s="295"/>
      <c r="C248" s="310" t="s">
        <v>465</v>
      </c>
      <c r="D248" s="312" t="s">
        <v>2712</v>
      </c>
      <c r="E248" s="295" t="s">
        <v>162</v>
      </c>
      <c r="F248" s="310"/>
      <c r="G248" s="310">
        <v>737900</v>
      </c>
      <c r="H248" s="311"/>
      <c r="I248" s="321"/>
      <c r="J248" s="47">
        <v>43594</v>
      </c>
      <c r="K248" s="352">
        <v>43601</v>
      </c>
      <c r="L248" s="323">
        <v>43587</v>
      </c>
      <c r="M248" s="328">
        <v>43587</v>
      </c>
      <c r="N248" s="361">
        <f ca="1" t="shared" si="9"/>
        <v>218</v>
      </c>
      <c r="O248" s="313"/>
      <c r="P248" s="295" t="s">
        <v>2713</v>
      </c>
      <c r="Q248" s="295" t="s">
        <v>194</v>
      </c>
      <c r="R248" s="295" t="s">
        <v>173</v>
      </c>
      <c r="S248" s="312">
        <v>43587</v>
      </c>
      <c r="T248" s="312">
        <v>43588</v>
      </c>
      <c r="U248" s="310" t="s">
        <v>99</v>
      </c>
      <c r="V248" s="310"/>
    </row>
    <row r="249" s="271" customFormat="1" ht="21.95" customHeight="1" spans="1:22">
      <c r="A249" s="321" t="s">
        <v>2711</v>
      </c>
      <c r="B249" s="295" t="s">
        <v>2714</v>
      </c>
      <c r="C249" s="310" t="s">
        <v>465</v>
      </c>
      <c r="D249" s="312" t="s">
        <v>2715</v>
      </c>
      <c r="E249" s="295" t="s">
        <v>2716</v>
      </c>
      <c r="F249" s="310"/>
      <c r="G249" s="310">
        <v>737901</v>
      </c>
      <c r="H249" s="157"/>
      <c r="I249" s="321"/>
      <c r="J249" s="47">
        <v>43632</v>
      </c>
      <c r="K249" s="352">
        <v>43632</v>
      </c>
      <c r="L249" s="323">
        <v>43603</v>
      </c>
      <c r="M249" s="328">
        <v>43606</v>
      </c>
      <c r="N249" s="361">
        <f ca="1" t="shared" ref="N249:N269" si="10">TODAY()-M249</f>
        <v>199</v>
      </c>
      <c r="O249" s="313"/>
      <c r="P249" s="295" t="s">
        <v>2717</v>
      </c>
      <c r="Q249" s="295" t="s">
        <v>172</v>
      </c>
      <c r="R249" s="295" t="s">
        <v>173</v>
      </c>
      <c r="S249" s="312">
        <v>43625</v>
      </c>
      <c r="T249" s="312">
        <v>43625</v>
      </c>
      <c r="U249" s="310" t="s">
        <v>168</v>
      </c>
      <c r="V249" s="310" t="s">
        <v>2718</v>
      </c>
    </row>
    <row r="250" s="271" customFormat="1" ht="21.95" customHeight="1" spans="1:22">
      <c r="A250" s="321" t="s">
        <v>2711</v>
      </c>
      <c r="B250" s="295" t="s">
        <v>2719</v>
      </c>
      <c r="C250" s="310" t="s">
        <v>465</v>
      </c>
      <c r="D250" s="312" t="s">
        <v>2720</v>
      </c>
      <c r="E250" s="295" t="s">
        <v>162</v>
      </c>
      <c r="F250" s="310"/>
      <c r="G250" s="310">
        <v>737901</v>
      </c>
      <c r="H250" s="157"/>
      <c r="I250" s="321"/>
      <c r="J250" s="47">
        <v>43632</v>
      </c>
      <c r="K250" s="352">
        <v>43632</v>
      </c>
      <c r="L250" s="323">
        <v>43608</v>
      </c>
      <c r="M250" s="328">
        <v>43609</v>
      </c>
      <c r="N250" s="361">
        <f ca="1" t="shared" si="10"/>
        <v>196</v>
      </c>
      <c r="O250" s="313"/>
      <c r="P250" s="295" t="s">
        <v>2721</v>
      </c>
      <c r="Q250" s="295" t="s">
        <v>185</v>
      </c>
      <c r="R250" s="295" t="s">
        <v>167</v>
      </c>
      <c r="S250" s="312">
        <v>43625</v>
      </c>
      <c r="T250" s="312">
        <v>43625</v>
      </c>
      <c r="U250" s="310" t="s">
        <v>99</v>
      </c>
      <c r="V250" s="310" t="s">
        <v>2722</v>
      </c>
    </row>
    <row r="251" s="271" customFormat="1" ht="21.95" customHeight="1" spans="1:22">
      <c r="A251" s="321" t="s">
        <v>2625</v>
      </c>
      <c r="B251" s="295" t="s">
        <v>2723</v>
      </c>
      <c r="C251" s="310" t="s">
        <v>465</v>
      </c>
      <c r="D251" s="312" t="s">
        <v>2724</v>
      </c>
      <c r="E251" s="295" t="s">
        <v>162</v>
      </c>
      <c r="F251" s="310"/>
      <c r="G251" s="310">
        <v>781800</v>
      </c>
      <c r="H251" s="311"/>
      <c r="I251" s="321"/>
      <c r="J251" s="47">
        <v>43632</v>
      </c>
      <c r="K251" s="352">
        <v>43632</v>
      </c>
      <c r="L251" s="323">
        <v>43603</v>
      </c>
      <c r="M251" s="328">
        <v>43606</v>
      </c>
      <c r="N251" s="361">
        <f ca="1" t="shared" si="10"/>
        <v>199</v>
      </c>
      <c r="O251" s="313"/>
      <c r="P251" s="295" t="s">
        <v>2725</v>
      </c>
      <c r="Q251" s="295" t="s">
        <v>240</v>
      </c>
      <c r="R251" s="295" t="s">
        <v>393</v>
      </c>
      <c r="S251" s="312">
        <v>43617</v>
      </c>
      <c r="T251" s="312">
        <v>43617</v>
      </c>
      <c r="U251" s="310" t="s">
        <v>168</v>
      </c>
      <c r="V251" s="310" t="s">
        <v>2726</v>
      </c>
    </row>
    <row r="252" s="271" customFormat="1" ht="21.95" customHeight="1" spans="1:22">
      <c r="A252" s="321" t="s">
        <v>2625</v>
      </c>
      <c r="B252" s="295" t="s">
        <v>2727</v>
      </c>
      <c r="C252" s="310" t="s">
        <v>465</v>
      </c>
      <c r="D252" s="312" t="s">
        <v>2728</v>
      </c>
      <c r="E252" s="295" t="s">
        <v>162</v>
      </c>
      <c r="F252" s="310"/>
      <c r="G252" s="310">
        <v>781800</v>
      </c>
      <c r="H252" s="157"/>
      <c r="I252" s="321"/>
      <c r="J252" s="47">
        <v>43632</v>
      </c>
      <c r="K252" s="352">
        <v>43632</v>
      </c>
      <c r="L252" s="323">
        <v>43627</v>
      </c>
      <c r="M252" s="328">
        <v>43627</v>
      </c>
      <c r="N252" s="361">
        <f ca="1" t="shared" si="10"/>
        <v>178</v>
      </c>
      <c r="O252" s="313"/>
      <c r="P252" s="295" t="s">
        <v>2729</v>
      </c>
      <c r="Q252" s="295" t="s">
        <v>172</v>
      </c>
      <c r="R252" s="295" t="s">
        <v>173</v>
      </c>
      <c r="S252" s="312">
        <v>43628</v>
      </c>
      <c r="T252" s="312">
        <v>43629</v>
      </c>
      <c r="U252" s="310" t="s">
        <v>99</v>
      </c>
      <c r="V252" s="310" t="s">
        <v>2730</v>
      </c>
    </row>
    <row r="253" s="271" customFormat="1" ht="21.95" customHeight="1" spans="1:22">
      <c r="A253" s="321" t="s">
        <v>2625</v>
      </c>
      <c r="B253" s="295" t="s">
        <v>2731</v>
      </c>
      <c r="C253" s="310" t="s">
        <v>465</v>
      </c>
      <c r="D253" s="312" t="s">
        <v>2732</v>
      </c>
      <c r="E253" s="295" t="s">
        <v>2716</v>
      </c>
      <c r="F253" s="310"/>
      <c r="G253" s="310">
        <v>781800</v>
      </c>
      <c r="H253" s="157"/>
      <c r="I253" s="321"/>
      <c r="J253" s="47">
        <v>43633</v>
      </c>
      <c r="K253" s="382">
        <v>43633</v>
      </c>
      <c r="L253" s="323">
        <v>43603</v>
      </c>
      <c r="M253" s="328">
        <v>43606</v>
      </c>
      <c r="N253" s="361">
        <f ca="1" t="shared" si="10"/>
        <v>199</v>
      </c>
      <c r="O253" s="313"/>
      <c r="P253" s="295" t="s">
        <v>2733</v>
      </c>
      <c r="Q253" s="295" t="s">
        <v>606</v>
      </c>
      <c r="R253" s="295" t="s">
        <v>173</v>
      </c>
      <c r="S253" s="312">
        <v>43621</v>
      </c>
      <c r="T253" s="312">
        <v>43621</v>
      </c>
      <c r="U253" s="310" t="s">
        <v>168</v>
      </c>
      <c r="V253" s="310" t="s">
        <v>2718</v>
      </c>
    </row>
    <row r="254" s="271" customFormat="1" ht="21.95" customHeight="1" spans="1:22">
      <c r="A254" s="321" t="s">
        <v>2734</v>
      </c>
      <c r="B254" s="295" t="s">
        <v>2735</v>
      </c>
      <c r="C254" s="310" t="s">
        <v>465</v>
      </c>
      <c r="D254" s="312" t="s">
        <v>2736</v>
      </c>
      <c r="E254" s="295" t="s">
        <v>2672</v>
      </c>
      <c r="F254" s="310"/>
      <c r="G254" s="310">
        <v>962800</v>
      </c>
      <c r="H254" s="157"/>
      <c r="I254" s="321"/>
      <c r="J254" s="47">
        <v>43633</v>
      </c>
      <c r="K254" s="382">
        <v>43633</v>
      </c>
      <c r="L254" s="323">
        <v>43567</v>
      </c>
      <c r="M254" s="328">
        <v>43568</v>
      </c>
      <c r="N254" s="361">
        <f ca="1" t="shared" si="10"/>
        <v>237</v>
      </c>
      <c r="O254" s="313" t="s">
        <v>67</v>
      </c>
      <c r="P254" s="295" t="s">
        <v>2737</v>
      </c>
      <c r="Q254" s="295" t="s">
        <v>1094</v>
      </c>
      <c r="R254" s="295" t="s">
        <v>248</v>
      </c>
      <c r="S254" s="312">
        <v>43621</v>
      </c>
      <c r="T254" s="312">
        <v>43621</v>
      </c>
      <c r="U254" s="310" t="s">
        <v>168</v>
      </c>
      <c r="V254" s="310"/>
    </row>
    <row r="255" s="271" customFormat="1" ht="21.95" customHeight="1" spans="1:22">
      <c r="A255" s="321" t="s">
        <v>2738</v>
      </c>
      <c r="B255" s="295" t="s">
        <v>2739</v>
      </c>
      <c r="C255" s="310" t="s">
        <v>465</v>
      </c>
      <c r="D255" s="312" t="s">
        <v>2740</v>
      </c>
      <c r="E255" s="295" t="s">
        <v>2689</v>
      </c>
      <c r="F255" s="310"/>
      <c r="G255" s="310">
        <v>702900</v>
      </c>
      <c r="H255" s="157"/>
      <c r="I255" s="321"/>
      <c r="J255" s="47">
        <v>43639</v>
      </c>
      <c r="K255" s="382">
        <v>43639</v>
      </c>
      <c r="L255" s="323">
        <v>43629</v>
      </c>
      <c r="M255" s="328">
        <v>43629</v>
      </c>
      <c r="N255" s="361">
        <f ca="1" t="shared" si="10"/>
        <v>176</v>
      </c>
      <c r="O255" s="313"/>
      <c r="P255" s="295" t="s">
        <v>2741</v>
      </c>
      <c r="Q255" s="295" t="s">
        <v>194</v>
      </c>
      <c r="R255" s="295" t="s">
        <v>173</v>
      </c>
      <c r="S255" s="312">
        <v>43624</v>
      </c>
      <c r="T255" s="312">
        <v>43625</v>
      </c>
      <c r="U255" s="310" t="s">
        <v>168</v>
      </c>
      <c r="V255" s="310" t="s">
        <v>2742</v>
      </c>
    </row>
    <row r="256" s="271" customFormat="1" ht="21.95" customHeight="1" spans="1:22">
      <c r="A256" s="321" t="s">
        <v>2743</v>
      </c>
      <c r="B256" s="295" t="s">
        <v>2744</v>
      </c>
      <c r="C256" s="310" t="s">
        <v>465</v>
      </c>
      <c r="D256" s="312" t="s">
        <v>2745</v>
      </c>
      <c r="E256" s="295" t="s">
        <v>2689</v>
      </c>
      <c r="F256" s="310"/>
      <c r="G256" s="310">
        <v>702900</v>
      </c>
      <c r="H256" s="157"/>
      <c r="I256" s="321"/>
      <c r="J256" s="47">
        <v>43639</v>
      </c>
      <c r="K256" s="382">
        <v>43639</v>
      </c>
      <c r="L256" s="323">
        <v>43636</v>
      </c>
      <c r="M256" s="328">
        <v>43637</v>
      </c>
      <c r="N256" s="361">
        <f ca="1" t="shared" si="10"/>
        <v>168</v>
      </c>
      <c r="O256" s="313"/>
      <c r="P256" s="295" t="s">
        <v>2746</v>
      </c>
      <c r="Q256" s="295" t="s">
        <v>950</v>
      </c>
      <c r="R256" s="295" t="s">
        <v>98</v>
      </c>
      <c r="S256" s="312">
        <v>43625</v>
      </c>
      <c r="T256" s="312">
        <v>43627</v>
      </c>
      <c r="U256" s="310" t="s">
        <v>99</v>
      </c>
      <c r="V256" s="310" t="s">
        <v>2747</v>
      </c>
    </row>
    <row r="257" s="271" customFormat="1" ht="21.95" customHeight="1" spans="1:22">
      <c r="A257" s="321" t="s">
        <v>2625</v>
      </c>
      <c r="B257" s="295" t="s">
        <v>2748</v>
      </c>
      <c r="C257" s="310" t="s">
        <v>465</v>
      </c>
      <c r="D257" s="312" t="s">
        <v>2749</v>
      </c>
      <c r="E257" s="295" t="s">
        <v>162</v>
      </c>
      <c r="F257" s="310"/>
      <c r="G257" s="310">
        <v>781800</v>
      </c>
      <c r="H257" s="157"/>
      <c r="I257" s="321"/>
      <c r="J257" s="47">
        <v>43639</v>
      </c>
      <c r="K257" s="382">
        <v>43639</v>
      </c>
      <c r="L257" s="323">
        <v>43602</v>
      </c>
      <c r="M257" s="328">
        <v>43606</v>
      </c>
      <c r="N257" s="361">
        <f ca="1" t="shared" si="10"/>
        <v>199</v>
      </c>
      <c r="O257" s="313"/>
      <c r="P257" s="295" t="s">
        <v>2750</v>
      </c>
      <c r="Q257" s="295" t="s">
        <v>172</v>
      </c>
      <c r="R257" s="295" t="s">
        <v>173</v>
      </c>
      <c r="S257" s="312">
        <v>43621</v>
      </c>
      <c r="T257" s="312">
        <v>43621</v>
      </c>
      <c r="U257" s="310" t="s">
        <v>99</v>
      </c>
      <c r="V257" s="310" t="s">
        <v>2751</v>
      </c>
    </row>
    <row r="258" s="271" customFormat="1" ht="21.95" customHeight="1" spans="1:22">
      <c r="A258" s="321" t="s">
        <v>2694</v>
      </c>
      <c r="B258" s="295" t="s">
        <v>2752</v>
      </c>
      <c r="C258" s="310" t="s">
        <v>465</v>
      </c>
      <c r="D258" s="312" t="s">
        <v>2753</v>
      </c>
      <c r="E258" s="295" t="s">
        <v>2622</v>
      </c>
      <c r="F258" s="310"/>
      <c r="G258" s="310">
        <v>702900</v>
      </c>
      <c r="H258" s="311" t="s">
        <v>2754</v>
      </c>
      <c r="I258" s="321"/>
      <c r="J258" s="386">
        <v>43642</v>
      </c>
      <c r="K258" s="352">
        <v>43642</v>
      </c>
      <c r="L258" s="323">
        <v>43543</v>
      </c>
      <c r="M258" s="328">
        <v>43540</v>
      </c>
      <c r="N258" s="361">
        <f ca="1" t="shared" si="10"/>
        <v>265</v>
      </c>
      <c r="O258" s="313" t="s">
        <v>67</v>
      </c>
      <c r="P258" s="310" t="s">
        <v>2755</v>
      </c>
      <c r="Q258" s="310" t="s">
        <v>247</v>
      </c>
      <c r="R258" s="310" t="s">
        <v>248</v>
      </c>
      <c r="S258" s="323">
        <v>43623</v>
      </c>
      <c r="T258" s="323">
        <v>43624</v>
      </c>
      <c r="U258" s="310" t="s">
        <v>168</v>
      </c>
      <c r="V258" s="310"/>
    </row>
    <row r="259" s="271" customFormat="1" ht="21.95" customHeight="1" spans="1:22">
      <c r="A259" s="321" t="s">
        <v>2756</v>
      </c>
      <c r="B259" s="295"/>
      <c r="C259" s="310" t="s">
        <v>465</v>
      </c>
      <c r="D259" s="312" t="s">
        <v>2757</v>
      </c>
      <c r="E259" s="295" t="s">
        <v>2622</v>
      </c>
      <c r="F259" s="310"/>
      <c r="G259" s="310">
        <v>702900</v>
      </c>
      <c r="H259" s="311" t="s">
        <v>2754</v>
      </c>
      <c r="I259" s="321"/>
      <c r="J259" s="47">
        <v>43607</v>
      </c>
      <c r="K259" s="352">
        <v>43647</v>
      </c>
      <c r="L259" s="323">
        <v>43549</v>
      </c>
      <c r="M259" s="328">
        <v>43550</v>
      </c>
      <c r="N259" s="361">
        <f ca="1" t="shared" si="10"/>
        <v>255</v>
      </c>
      <c r="O259" s="313" t="s">
        <v>67</v>
      </c>
      <c r="P259" s="295" t="s">
        <v>2758</v>
      </c>
      <c r="Q259" s="295" t="s">
        <v>467</v>
      </c>
      <c r="R259" s="295" t="s">
        <v>173</v>
      </c>
      <c r="S259" s="312">
        <v>43596</v>
      </c>
      <c r="T259" s="312">
        <v>43597</v>
      </c>
      <c r="U259" s="310" t="s">
        <v>168</v>
      </c>
      <c r="V259" s="310"/>
    </row>
    <row r="260" s="271" customFormat="1" ht="21.95" customHeight="1" spans="1:22">
      <c r="A260" s="321" t="s">
        <v>2694</v>
      </c>
      <c r="B260" s="295" t="s">
        <v>2759</v>
      </c>
      <c r="C260" s="310" t="s">
        <v>465</v>
      </c>
      <c r="D260" s="312" t="s">
        <v>2760</v>
      </c>
      <c r="E260" s="295" t="s">
        <v>2761</v>
      </c>
      <c r="F260" s="310"/>
      <c r="G260" s="310">
        <v>702900</v>
      </c>
      <c r="H260" s="311"/>
      <c r="I260" s="321"/>
      <c r="J260" s="47">
        <v>43643</v>
      </c>
      <c r="K260" s="352">
        <v>43647</v>
      </c>
      <c r="L260" s="323">
        <v>43641</v>
      </c>
      <c r="M260" s="328">
        <v>43642</v>
      </c>
      <c r="N260" s="361">
        <f ca="1" t="shared" si="10"/>
        <v>163</v>
      </c>
      <c r="O260" s="313"/>
      <c r="P260" s="310" t="s">
        <v>2762</v>
      </c>
      <c r="Q260" s="310" t="s">
        <v>194</v>
      </c>
      <c r="R260" s="310" t="s">
        <v>173</v>
      </c>
      <c r="S260" s="312">
        <v>43631</v>
      </c>
      <c r="T260" s="312">
        <v>43636</v>
      </c>
      <c r="U260" s="310" t="s">
        <v>168</v>
      </c>
      <c r="V260" s="310" t="s">
        <v>2763</v>
      </c>
    </row>
    <row r="261" s="271" customFormat="1" ht="21.95" customHeight="1" spans="1:22">
      <c r="A261" s="321" t="s">
        <v>2764</v>
      </c>
      <c r="B261" s="295" t="s">
        <v>2765</v>
      </c>
      <c r="C261" s="310" t="s">
        <v>465</v>
      </c>
      <c r="D261" s="312" t="s">
        <v>2766</v>
      </c>
      <c r="E261" s="295" t="s">
        <v>170</v>
      </c>
      <c r="F261" s="310"/>
      <c r="G261" s="310">
        <v>683800</v>
      </c>
      <c r="H261" s="311"/>
      <c r="I261" s="321"/>
      <c r="J261" s="47">
        <v>43644</v>
      </c>
      <c r="K261" s="352">
        <v>43647</v>
      </c>
      <c r="L261" s="323">
        <v>43640</v>
      </c>
      <c r="M261" s="328">
        <v>43643</v>
      </c>
      <c r="N261" s="361">
        <f ca="1" t="shared" si="10"/>
        <v>162</v>
      </c>
      <c r="O261" s="313"/>
      <c r="P261" s="310" t="s">
        <v>2767</v>
      </c>
      <c r="Q261" s="310" t="s">
        <v>199</v>
      </c>
      <c r="R261" s="310" t="s">
        <v>173</v>
      </c>
      <c r="S261" s="312">
        <v>43635</v>
      </c>
      <c r="T261" s="312">
        <v>43636</v>
      </c>
      <c r="U261" s="310" t="s">
        <v>99</v>
      </c>
      <c r="V261" s="310" t="s">
        <v>2768</v>
      </c>
    </row>
    <row r="262" s="271" customFormat="1" ht="21.95" customHeight="1" spans="1:22">
      <c r="A262" s="321" t="s">
        <v>2423</v>
      </c>
      <c r="B262" s="295" t="s">
        <v>2769</v>
      </c>
      <c r="C262" s="310" t="s">
        <v>465</v>
      </c>
      <c r="D262" s="312" t="s">
        <v>2770</v>
      </c>
      <c r="E262" s="295" t="s">
        <v>162</v>
      </c>
      <c r="F262" s="310"/>
      <c r="G262" s="310">
        <v>839800</v>
      </c>
      <c r="H262" s="157"/>
      <c r="I262" s="321"/>
      <c r="J262" s="47">
        <v>43639</v>
      </c>
      <c r="K262" s="352">
        <v>43647</v>
      </c>
      <c r="L262" s="323">
        <v>43636</v>
      </c>
      <c r="M262" s="328">
        <v>43632</v>
      </c>
      <c r="N262" s="361">
        <f ca="1" t="shared" si="10"/>
        <v>173</v>
      </c>
      <c r="O262" s="313"/>
      <c r="P262" s="295" t="s">
        <v>2771</v>
      </c>
      <c r="Q262" s="295" t="s">
        <v>554</v>
      </c>
      <c r="R262" s="295" t="s">
        <v>167</v>
      </c>
      <c r="S262" s="312">
        <v>43625</v>
      </c>
      <c r="T262" s="312">
        <v>43626</v>
      </c>
      <c r="U262" s="310" t="s">
        <v>168</v>
      </c>
      <c r="V262" s="310" t="s">
        <v>2772</v>
      </c>
    </row>
    <row r="263" s="271" customFormat="1" ht="21.95" customHeight="1" spans="1:22">
      <c r="A263" s="321" t="s">
        <v>2625</v>
      </c>
      <c r="B263" s="295" t="s">
        <v>2773</v>
      </c>
      <c r="C263" s="310" t="s">
        <v>465</v>
      </c>
      <c r="D263" s="312" t="s">
        <v>2774</v>
      </c>
      <c r="E263" s="295" t="s">
        <v>2761</v>
      </c>
      <c r="F263" s="310"/>
      <c r="G263" s="310">
        <v>781800</v>
      </c>
      <c r="H263" s="311"/>
      <c r="I263" s="321"/>
      <c r="J263" s="47">
        <v>43646</v>
      </c>
      <c r="K263" s="352">
        <v>43647</v>
      </c>
      <c r="L263" s="323">
        <v>43643</v>
      </c>
      <c r="M263" s="328">
        <v>43643</v>
      </c>
      <c r="N263" s="361">
        <f ca="1" t="shared" si="10"/>
        <v>162</v>
      </c>
      <c r="O263" s="313"/>
      <c r="P263" s="310" t="s">
        <v>2775</v>
      </c>
      <c r="Q263" s="310" t="s">
        <v>194</v>
      </c>
      <c r="R263" s="310" t="s">
        <v>173</v>
      </c>
      <c r="S263" s="312">
        <v>43633</v>
      </c>
      <c r="T263" s="312">
        <v>43636</v>
      </c>
      <c r="U263" s="310" t="s">
        <v>168</v>
      </c>
      <c r="V263" s="310" t="s">
        <v>2776</v>
      </c>
    </row>
    <row r="264" s="271" customFormat="1" ht="21.95" customHeight="1" spans="1:22">
      <c r="A264" s="321" t="s">
        <v>159</v>
      </c>
      <c r="B264" s="295" t="s">
        <v>2777</v>
      </c>
      <c r="C264" s="310" t="s">
        <v>175</v>
      </c>
      <c r="D264" s="312" t="s">
        <v>2778</v>
      </c>
      <c r="E264" s="295" t="s">
        <v>177</v>
      </c>
      <c r="F264" s="310"/>
      <c r="G264" s="310">
        <v>708801</v>
      </c>
      <c r="H264" s="383"/>
      <c r="I264" s="321"/>
      <c r="J264" s="47">
        <v>43730</v>
      </c>
      <c r="K264" s="355">
        <v>43738</v>
      </c>
      <c r="L264" s="323">
        <v>43727</v>
      </c>
      <c r="M264" s="328">
        <v>43733</v>
      </c>
      <c r="N264" s="361">
        <f ca="1" t="shared" si="10"/>
        <v>72</v>
      </c>
      <c r="O264" s="313"/>
      <c r="P264" s="321" t="s">
        <v>2779</v>
      </c>
      <c r="Q264" s="295" t="s">
        <v>194</v>
      </c>
      <c r="R264" s="295" t="s">
        <v>173</v>
      </c>
      <c r="S264" s="312">
        <v>43726</v>
      </c>
      <c r="T264" s="312">
        <v>43726</v>
      </c>
      <c r="U264" s="310" t="s">
        <v>168</v>
      </c>
      <c r="V264" s="310"/>
    </row>
    <row r="265" s="271" customFormat="1" ht="21.95" customHeight="1" spans="1:24">
      <c r="A265" s="321" t="s">
        <v>195</v>
      </c>
      <c r="B265" s="295" t="s">
        <v>2780</v>
      </c>
      <c r="C265" s="310" t="s">
        <v>175</v>
      </c>
      <c r="D265" s="312" t="s">
        <v>2781</v>
      </c>
      <c r="E265" s="295" t="s">
        <v>177</v>
      </c>
      <c r="F265" s="310"/>
      <c r="G265" s="310">
        <v>790901</v>
      </c>
      <c r="H265" s="383" t="s">
        <v>2782</v>
      </c>
      <c r="I265" s="321"/>
      <c r="J265" s="47">
        <v>43727</v>
      </c>
      <c r="K265" s="355">
        <v>43767</v>
      </c>
      <c r="L265" s="323">
        <v>43727</v>
      </c>
      <c r="M265" s="328">
        <v>43733</v>
      </c>
      <c r="N265" s="361">
        <f ca="1" t="shared" si="10"/>
        <v>72</v>
      </c>
      <c r="O265" s="313" t="s">
        <v>67</v>
      </c>
      <c r="P265" s="321" t="s">
        <v>68</v>
      </c>
      <c r="Q265" s="295" t="s">
        <v>69</v>
      </c>
      <c r="R265" s="295" t="s">
        <v>2783</v>
      </c>
      <c r="S265" s="312" t="s">
        <v>240</v>
      </c>
      <c r="T265" s="312" t="s">
        <v>173</v>
      </c>
      <c r="U265" s="310">
        <v>43758</v>
      </c>
      <c r="V265" s="310">
        <v>43759</v>
      </c>
      <c r="W265" s="271" t="s">
        <v>168</v>
      </c>
      <c r="X265" s="271">
        <v>43763</v>
      </c>
    </row>
    <row r="266" s="271" customFormat="1" ht="21.95" customHeight="1" spans="1:24">
      <c r="A266" s="321" t="s">
        <v>195</v>
      </c>
      <c r="B266" s="295" t="s">
        <v>2784</v>
      </c>
      <c r="C266" s="310" t="s">
        <v>175</v>
      </c>
      <c r="D266" s="312" t="s">
        <v>2785</v>
      </c>
      <c r="E266" s="295" t="s">
        <v>177</v>
      </c>
      <c r="F266" s="310"/>
      <c r="G266" s="310">
        <v>790101</v>
      </c>
      <c r="H266" s="383" t="s">
        <v>2786</v>
      </c>
      <c r="I266" s="321"/>
      <c r="J266" s="47">
        <v>43727</v>
      </c>
      <c r="K266" s="355">
        <v>43767</v>
      </c>
      <c r="L266" s="323">
        <v>43727</v>
      </c>
      <c r="M266" s="328">
        <v>43733</v>
      </c>
      <c r="N266" s="361">
        <f ca="1" t="shared" si="10"/>
        <v>72</v>
      </c>
      <c r="O266" s="313" t="s">
        <v>67</v>
      </c>
      <c r="P266" s="321" t="s">
        <v>68</v>
      </c>
      <c r="Q266" s="295" t="s">
        <v>69</v>
      </c>
      <c r="R266" s="295" t="s">
        <v>2787</v>
      </c>
      <c r="S266" s="312" t="s">
        <v>194</v>
      </c>
      <c r="T266" s="312" t="s">
        <v>173</v>
      </c>
      <c r="U266" s="310">
        <v>43757</v>
      </c>
      <c r="V266" s="310">
        <v>43757</v>
      </c>
      <c r="W266" s="271" t="s">
        <v>168</v>
      </c>
      <c r="X266" s="271">
        <v>43765</v>
      </c>
    </row>
    <row r="267" s="271" customFormat="1" ht="21.95" customHeight="1" spans="1:24">
      <c r="A267" s="321" t="s">
        <v>187</v>
      </c>
      <c r="B267" s="295" t="s">
        <v>2788</v>
      </c>
      <c r="C267" s="310" t="s">
        <v>175</v>
      </c>
      <c r="D267" s="312" t="s">
        <v>2789</v>
      </c>
      <c r="E267" s="295" t="s">
        <v>177</v>
      </c>
      <c r="F267" s="310"/>
      <c r="G267" s="310">
        <v>737900</v>
      </c>
      <c r="H267" s="383" t="s">
        <v>2790</v>
      </c>
      <c r="I267" s="321"/>
      <c r="J267" s="47">
        <v>43727</v>
      </c>
      <c r="K267" s="355">
        <v>43767</v>
      </c>
      <c r="L267" s="323">
        <v>43727</v>
      </c>
      <c r="M267" s="328">
        <v>43730</v>
      </c>
      <c r="N267" s="361">
        <f ca="1" t="shared" si="10"/>
        <v>75</v>
      </c>
      <c r="O267" s="313" t="s">
        <v>67</v>
      </c>
      <c r="P267" s="321" t="s">
        <v>68</v>
      </c>
      <c r="Q267" s="295" t="s">
        <v>69</v>
      </c>
      <c r="R267" s="295" t="s">
        <v>2791</v>
      </c>
      <c r="S267" s="312" t="s">
        <v>199</v>
      </c>
      <c r="T267" s="312" t="s">
        <v>173</v>
      </c>
      <c r="U267" s="310">
        <v>43755</v>
      </c>
      <c r="V267" s="310">
        <v>43756</v>
      </c>
      <c r="W267" s="271" t="s">
        <v>168</v>
      </c>
      <c r="X267" s="271">
        <v>43765</v>
      </c>
    </row>
    <row r="268" s="276" customFormat="1" ht="21.95" customHeight="1" spans="1:24">
      <c r="A268" s="348" t="s">
        <v>159</v>
      </c>
      <c r="B268" s="349" t="s">
        <v>2792</v>
      </c>
      <c r="C268" s="384" t="s">
        <v>160</v>
      </c>
      <c r="D268" s="11" t="s">
        <v>2793</v>
      </c>
      <c r="E268" s="349" t="s">
        <v>2716</v>
      </c>
      <c r="F268" s="8"/>
      <c r="G268" s="8">
        <v>703500</v>
      </c>
      <c r="H268" s="385" t="s">
        <v>2794</v>
      </c>
      <c r="I268" s="348"/>
      <c r="J268" s="243">
        <v>43769</v>
      </c>
      <c r="K268" s="355">
        <v>43794</v>
      </c>
      <c r="L268" s="365">
        <v>43727</v>
      </c>
      <c r="M268" s="366">
        <v>43733</v>
      </c>
      <c r="N268" s="387">
        <f ca="1" t="shared" si="10"/>
        <v>72</v>
      </c>
      <c r="O268" s="384" t="s">
        <v>67</v>
      </c>
      <c r="P268" s="388" t="s">
        <v>68</v>
      </c>
      <c r="Q268" s="389" t="s">
        <v>69</v>
      </c>
      <c r="R268" s="390" t="s">
        <v>2795</v>
      </c>
      <c r="S268" s="390" t="s">
        <v>199</v>
      </c>
      <c r="T268" s="391" t="s">
        <v>173</v>
      </c>
      <c r="U268" s="392">
        <v>43762</v>
      </c>
      <c r="V268" s="392">
        <v>43763</v>
      </c>
      <c r="W268" s="8" t="s">
        <v>168</v>
      </c>
      <c r="X268" s="8"/>
    </row>
    <row r="269" s="276" customFormat="1" ht="21.95" customHeight="1" spans="1:24">
      <c r="A269" s="348" t="s">
        <v>187</v>
      </c>
      <c r="B269" s="349" t="s">
        <v>2796</v>
      </c>
      <c r="C269" s="8" t="s">
        <v>175</v>
      </c>
      <c r="D269" s="11" t="s">
        <v>2797</v>
      </c>
      <c r="E269" s="349" t="s">
        <v>2539</v>
      </c>
      <c r="F269" s="8"/>
      <c r="G269" s="8">
        <v>737900</v>
      </c>
      <c r="H269" s="385" t="s">
        <v>2798</v>
      </c>
      <c r="I269" s="348"/>
      <c r="J269" s="243">
        <v>43783</v>
      </c>
      <c r="K269" s="355">
        <v>43794</v>
      </c>
      <c r="L269" s="365">
        <v>43727</v>
      </c>
      <c r="M269" s="366">
        <v>43730</v>
      </c>
      <c r="N269" s="387">
        <f ca="1" t="shared" si="10"/>
        <v>75</v>
      </c>
      <c r="O269" s="384" t="s">
        <v>67</v>
      </c>
      <c r="P269" s="388" t="s">
        <v>68</v>
      </c>
      <c r="Q269" s="389" t="s">
        <v>69</v>
      </c>
      <c r="R269" s="390" t="s">
        <v>2799</v>
      </c>
      <c r="S269" s="390" t="s">
        <v>2800</v>
      </c>
      <c r="T269" s="391" t="s">
        <v>173</v>
      </c>
      <c r="U269" s="11">
        <v>43772</v>
      </c>
      <c r="V269" s="11">
        <v>43773</v>
      </c>
      <c r="W269" s="8" t="s">
        <v>99</v>
      </c>
      <c r="X269" s="393" t="s">
        <v>2801</v>
      </c>
    </row>
  </sheetData>
  <conditionalFormatting sqref="L164">
    <cfRule type="cellIs" dxfId="1" priority="289" operator="greaterThan">
      <formula>260</formula>
    </cfRule>
    <cfRule type="cellIs" dxfId="1" priority="290" operator="greaterThan">
      <formula>330</formula>
    </cfRule>
  </conditionalFormatting>
  <conditionalFormatting sqref="L165">
    <cfRule type="cellIs" dxfId="1" priority="287" operator="greaterThan">
      <formula>260</formula>
    </cfRule>
    <cfRule type="cellIs" dxfId="1" priority="288" operator="greaterThan">
      <formula>330</formula>
    </cfRule>
  </conditionalFormatting>
  <conditionalFormatting sqref="L166">
    <cfRule type="cellIs" dxfId="1" priority="285" operator="greaterThan">
      <formula>260</formula>
    </cfRule>
    <cfRule type="cellIs" dxfId="1" priority="286" operator="greaterThan">
      <formula>330</formula>
    </cfRule>
  </conditionalFormatting>
  <conditionalFormatting sqref="L167">
    <cfRule type="cellIs" dxfId="1" priority="283" operator="greaterThan">
      <formula>260</formula>
    </cfRule>
    <cfRule type="cellIs" dxfId="1" priority="284" operator="greaterThan">
      <formula>330</formula>
    </cfRule>
  </conditionalFormatting>
  <conditionalFormatting sqref="L168">
    <cfRule type="cellIs" dxfId="1" priority="279" operator="greaterThan">
      <formula>260</formula>
    </cfRule>
    <cfRule type="cellIs" dxfId="1" priority="280" operator="greaterThan">
      <formula>330</formula>
    </cfRule>
  </conditionalFormatting>
  <conditionalFormatting sqref="L169">
    <cfRule type="cellIs" dxfId="1" priority="277" operator="greaterThan">
      <formula>260</formula>
    </cfRule>
    <cfRule type="cellIs" dxfId="1" priority="278" operator="greaterThan">
      <formula>330</formula>
    </cfRule>
  </conditionalFormatting>
  <conditionalFormatting sqref="L170">
    <cfRule type="cellIs" dxfId="1" priority="281" operator="greaterThan">
      <formula>260</formula>
    </cfRule>
    <cfRule type="cellIs" dxfId="1" priority="282" operator="greaterThan">
      <formula>330</formula>
    </cfRule>
  </conditionalFormatting>
  <conditionalFormatting sqref="L171">
    <cfRule type="cellIs" dxfId="1" priority="275" operator="greaterThan">
      <formula>260</formula>
    </cfRule>
    <cfRule type="cellIs" dxfId="1" priority="276" operator="greaterThan">
      <formula>330</formula>
    </cfRule>
  </conditionalFormatting>
  <conditionalFormatting sqref="L172">
    <cfRule type="cellIs" dxfId="1" priority="273" operator="greaterThan">
      <formula>260</formula>
    </cfRule>
    <cfRule type="cellIs" dxfId="1" priority="274" operator="greaterThan">
      <formula>330</formula>
    </cfRule>
  </conditionalFormatting>
  <conditionalFormatting sqref="L173">
    <cfRule type="cellIs" dxfId="1" priority="271" operator="greaterThan">
      <formula>260</formula>
    </cfRule>
    <cfRule type="cellIs" dxfId="1" priority="272" operator="greaterThan">
      <formula>330</formula>
    </cfRule>
  </conditionalFormatting>
  <conditionalFormatting sqref="M175">
    <cfRule type="cellIs" dxfId="1" priority="269" operator="greaterThan">
      <formula>260</formula>
    </cfRule>
    <cfRule type="cellIs" dxfId="1" priority="270" operator="greaterThan">
      <formula>330</formula>
    </cfRule>
  </conditionalFormatting>
  <conditionalFormatting sqref="M176">
    <cfRule type="cellIs" dxfId="1" priority="267" operator="greaterThan">
      <formula>260</formula>
    </cfRule>
    <cfRule type="cellIs" dxfId="1" priority="268" operator="greaterThan">
      <formula>330</formula>
    </cfRule>
  </conditionalFormatting>
  <conditionalFormatting sqref="M177">
    <cfRule type="cellIs" dxfId="1" priority="265" operator="greaterThan">
      <formula>260</formula>
    </cfRule>
    <cfRule type="cellIs" dxfId="1" priority="266" operator="greaterThan">
      <formula>330</formula>
    </cfRule>
  </conditionalFormatting>
  <conditionalFormatting sqref="M178">
    <cfRule type="cellIs" dxfId="1" priority="261" operator="greaterThan">
      <formula>260</formula>
    </cfRule>
    <cfRule type="cellIs" dxfId="1" priority="262" operator="greaterThan">
      <formula>330</formula>
    </cfRule>
  </conditionalFormatting>
  <conditionalFormatting sqref="M179">
    <cfRule type="cellIs" dxfId="1" priority="263" operator="greaterThan">
      <formula>260</formula>
    </cfRule>
    <cfRule type="cellIs" dxfId="1" priority="264" operator="greaterThan">
      <formula>330</formula>
    </cfRule>
  </conditionalFormatting>
  <conditionalFormatting sqref="M180">
    <cfRule type="cellIs" dxfId="1" priority="255" operator="greaterThan">
      <formula>260</formula>
    </cfRule>
    <cfRule type="cellIs" dxfId="1" priority="256" operator="greaterThan">
      <formula>330</formula>
    </cfRule>
  </conditionalFormatting>
  <conditionalFormatting sqref="M181">
    <cfRule type="cellIs" dxfId="1" priority="251" operator="greaterThan">
      <formula>260</formula>
    </cfRule>
    <cfRule type="cellIs" dxfId="1" priority="252" operator="greaterThan">
      <formula>330</formula>
    </cfRule>
  </conditionalFormatting>
  <conditionalFormatting sqref="M182">
    <cfRule type="cellIs" dxfId="1" priority="249" operator="greaterThan">
      <formula>260</formula>
    </cfRule>
    <cfRule type="cellIs" dxfId="1" priority="250" operator="greaterThan">
      <formula>330</formula>
    </cfRule>
  </conditionalFormatting>
  <conditionalFormatting sqref="M183">
    <cfRule type="cellIs" dxfId="1" priority="247" operator="greaterThan">
      <formula>260</formula>
    </cfRule>
    <cfRule type="cellIs" dxfId="1" priority="248" operator="greaterThan">
      <formula>330</formula>
    </cfRule>
  </conditionalFormatting>
  <conditionalFormatting sqref="M184">
    <cfRule type="cellIs" dxfId="1" priority="245" operator="greaterThan">
      <formula>260</formula>
    </cfRule>
    <cfRule type="cellIs" dxfId="1" priority="246" operator="greaterThan">
      <formula>330</formula>
    </cfRule>
  </conditionalFormatting>
  <conditionalFormatting sqref="M185">
    <cfRule type="cellIs" dxfId="1" priority="241" operator="greaterThan">
      <formula>260</formula>
    </cfRule>
    <cfRule type="cellIs" dxfId="1" priority="242" operator="greaterThan">
      <formula>330</formula>
    </cfRule>
  </conditionalFormatting>
  <conditionalFormatting sqref="M186">
    <cfRule type="cellIs" dxfId="1" priority="239" operator="greaterThan">
      <formula>260</formula>
    </cfRule>
    <cfRule type="cellIs" dxfId="1" priority="240" operator="greaterThan">
      <formula>330</formula>
    </cfRule>
  </conditionalFormatting>
  <conditionalFormatting sqref="M187">
    <cfRule type="cellIs" dxfId="1" priority="243" operator="greaterThan">
      <formula>260</formula>
    </cfRule>
    <cfRule type="cellIs" dxfId="1" priority="244" operator="greaterThan">
      <formula>330</formula>
    </cfRule>
  </conditionalFormatting>
  <conditionalFormatting sqref="N188">
    <cfRule type="cellIs" dxfId="1" priority="237" operator="greaterThan">
      <formula>260</formula>
    </cfRule>
    <cfRule type="cellIs" dxfId="1" priority="238" operator="greaterThan">
      <formula>330</formula>
    </cfRule>
  </conditionalFormatting>
  <conditionalFormatting sqref="N189">
    <cfRule type="cellIs" dxfId="1" priority="233" operator="greaterThan">
      <formula>260</formula>
    </cfRule>
    <cfRule type="cellIs" dxfId="1" priority="234" operator="greaterThan">
      <formula>330</formula>
    </cfRule>
  </conditionalFormatting>
  <conditionalFormatting sqref="N190">
    <cfRule type="cellIs" dxfId="1" priority="235" operator="greaterThan">
      <formula>260</formula>
    </cfRule>
    <cfRule type="cellIs" dxfId="1" priority="236" operator="greaterThan">
      <formula>330</formula>
    </cfRule>
  </conditionalFormatting>
  <conditionalFormatting sqref="N191">
    <cfRule type="cellIs" dxfId="1" priority="231" operator="greaterThan">
      <formula>260</formula>
    </cfRule>
    <cfRule type="cellIs" dxfId="1" priority="232" operator="greaterThan">
      <formula>330</formula>
    </cfRule>
  </conditionalFormatting>
  <conditionalFormatting sqref="N192">
    <cfRule type="cellIs" dxfId="1" priority="229" operator="greaterThan">
      <formula>260</formula>
    </cfRule>
    <cfRule type="cellIs" dxfId="1" priority="230" operator="greaterThan">
      <formula>330</formula>
    </cfRule>
  </conditionalFormatting>
  <conditionalFormatting sqref="N193">
    <cfRule type="cellIs" dxfId="1" priority="227" operator="greaterThan">
      <formula>260</formula>
    </cfRule>
    <cfRule type="cellIs" dxfId="1" priority="228" operator="greaterThan">
      <formula>330</formula>
    </cfRule>
  </conditionalFormatting>
  <conditionalFormatting sqref="N194">
    <cfRule type="cellIs" dxfId="1" priority="225" operator="greaterThan">
      <formula>260</formula>
    </cfRule>
    <cfRule type="cellIs" dxfId="1" priority="226" operator="greaterThan">
      <formula>330</formula>
    </cfRule>
  </conditionalFormatting>
  <conditionalFormatting sqref="N195">
    <cfRule type="cellIs" dxfId="1" priority="223" operator="greaterThan">
      <formula>260</formula>
    </cfRule>
    <cfRule type="cellIs" dxfId="1" priority="224" operator="greaterThan">
      <formula>330</formula>
    </cfRule>
  </conditionalFormatting>
  <conditionalFormatting sqref="N196">
    <cfRule type="cellIs" dxfId="1" priority="221" operator="greaterThan">
      <formula>260</formula>
    </cfRule>
    <cfRule type="cellIs" dxfId="1" priority="222" operator="greaterThan">
      <formula>330</formula>
    </cfRule>
  </conditionalFormatting>
  <conditionalFormatting sqref="N197">
    <cfRule type="cellIs" dxfId="1" priority="219" operator="greaterThan">
      <formula>260</formula>
    </cfRule>
    <cfRule type="cellIs" dxfId="1" priority="220" operator="greaterThan">
      <formula>330</formula>
    </cfRule>
  </conditionalFormatting>
  <conditionalFormatting sqref="N198">
    <cfRule type="cellIs" dxfId="1" priority="217" operator="greaterThan">
      <formula>260</formula>
    </cfRule>
    <cfRule type="cellIs" dxfId="1" priority="218" operator="greaterThan">
      <formula>330</formula>
    </cfRule>
  </conditionalFormatting>
  <conditionalFormatting sqref="N199">
    <cfRule type="cellIs" dxfId="1" priority="215" operator="greaterThan">
      <formula>260</formula>
    </cfRule>
    <cfRule type="cellIs" dxfId="1" priority="216" operator="greaterThan">
      <formula>330</formula>
    </cfRule>
  </conditionalFormatting>
  <conditionalFormatting sqref="N200">
    <cfRule type="cellIs" dxfId="1" priority="213" operator="greaterThan">
      <formula>260</formula>
    </cfRule>
    <cfRule type="cellIs" dxfId="1" priority="214" operator="greaterThan">
      <formula>330</formula>
    </cfRule>
  </conditionalFormatting>
  <conditionalFormatting sqref="N201">
    <cfRule type="cellIs" dxfId="1" priority="211" operator="greaterThan">
      <formula>260</formula>
    </cfRule>
    <cfRule type="cellIs" dxfId="1" priority="212" operator="greaterThan">
      <formula>330</formula>
    </cfRule>
  </conditionalFormatting>
  <conditionalFormatting sqref="N202">
    <cfRule type="cellIs" dxfId="1" priority="209" operator="greaterThan">
      <formula>260</formula>
    </cfRule>
    <cfRule type="cellIs" dxfId="1" priority="210" operator="greaterThan">
      <formula>330</formula>
    </cfRule>
  </conditionalFormatting>
  <conditionalFormatting sqref="N203">
    <cfRule type="cellIs" dxfId="1" priority="207" operator="greaterThan">
      <formula>260</formula>
    </cfRule>
    <cfRule type="cellIs" dxfId="1" priority="208" operator="greaterThan">
      <formula>330</formula>
    </cfRule>
  </conditionalFormatting>
  <conditionalFormatting sqref="N204">
    <cfRule type="cellIs" dxfId="1" priority="205" operator="greaterThan">
      <formula>260</formula>
    </cfRule>
    <cfRule type="cellIs" dxfId="1" priority="206" operator="greaterThan">
      <formula>330</formula>
    </cfRule>
  </conditionalFormatting>
  <conditionalFormatting sqref="N205">
    <cfRule type="cellIs" dxfId="1" priority="203" operator="greaterThan">
      <formula>260</formula>
    </cfRule>
    <cfRule type="cellIs" dxfId="1" priority="204" operator="greaterThan">
      <formula>330</formula>
    </cfRule>
  </conditionalFormatting>
  <conditionalFormatting sqref="N206">
    <cfRule type="cellIs" dxfId="1" priority="201" operator="greaterThan">
      <formula>260</formula>
    </cfRule>
    <cfRule type="cellIs" dxfId="1" priority="202" operator="greaterThan">
      <formula>330</formula>
    </cfRule>
  </conditionalFormatting>
  <conditionalFormatting sqref="N207">
    <cfRule type="cellIs" dxfId="1" priority="199" operator="greaterThan">
      <formula>260</formula>
    </cfRule>
    <cfRule type="cellIs" dxfId="1" priority="200" operator="greaterThan">
      <formula>330</formula>
    </cfRule>
  </conditionalFormatting>
  <conditionalFormatting sqref="N208">
    <cfRule type="cellIs" dxfId="1" priority="197" operator="greaterThan">
      <formula>260</formula>
    </cfRule>
    <cfRule type="cellIs" dxfId="1" priority="198" operator="greaterThan">
      <formula>330</formula>
    </cfRule>
  </conditionalFormatting>
  <conditionalFormatting sqref="N209">
    <cfRule type="cellIs" dxfId="1" priority="195" operator="greaterThan">
      <formula>260</formula>
    </cfRule>
    <cfRule type="cellIs" dxfId="1" priority="196" operator="greaterThan">
      <formula>330</formula>
    </cfRule>
  </conditionalFormatting>
  <conditionalFormatting sqref="N210">
    <cfRule type="cellIs" dxfId="1" priority="193" operator="greaterThan">
      <formula>260</formula>
    </cfRule>
    <cfRule type="cellIs" dxfId="1" priority="194" operator="greaterThan">
      <formula>330</formula>
    </cfRule>
  </conditionalFormatting>
  <conditionalFormatting sqref="N211">
    <cfRule type="cellIs" dxfId="1" priority="191" operator="greaterThan">
      <formula>260</formula>
    </cfRule>
    <cfRule type="cellIs" dxfId="1" priority="192" operator="greaterThan">
      <formula>330</formula>
    </cfRule>
  </conditionalFormatting>
  <conditionalFormatting sqref="N212">
    <cfRule type="cellIs" dxfId="1" priority="189" operator="greaterThan">
      <formula>260</formula>
    </cfRule>
    <cfRule type="cellIs" dxfId="1" priority="190" operator="greaterThan">
      <formula>330</formula>
    </cfRule>
  </conditionalFormatting>
  <conditionalFormatting sqref="N213">
    <cfRule type="cellIs" dxfId="1" priority="187" operator="greaterThan">
      <formula>260</formula>
    </cfRule>
    <cfRule type="cellIs" dxfId="1" priority="188" operator="greaterThan">
      <formula>330</formula>
    </cfRule>
  </conditionalFormatting>
  <conditionalFormatting sqref="N214">
    <cfRule type="cellIs" dxfId="1" priority="183" operator="greaterThan">
      <formula>260</formula>
    </cfRule>
    <cfRule type="cellIs" dxfId="1" priority="184" operator="greaterThan">
      <formula>330</formula>
    </cfRule>
  </conditionalFormatting>
  <conditionalFormatting sqref="N215">
    <cfRule type="cellIs" dxfId="1" priority="181" operator="greaterThan">
      <formula>260</formula>
    </cfRule>
    <cfRule type="cellIs" dxfId="1" priority="182" operator="greaterThan">
      <formula>330</formula>
    </cfRule>
  </conditionalFormatting>
  <conditionalFormatting sqref="N216">
    <cfRule type="cellIs" dxfId="1" priority="179" operator="greaterThan">
      <formula>260</formula>
    </cfRule>
    <cfRule type="cellIs" dxfId="1" priority="180" operator="greaterThan">
      <formula>330</formula>
    </cfRule>
  </conditionalFormatting>
  <conditionalFormatting sqref="N217">
    <cfRule type="cellIs" dxfId="1" priority="175" operator="greaterThan">
      <formula>260</formula>
    </cfRule>
    <cfRule type="cellIs" dxfId="1" priority="176" operator="greaterThan">
      <formula>330</formula>
    </cfRule>
  </conditionalFormatting>
  <conditionalFormatting sqref="N218">
    <cfRule type="cellIs" dxfId="1" priority="185" operator="greaterThan">
      <formula>260</formula>
    </cfRule>
    <cfRule type="cellIs" dxfId="1" priority="186" operator="greaterThan">
      <formula>330</formula>
    </cfRule>
  </conditionalFormatting>
  <conditionalFormatting sqref="N219">
    <cfRule type="cellIs" dxfId="1" priority="177" operator="greaterThan">
      <formula>260</formula>
    </cfRule>
    <cfRule type="cellIs" dxfId="1" priority="178" operator="greaterThan">
      <formula>330</formula>
    </cfRule>
  </conditionalFormatting>
  <conditionalFormatting sqref="N220">
    <cfRule type="cellIs" dxfId="1" priority="173" operator="greaterThan">
      <formula>260</formula>
    </cfRule>
    <cfRule type="cellIs" dxfId="1" priority="174" operator="greaterThan">
      <formula>330</formula>
    </cfRule>
  </conditionalFormatting>
  <conditionalFormatting sqref="N221">
    <cfRule type="cellIs" dxfId="1" priority="171" operator="greaterThan">
      <formula>260</formula>
    </cfRule>
    <cfRule type="cellIs" dxfId="1" priority="172" operator="greaterThan">
      <formula>330</formula>
    </cfRule>
  </conditionalFormatting>
  <conditionalFormatting sqref="N222">
    <cfRule type="cellIs" dxfId="1" priority="169" operator="greaterThan">
      <formula>260</formula>
    </cfRule>
    <cfRule type="cellIs" dxfId="1" priority="170" operator="greaterThan">
      <formula>330</formula>
    </cfRule>
  </conditionalFormatting>
  <conditionalFormatting sqref="N223">
    <cfRule type="cellIs" dxfId="1" priority="167" operator="greaterThan">
      <formula>260</formula>
    </cfRule>
    <cfRule type="cellIs" dxfId="1" priority="168" operator="greaterThan">
      <formula>330</formula>
    </cfRule>
  </conditionalFormatting>
  <conditionalFormatting sqref="N224">
    <cfRule type="cellIs" dxfId="1" priority="165" operator="greaterThan">
      <formula>260</formula>
    </cfRule>
    <cfRule type="cellIs" dxfId="1" priority="166" operator="greaterThan">
      <formula>330</formula>
    </cfRule>
  </conditionalFormatting>
  <conditionalFormatting sqref="N225">
    <cfRule type="cellIs" dxfId="1" priority="163" operator="greaterThan">
      <formula>260</formula>
    </cfRule>
    <cfRule type="cellIs" dxfId="1" priority="164" operator="greaterThan">
      <formula>330</formula>
    </cfRule>
  </conditionalFormatting>
  <conditionalFormatting sqref="N226">
    <cfRule type="cellIs" dxfId="1" priority="161" operator="greaterThan">
      <formula>260</formula>
    </cfRule>
    <cfRule type="cellIs" dxfId="1" priority="162" operator="greaterThan">
      <formula>330</formula>
    </cfRule>
  </conditionalFormatting>
  <conditionalFormatting sqref="N227">
    <cfRule type="cellIs" dxfId="1" priority="159" operator="greaterThan">
      <formula>260</formula>
    </cfRule>
    <cfRule type="cellIs" dxfId="1" priority="160" operator="greaterThan">
      <formula>330</formula>
    </cfRule>
  </conditionalFormatting>
  <conditionalFormatting sqref="N228">
    <cfRule type="cellIs" dxfId="1" priority="157" operator="greaterThan">
      <formula>260</formula>
    </cfRule>
    <cfRule type="cellIs" dxfId="1" priority="158" operator="greaterThan">
      <formula>330</formula>
    </cfRule>
  </conditionalFormatting>
  <conditionalFormatting sqref="N229">
    <cfRule type="cellIs" dxfId="1" priority="153" operator="greaterThan">
      <formula>260</formula>
    </cfRule>
    <cfRule type="cellIs" dxfId="1" priority="154" operator="greaterThan">
      <formula>330</formula>
    </cfRule>
  </conditionalFormatting>
  <conditionalFormatting sqref="N230">
    <cfRule type="cellIs" dxfId="1" priority="151" operator="greaterThan">
      <formula>260</formula>
    </cfRule>
    <cfRule type="cellIs" dxfId="1" priority="152" operator="greaterThan">
      <formula>330</formula>
    </cfRule>
  </conditionalFormatting>
  <conditionalFormatting sqref="N231">
    <cfRule type="cellIs" dxfId="1" priority="149" operator="greaterThan">
      <formula>260</formula>
    </cfRule>
    <cfRule type="cellIs" dxfId="1" priority="150" operator="greaterThan">
      <formula>330</formula>
    </cfRule>
  </conditionalFormatting>
  <conditionalFormatting sqref="N232">
    <cfRule type="cellIs" dxfId="1" priority="145" operator="greaterThan">
      <formula>260</formula>
    </cfRule>
    <cfRule type="cellIs" dxfId="1" priority="146" operator="greaterThan">
      <formula>330</formula>
    </cfRule>
  </conditionalFormatting>
  <conditionalFormatting sqref="N233">
    <cfRule type="cellIs" dxfId="1" priority="143" operator="greaterThan">
      <formula>260</formula>
    </cfRule>
    <cfRule type="cellIs" dxfId="1" priority="144" operator="greaterThan">
      <formula>330</formula>
    </cfRule>
  </conditionalFormatting>
  <conditionalFormatting sqref="N234">
    <cfRule type="cellIs" dxfId="1" priority="147" operator="greaterThan">
      <formula>260</formula>
    </cfRule>
    <cfRule type="cellIs" dxfId="1" priority="148" operator="greaterThan">
      <formula>330</formula>
    </cfRule>
  </conditionalFormatting>
  <conditionalFormatting sqref="N235">
    <cfRule type="cellIs" dxfId="1" priority="141" operator="greaterThan">
      <formula>260</formula>
    </cfRule>
    <cfRule type="cellIs" dxfId="1" priority="142" operator="greaterThan">
      <formula>330</formula>
    </cfRule>
  </conditionalFormatting>
  <conditionalFormatting sqref="N236">
    <cfRule type="cellIs" dxfId="1" priority="139" operator="greaterThan">
      <formula>260</formula>
    </cfRule>
    <cfRule type="cellIs" dxfId="1" priority="140" operator="greaterThan">
      <formula>330</formula>
    </cfRule>
  </conditionalFormatting>
  <conditionalFormatting sqref="N237">
    <cfRule type="cellIs" dxfId="1" priority="135" operator="greaterThan">
      <formula>260</formula>
    </cfRule>
    <cfRule type="cellIs" dxfId="1" priority="136" operator="greaterThan">
      <formula>330</formula>
    </cfRule>
  </conditionalFormatting>
  <conditionalFormatting sqref="N238">
    <cfRule type="cellIs" dxfId="1" priority="133" operator="greaterThan">
      <formula>260</formula>
    </cfRule>
    <cfRule type="cellIs" dxfId="1" priority="134" operator="greaterThan">
      <formula>330</formula>
    </cfRule>
  </conditionalFormatting>
  <conditionalFormatting sqref="N239">
    <cfRule type="cellIs" dxfId="1" priority="137" operator="greaterThan">
      <formula>260</formula>
    </cfRule>
    <cfRule type="cellIs" dxfId="1" priority="138" operator="greaterThan">
      <formula>330</formula>
    </cfRule>
  </conditionalFormatting>
  <conditionalFormatting sqref="N240">
    <cfRule type="cellIs" dxfId="1" priority="131" operator="greaterThan">
      <formula>260</formula>
    </cfRule>
    <cfRule type="cellIs" dxfId="1" priority="132" operator="greaterThan">
      <formula>330</formula>
    </cfRule>
  </conditionalFormatting>
  <conditionalFormatting sqref="N241">
    <cfRule type="cellIs" dxfId="1" priority="129" operator="greaterThan">
      <formula>260</formula>
    </cfRule>
    <cfRule type="cellIs" dxfId="1" priority="130" operator="greaterThan">
      <formula>330</formula>
    </cfRule>
  </conditionalFormatting>
  <conditionalFormatting sqref="N242">
    <cfRule type="cellIs" dxfId="1" priority="127" operator="greaterThan">
      <formula>260</formula>
    </cfRule>
    <cfRule type="cellIs" dxfId="1" priority="128" operator="greaterThan">
      <formula>330</formula>
    </cfRule>
  </conditionalFormatting>
  <conditionalFormatting sqref="N243">
    <cfRule type="cellIs" dxfId="1" priority="125" operator="greaterThan">
      <formula>260</formula>
    </cfRule>
    <cfRule type="cellIs" dxfId="1" priority="126" operator="greaterThan">
      <formula>330</formula>
    </cfRule>
  </conditionalFormatting>
  <conditionalFormatting sqref="N244">
    <cfRule type="cellIs" dxfId="1" priority="123" operator="greaterThan">
      <formula>260</formula>
    </cfRule>
    <cfRule type="cellIs" dxfId="1" priority="124" operator="greaterThan">
      <formula>330</formula>
    </cfRule>
  </conditionalFormatting>
  <conditionalFormatting sqref="N245">
    <cfRule type="cellIs" dxfId="1" priority="119" operator="greaterThan">
      <formula>260</formula>
    </cfRule>
    <cfRule type="cellIs" dxfId="1" priority="120" operator="greaterThan">
      <formula>330</formula>
    </cfRule>
  </conditionalFormatting>
  <conditionalFormatting sqref="N246">
    <cfRule type="cellIs" dxfId="1" priority="121" operator="greaterThan">
      <formula>260</formula>
    </cfRule>
    <cfRule type="cellIs" dxfId="1" priority="122" operator="greaterThan">
      <formula>330</formula>
    </cfRule>
  </conditionalFormatting>
  <conditionalFormatting sqref="N247">
    <cfRule type="cellIs" dxfId="1" priority="117" operator="greaterThan">
      <formula>260</formula>
    </cfRule>
    <cfRule type="cellIs" dxfId="1" priority="118" operator="greaterThan">
      <formula>330</formula>
    </cfRule>
  </conditionalFormatting>
  <conditionalFormatting sqref="N248">
    <cfRule type="cellIs" dxfId="1" priority="115" operator="greaterThan">
      <formula>260</formula>
    </cfRule>
    <cfRule type="cellIs" dxfId="1" priority="116" operator="greaterThan">
      <formula>330</formula>
    </cfRule>
  </conditionalFormatting>
  <conditionalFormatting sqref="N250">
    <cfRule type="cellIs" dxfId="1" priority="110" operator="greaterThan">
      <formula>260</formula>
    </cfRule>
    <cfRule type="cellIs" dxfId="1" priority="111" operator="greaterThan">
      <formula>330</formula>
    </cfRule>
  </conditionalFormatting>
  <conditionalFormatting sqref="B251">
    <cfRule type="duplicateValues" dxfId="0" priority="105"/>
  </conditionalFormatting>
  <conditionalFormatting sqref="D251">
    <cfRule type="duplicateValues" dxfId="0" priority="104"/>
  </conditionalFormatting>
  <conditionalFormatting sqref="N251">
    <cfRule type="cellIs" dxfId="1" priority="106" operator="greaterThan">
      <formula>260</formula>
    </cfRule>
    <cfRule type="cellIs" dxfId="1" priority="107" operator="greaterThan">
      <formula>330</formula>
    </cfRule>
  </conditionalFormatting>
  <conditionalFormatting sqref="B252">
    <cfRule type="duplicateValues" dxfId="0" priority="114"/>
  </conditionalFormatting>
  <conditionalFormatting sqref="D252">
    <cfRule type="duplicateValues" dxfId="0" priority="103"/>
  </conditionalFormatting>
  <conditionalFormatting sqref="N252">
    <cfRule type="cellIs" dxfId="1" priority="101" operator="greaterThan">
      <formula>260</formula>
    </cfRule>
    <cfRule type="cellIs" dxfId="1" priority="102" operator="greaterThan">
      <formula>330</formula>
    </cfRule>
  </conditionalFormatting>
  <conditionalFormatting sqref="N253">
    <cfRule type="cellIs" dxfId="1" priority="99" operator="greaterThan">
      <formula>260</formula>
    </cfRule>
    <cfRule type="cellIs" dxfId="1" priority="100" operator="greaterThan">
      <formula>330</formula>
    </cfRule>
  </conditionalFormatting>
  <conditionalFormatting sqref="N254">
    <cfRule type="cellIs" dxfId="1" priority="97" operator="greaterThan">
      <formula>260</formula>
    </cfRule>
    <cfRule type="cellIs" dxfId="1" priority="98" operator="greaterThan">
      <formula>330</formula>
    </cfRule>
  </conditionalFormatting>
  <conditionalFormatting sqref="B255">
    <cfRule type="duplicateValues" dxfId="0" priority="94"/>
  </conditionalFormatting>
  <conditionalFormatting sqref="D255">
    <cfRule type="duplicateValues" dxfId="0" priority="93"/>
  </conditionalFormatting>
  <conditionalFormatting sqref="N255">
    <cfRule type="cellIs" dxfId="1" priority="88" operator="greaterThan">
      <formula>260</formula>
    </cfRule>
    <cfRule type="cellIs" dxfId="1" priority="89" operator="greaterThan">
      <formula>330</formula>
    </cfRule>
    <cfRule type="cellIs" dxfId="1" priority="90" operator="greaterThan">
      <formula>260</formula>
    </cfRule>
    <cfRule type="cellIs" dxfId="1" priority="91" operator="greaterThan">
      <formula>330</formula>
    </cfRule>
  </conditionalFormatting>
  <conditionalFormatting sqref="B256">
    <cfRule type="duplicateValues" dxfId="0" priority="92"/>
  </conditionalFormatting>
  <conditionalFormatting sqref="D256">
    <cfRule type="duplicateValues" dxfId="0" priority="83"/>
  </conditionalFormatting>
  <conditionalFormatting sqref="N256">
    <cfRule type="cellIs" dxfId="1" priority="84" operator="greaterThan">
      <formula>260</formula>
    </cfRule>
    <cfRule type="cellIs" dxfId="1" priority="85" operator="greaterThan">
      <formula>330</formula>
    </cfRule>
    <cfRule type="cellIs" dxfId="1" priority="86" operator="greaterThan">
      <formula>260</formula>
    </cfRule>
    <cfRule type="cellIs" dxfId="1" priority="87" operator="greaterThan">
      <formula>330</formula>
    </cfRule>
  </conditionalFormatting>
  <conditionalFormatting sqref="B257">
    <cfRule type="duplicateValues" dxfId="0" priority="78"/>
  </conditionalFormatting>
  <conditionalFormatting sqref="D257">
    <cfRule type="duplicateValues" dxfId="0" priority="77"/>
  </conditionalFormatting>
  <conditionalFormatting sqref="N257">
    <cfRule type="cellIs" dxfId="1" priority="79" operator="greaterThan">
      <formula>260</formula>
    </cfRule>
    <cfRule type="cellIs" dxfId="1" priority="80" operator="greaterThan">
      <formula>330</formula>
    </cfRule>
    <cfRule type="cellIs" dxfId="1" priority="81" operator="greaterThan">
      <formula>260</formula>
    </cfRule>
    <cfRule type="cellIs" dxfId="1" priority="82" operator="greaterThan">
      <formula>330</formula>
    </cfRule>
  </conditionalFormatting>
  <conditionalFormatting sqref="B258">
    <cfRule type="duplicateValues" dxfId="0" priority="74"/>
  </conditionalFormatting>
  <conditionalFormatting sqref="D258">
    <cfRule type="duplicateValues" dxfId="0" priority="73"/>
  </conditionalFormatting>
  <conditionalFormatting sqref="N258">
    <cfRule type="cellIs" dxfId="1" priority="75" operator="greaterThan">
      <formula>260</formula>
    </cfRule>
    <cfRule type="cellIs" dxfId="1" priority="76" operator="greaterThan">
      <formula>330</formula>
    </cfRule>
  </conditionalFormatting>
  <conditionalFormatting sqref="B259">
    <cfRule type="duplicateValues" dxfId="0" priority="64"/>
  </conditionalFormatting>
  <conditionalFormatting sqref="D259">
    <cfRule type="duplicateValues" dxfId="0" priority="63"/>
  </conditionalFormatting>
  <conditionalFormatting sqref="N259">
    <cfRule type="cellIs" dxfId="1" priority="65" operator="greaterThan">
      <formula>260</formula>
    </cfRule>
    <cfRule type="cellIs" dxfId="1" priority="66" operator="greaterThan">
      <formula>330</formula>
    </cfRule>
  </conditionalFormatting>
  <conditionalFormatting sqref="B260">
    <cfRule type="duplicateValues" dxfId="0" priority="54"/>
  </conditionalFormatting>
  <conditionalFormatting sqref="D260">
    <cfRule type="duplicateValues" dxfId="0" priority="53"/>
  </conditionalFormatting>
  <conditionalFormatting sqref="B261">
    <cfRule type="duplicateValues" dxfId="0" priority="56"/>
  </conditionalFormatting>
  <conditionalFormatting sqref="D261">
    <cfRule type="duplicateValues" dxfId="0" priority="55"/>
  </conditionalFormatting>
  <conditionalFormatting sqref="B262">
    <cfRule type="duplicateValues" dxfId="0" priority="62"/>
  </conditionalFormatting>
  <conditionalFormatting sqref="D262">
    <cfRule type="duplicateValues" dxfId="0" priority="57"/>
  </conditionalFormatting>
  <conditionalFormatting sqref="N262">
    <cfRule type="cellIs" dxfId="1" priority="58" operator="greaterThan">
      <formula>260</formula>
    </cfRule>
    <cfRule type="cellIs" dxfId="1" priority="59" operator="greaterThan">
      <formula>330</formula>
    </cfRule>
    <cfRule type="cellIs" dxfId="1" priority="60" operator="greaterThan">
      <formula>260</formula>
    </cfRule>
    <cfRule type="cellIs" dxfId="1" priority="61" operator="greaterThan">
      <formula>330</formula>
    </cfRule>
  </conditionalFormatting>
  <conditionalFormatting sqref="B263">
    <cfRule type="duplicateValues" dxfId="0" priority="48"/>
  </conditionalFormatting>
  <conditionalFormatting sqref="D263">
    <cfRule type="duplicateValues" dxfId="0" priority="47"/>
  </conditionalFormatting>
  <conditionalFormatting sqref="N263">
    <cfRule type="cellIs" dxfId="1" priority="43" operator="greaterThan">
      <formula>260</formula>
    </cfRule>
    <cfRule type="cellIs" dxfId="1" priority="44" operator="greaterThan">
      <formula>330</formula>
    </cfRule>
    <cfRule type="cellIs" dxfId="1" priority="45" operator="greaterThan">
      <formula>260</formula>
    </cfRule>
    <cfRule type="cellIs" dxfId="1" priority="46" operator="greaterThan">
      <formula>330</formula>
    </cfRule>
  </conditionalFormatting>
  <conditionalFormatting sqref="B264">
    <cfRule type="duplicateValues" dxfId="0" priority="41"/>
  </conditionalFormatting>
  <conditionalFormatting sqref="D264">
    <cfRule type="duplicateValues" dxfId="0" priority="42"/>
  </conditionalFormatting>
  <conditionalFormatting sqref="N264">
    <cfRule type="cellIs" dxfId="1" priority="35" operator="greaterThan">
      <formula>260</formula>
    </cfRule>
    <cfRule type="cellIs" dxfId="1" priority="36" operator="greaterThan">
      <formula>330</formula>
    </cfRule>
    <cfRule type="cellIs" dxfId="1" priority="37" operator="greaterThan">
      <formula>260</formula>
    </cfRule>
    <cfRule type="cellIs" dxfId="1" priority="38" operator="greaterThan">
      <formula>330</formula>
    </cfRule>
  </conditionalFormatting>
  <conditionalFormatting sqref="B265">
    <cfRule type="duplicateValues" dxfId="0" priority="21"/>
  </conditionalFormatting>
  <conditionalFormatting sqref="D265">
    <cfRule type="duplicateValues" dxfId="0" priority="24"/>
  </conditionalFormatting>
  <conditionalFormatting sqref="N265">
    <cfRule type="cellIs" dxfId="1" priority="18" operator="greaterThan">
      <formula>330</formula>
    </cfRule>
    <cfRule type="cellIs" dxfId="1" priority="15" operator="greaterThan">
      <formula>260</formula>
    </cfRule>
    <cfRule type="cellIs" dxfId="1" priority="12" operator="greaterThan">
      <formula>330</formula>
    </cfRule>
    <cfRule type="cellIs" dxfId="1" priority="9" operator="greaterThan">
      <formula>260</formula>
    </cfRule>
  </conditionalFormatting>
  <conditionalFormatting sqref="B266">
    <cfRule type="duplicateValues" dxfId="0" priority="20"/>
  </conditionalFormatting>
  <conditionalFormatting sqref="D266">
    <cfRule type="duplicateValues" dxfId="0" priority="23"/>
  </conditionalFormatting>
  <conditionalFormatting sqref="N266">
    <cfRule type="cellIs" dxfId="1" priority="17" operator="greaterThan">
      <formula>330</formula>
    </cfRule>
    <cfRule type="cellIs" dxfId="1" priority="14" operator="greaterThan">
      <formula>260</formula>
    </cfRule>
    <cfRule type="cellIs" dxfId="1" priority="11" operator="greaterThan">
      <formula>330</formula>
    </cfRule>
    <cfRule type="cellIs" dxfId="1" priority="8" operator="greaterThan">
      <formula>260</formula>
    </cfRule>
  </conditionalFormatting>
  <conditionalFormatting sqref="B267">
    <cfRule type="duplicateValues" dxfId="0" priority="19"/>
  </conditionalFormatting>
  <conditionalFormatting sqref="D267">
    <cfRule type="duplicateValues" dxfId="0" priority="22"/>
  </conditionalFormatting>
  <conditionalFormatting sqref="N267">
    <cfRule type="cellIs" dxfId="1" priority="7" operator="greaterThan">
      <formula>260</formula>
    </cfRule>
    <cfRule type="cellIs" dxfId="1" priority="10" operator="greaterThan">
      <formula>330</formula>
    </cfRule>
    <cfRule type="cellIs" dxfId="1" priority="13" operator="greaterThan">
      <formula>260</formula>
    </cfRule>
    <cfRule type="cellIs" dxfId="1" priority="16" operator="greaterThan">
      <formula>330</formula>
    </cfRule>
  </conditionalFormatting>
  <conditionalFormatting sqref="B268">
    <cfRule type="duplicateValues" dxfId="0" priority="6"/>
  </conditionalFormatting>
  <conditionalFormatting sqref="D268">
    <cfRule type="duplicateValues" dxfId="0" priority="1"/>
  </conditionalFormatting>
  <conditionalFormatting sqref="B269">
    <cfRule type="duplicateValues" dxfId="0" priority="3"/>
  </conditionalFormatting>
  <conditionalFormatting sqref="D269">
    <cfRule type="duplicateValues" dxfId="0" priority="2"/>
  </conditionalFormatting>
  <conditionalFormatting sqref="B253:B254">
    <cfRule type="duplicateValues" dxfId="0" priority="96"/>
  </conditionalFormatting>
  <conditionalFormatting sqref="D253:D254">
    <cfRule type="duplicateValues" dxfId="0" priority="95"/>
  </conditionalFormatting>
  <conditionalFormatting sqref="N260:N261">
    <cfRule type="cellIs" dxfId="1" priority="49" operator="greaterThan">
      <formula>260</formula>
    </cfRule>
    <cfRule type="cellIs" dxfId="1" priority="50" operator="greaterThan">
      <formula>330</formula>
    </cfRule>
    <cfRule type="cellIs" dxfId="1" priority="51" operator="greaterThan">
      <formula>260</formula>
    </cfRule>
    <cfRule type="cellIs" dxfId="1" priority="52" operator="greaterThan">
      <formula>330</formula>
    </cfRule>
  </conditionalFormatting>
  <conditionalFormatting sqref="N268:N269">
    <cfRule type="cellIs" dxfId="1" priority="5" operator="greaterThan">
      <formula>330</formula>
    </cfRule>
    <cfRule type="cellIs" dxfId="1" priority="4" operator="greaterThan">
      <formula>260</formula>
    </cfRule>
  </conditionalFormatting>
  <conditionalFormatting sqref="B249:B250 B252">
    <cfRule type="duplicateValues" dxfId="0" priority="109"/>
  </conditionalFormatting>
  <conditionalFormatting sqref="D249:D250 D252">
    <cfRule type="duplicateValues" dxfId="0" priority="108"/>
  </conditionalFormatting>
  <conditionalFormatting sqref="N249 N252">
    <cfRule type="cellIs" dxfId="1" priority="112" operator="greaterThan">
      <formula>260</formula>
    </cfRule>
    <cfRule type="cellIs" dxfId="1" priority="113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R11"/>
  <sheetViews>
    <sheetView showGridLines="0" workbookViewId="0">
      <selection activeCell="S25" sqref="S25"/>
    </sheetView>
  </sheetViews>
  <sheetFormatPr defaultColWidth="9.14285714285714" defaultRowHeight="12.75" customHeight="1"/>
  <cols>
    <col min="1" max="7" width="9.14285714285714" style="651"/>
    <col min="8" max="8" width="9.14285714285714" style="718"/>
    <col min="9" max="9" width="9.14285714285714" style="719"/>
    <col min="10" max="18" width="9.14285714285714" style="651"/>
    <col min="19" max="20" width="9.14285714285714" style="719"/>
    <col min="21" max="16384" width="9.14285714285714" style="651"/>
  </cols>
  <sheetData>
    <row r="1" customHeight="1" spans="18:18">
      <c r="R1" s="651" t="s">
        <v>17</v>
      </c>
    </row>
    <row r="2" customHeight="1" spans="18:18">
      <c r="R2" s="651" t="s">
        <v>18</v>
      </c>
    </row>
    <row r="3" customHeight="1" spans="18:18">
      <c r="R3" s="651" t="s">
        <v>19</v>
      </c>
    </row>
    <row r="4" customHeight="1" spans="18:18">
      <c r="R4" s="651" t="s">
        <v>20</v>
      </c>
    </row>
    <row r="5" customHeight="1" spans="18:18">
      <c r="R5" s="651" t="s">
        <v>21</v>
      </c>
    </row>
    <row r="6" customHeight="1" spans="18:18">
      <c r="R6" s="651" t="s">
        <v>22</v>
      </c>
    </row>
    <row r="7" customHeight="1" spans="18:18">
      <c r="R7" s="651" t="s">
        <v>23</v>
      </c>
    </row>
    <row r="8" customHeight="1" spans="18:18">
      <c r="R8" s="651" t="s">
        <v>24</v>
      </c>
    </row>
    <row r="9" customHeight="1" spans="18:18">
      <c r="R9" s="651" t="s">
        <v>25</v>
      </c>
    </row>
    <row r="10" customHeight="1" spans="18:18">
      <c r="R10" s="651" t="s">
        <v>26</v>
      </c>
    </row>
    <row r="11" customHeight="1" spans="18:18">
      <c r="R11" s="651" t="s">
        <v>27</v>
      </c>
    </row>
  </sheetData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topLeftCell="A27" workbookViewId="0">
      <selection activeCell="J41" sqref="J41"/>
    </sheetView>
  </sheetViews>
  <sheetFormatPr defaultColWidth="9" defaultRowHeight="12.75"/>
  <cols>
    <col min="1" max="1" width="23" customWidth="1"/>
    <col min="3" max="3" width="16.1428571428571" customWidth="1"/>
    <col min="4" max="4" width="21" customWidth="1"/>
    <col min="5" max="5" width="20.5714285714286" customWidth="1"/>
    <col min="6" max="6" width="10.2857142857143" customWidth="1"/>
    <col min="7" max="7" width="11.4285714285714" customWidth="1"/>
    <col min="8" max="8" width="10.7142857142857" customWidth="1"/>
    <col min="9" max="9" width="10.4285714285714" customWidth="1"/>
    <col min="10" max="10" width="10.7142857142857" style="6" customWidth="1"/>
    <col min="11" max="11" width="14.5714285714286" customWidth="1"/>
    <col min="14" max="14" width="9.42857142857143" customWidth="1"/>
    <col min="15" max="16" width="9.14285714285714" style="249"/>
  </cols>
  <sheetData>
    <row r="1" s="3" customFormat="1" ht="21.75" customHeight="1" spans="1:16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2" customFormat="1" ht="17.25" customHeight="1" spans="1:14">
      <c r="A2" s="187" t="s">
        <v>2802</v>
      </c>
      <c r="B2" s="188" t="s">
        <v>255</v>
      </c>
      <c r="C2" s="189" t="s">
        <v>2803</v>
      </c>
      <c r="D2" s="80" t="s">
        <v>2804</v>
      </c>
      <c r="E2" s="141" t="s">
        <v>2805</v>
      </c>
      <c r="F2" s="82">
        <v>249800</v>
      </c>
      <c r="G2" s="85" t="s">
        <v>358</v>
      </c>
      <c r="H2" s="250">
        <v>41661</v>
      </c>
      <c r="I2" s="257" t="s">
        <v>2806</v>
      </c>
      <c r="J2" s="106">
        <v>41587</v>
      </c>
      <c r="K2" s="213" t="s">
        <v>2807</v>
      </c>
      <c r="L2" s="213" t="s">
        <v>576</v>
      </c>
      <c r="M2" s="213" t="s">
        <v>99</v>
      </c>
      <c r="N2" s="218" t="s">
        <v>2808</v>
      </c>
    </row>
    <row r="3" s="2" customFormat="1" ht="17.25" customHeight="1" spans="1:14">
      <c r="A3" s="187" t="s">
        <v>2809</v>
      </c>
      <c r="B3" s="188" t="s">
        <v>2810</v>
      </c>
      <c r="C3" s="189" t="s">
        <v>2803</v>
      </c>
      <c r="D3" s="80" t="s">
        <v>2811</v>
      </c>
      <c r="E3" s="141" t="s">
        <v>2812</v>
      </c>
      <c r="F3" s="82">
        <v>259800</v>
      </c>
      <c r="G3" s="85" t="s">
        <v>358</v>
      </c>
      <c r="H3" s="250">
        <v>41722</v>
      </c>
      <c r="I3" s="213"/>
      <c r="J3" s="106">
        <v>41657</v>
      </c>
      <c r="K3" s="213" t="s">
        <v>2813</v>
      </c>
      <c r="L3" s="213" t="s">
        <v>576</v>
      </c>
      <c r="M3" s="213" t="s">
        <v>99</v>
      </c>
      <c r="N3" s="218">
        <v>41710</v>
      </c>
    </row>
    <row r="4" s="2" customFormat="1" ht="17.25" customHeight="1" spans="1:16">
      <c r="A4" s="187" t="s">
        <v>2809</v>
      </c>
      <c r="B4" s="188"/>
      <c r="C4" s="189" t="s">
        <v>2814</v>
      </c>
      <c r="D4" s="80" t="s">
        <v>2815</v>
      </c>
      <c r="E4" s="141" t="s">
        <v>2816</v>
      </c>
      <c r="F4" s="82">
        <v>209800</v>
      </c>
      <c r="G4" s="85" t="s">
        <v>358</v>
      </c>
      <c r="H4" s="250">
        <v>41724</v>
      </c>
      <c r="I4" s="211"/>
      <c r="J4" s="212">
        <v>41693</v>
      </c>
      <c r="K4" s="213" t="s">
        <v>2817</v>
      </c>
      <c r="L4" s="213" t="s">
        <v>560</v>
      </c>
      <c r="M4" s="213" t="s">
        <v>367</v>
      </c>
      <c r="N4" s="218">
        <v>41720</v>
      </c>
      <c r="O4" s="258"/>
      <c r="P4" s="259"/>
    </row>
    <row r="5" s="2" customFormat="1" ht="17.25" customHeight="1" spans="1:16">
      <c r="A5" s="187" t="s">
        <v>2818</v>
      </c>
      <c r="B5" s="188" t="s">
        <v>2819</v>
      </c>
      <c r="C5" s="189" t="s">
        <v>1097</v>
      </c>
      <c r="D5" s="80" t="s">
        <v>2820</v>
      </c>
      <c r="E5" s="141" t="s">
        <v>2821</v>
      </c>
      <c r="F5" s="82">
        <v>244100</v>
      </c>
      <c r="G5" s="85" t="s">
        <v>358</v>
      </c>
      <c r="H5" s="250">
        <v>41785</v>
      </c>
      <c r="I5" s="211" t="s">
        <v>2822</v>
      </c>
      <c r="J5" s="212">
        <v>41740</v>
      </c>
      <c r="K5" s="213" t="s">
        <v>2823</v>
      </c>
      <c r="L5" s="213" t="s">
        <v>1754</v>
      </c>
      <c r="M5" s="218" t="s">
        <v>367</v>
      </c>
      <c r="N5" s="218">
        <v>41761</v>
      </c>
      <c r="O5" s="258"/>
      <c r="P5" s="259"/>
    </row>
    <row r="6" s="247" customFormat="1" ht="20.25" customHeight="1" spans="1:17">
      <c r="A6" s="82" t="s">
        <v>2809</v>
      </c>
      <c r="B6" s="82" t="s">
        <v>2824</v>
      </c>
      <c r="C6" s="251" t="s">
        <v>2803</v>
      </c>
      <c r="D6" s="80" t="s">
        <v>2825</v>
      </c>
      <c r="E6" s="82" t="s">
        <v>2826</v>
      </c>
      <c r="F6" s="82">
        <v>253500</v>
      </c>
      <c r="G6" s="247" t="s">
        <v>358</v>
      </c>
      <c r="H6" s="250">
        <v>41817</v>
      </c>
      <c r="I6" s="82" t="s">
        <v>2827</v>
      </c>
      <c r="J6" s="260">
        <v>41746</v>
      </c>
      <c r="K6" s="82" t="s">
        <v>2828</v>
      </c>
      <c r="L6" s="82" t="s">
        <v>554</v>
      </c>
      <c r="M6" s="82" t="s">
        <v>367</v>
      </c>
      <c r="N6" s="261">
        <v>41821</v>
      </c>
      <c r="P6" s="261"/>
      <c r="Q6" s="82"/>
    </row>
    <row r="7" s="247" customFormat="1" ht="20.25" customHeight="1" spans="1:17">
      <c r="A7" s="82" t="s">
        <v>2829</v>
      </c>
      <c r="B7" s="82" t="s">
        <v>2830</v>
      </c>
      <c r="C7" s="251" t="s">
        <v>2831</v>
      </c>
      <c r="D7" s="80" t="s">
        <v>2832</v>
      </c>
      <c r="E7" s="82" t="s">
        <v>74</v>
      </c>
      <c r="F7" s="82">
        <f>204500+3000</f>
        <v>207500</v>
      </c>
      <c r="G7" s="247" t="s">
        <v>358</v>
      </c>
      <c r="H7" s="250">
        <v>41848</v>
      </c>
      <c r="I7" s="82" t="s">
        <v>2833</v>
      </c>
      <c r="J7" s="260">
        <v>41836</v>
      </c>
      <c r="K7" s="82" t="s">
        <v>2834</v>
      </c>
      <c r="L7" s="82" t="s">
        <v>576</v>
      </c>
      <c r="M7" s="261" t="s">
        <v>367</v>
      </c>
      <c r="N7" s="262">
        <v>41840</v>
      </c>
      <c r="P7" s="261"/>
      <c r="Q7" s="82"/>
    </row>
    <row r="8" s="247" customFormat="1" ht="20.25" customHeight="1" spans="1:17">
      <c r="A8" s="82" t="s">
        <v>2835</v>
      </c>
      <c r="B8" s="82"/>
      <c r="C8" s="251" t="s">
        <v>2831</v>
      </c>
      <c r="D8" s="80" t="s">
        <v>2836</v>
      </c>
      <c r="E8" s="82" t="s">
        <v>2837</v>
      </c>
      <c r="F8" s="82">
        <v>209800</v>
      </c>
      <c r="G8" s="247" t="s">
        <v>358</v>
      </c>
      <c r="H8" s="250">
        <v>41877</v>
      </c>
      <c r="I8" s="82" t="s">
        <v>1344</v>
      </c>
      <c r="J8" s="260">
        <v>41839</v>
      </c>
      <c r="K8" s="82" t="s">
        <v>2838</v>
      </c>
      <c r="L8" s="82" t="s">
        <v>2839</v>
      </c>
      <c r="M8" s="261" t="s">
        <v>367</v>
      </c>
      <c r="N8" s="262">
        <v>41853</v>
      </c>
      <c r="P8" s="261"/>
      <c r="Q8" s="82"/>
    </row>
    <row r="9" s="85" customFormat="1" ht="20.25" customHeight="1" spans="1:16">
      <c r="A9" s="141" t="s">
        <v>2829</v>
      </c>
      <c r="B9" s="184" t="s">
        <v>2840</v>
      </c>
      <c r="C9" s="189" t="s">
        <v>369</v>
      </c>
      <c r="D9" s="184" t="s">
        <v>2841</v>
      </c>
      <c r="E9" s="141" t="s">
        <v>2842</v>
      </c>
      <c r="F9" s="184">
        <f>249800+2000</f>
        <v>251800</v>
      </c>
      <c r="G9" s="247" t="s">
        <v>358</v>
      </c>
      <c r="H9" s="250">
        <v>41909</v>
      </c>
      <c r="I9" s="82" t="s">
        <v>2843</v>
      </c>
      <c r="J9" s="195">
        <v>41836</v>
      </c>
      <c r="K9" s="192" t="s">
        <v>2844</v>
      </c>
      <c r="L9" s="192" t="s">
        <v>576</v>
      </c>
      <c r="M9" s="192" t="s">
        <v>367</v>
      </c>
      <c r="N9" s="218">
        <v>41868</v>
      </c>
      <c r="P9" s="218"/>
    </row>
    <row r="10" s="85" customFormat="1" ht="20.25" customHeight="1" spans="1:16">
      <c r="A10" s="141" t="s">
        <v>2835</v>
      </c>
      <c r="B10" s="184" t="s">
        <v>2845</v>
      </c>
      <c r="C10" s="189" t="s">
        <v>2831</v>
      </c>
      <c r="D10" s="184" t="s">
        <v>2846</v>
      </c>
      <c r="E10" s="141" t="s">
        <v>2847</v>
      </c>
      <c r="F10" s="184">
        <v>209800</v>
      </c>
      <c r="G10" s="247" t="s">
        <v>358</v>
      </c>
      <c r="H10" s="250">
        <v>41939</v>
      </c>
      <c r="I10" s="82" t="s">
        <v>1355</v>
      </c>
      <c r="J10" s="195">
        <v>41851</v>
      </c>
      <c r="K10" s="192" t="s">
        <v>2848</v>
      </c>
      <c r="L10" s="192" t="s">
        <v>1320</v>
      </c>
      <c r="M10" s="218" t="s">
        <v>99</v>
      </c>
      <c r="P10" s="218"/>
    </row>
    <row r="11" s="85" customFormat="1" ht="25.5" customHeight="1" spans="1:16">
      <c r="A11" s="141" t="s">
        <v>2829</v>
      </c>
      <c r="B11" s="184" t="s">
        <v>2849</v>
      </c>
      <c r="C11" s="189" t="s">
        <v>2831</v>
      </c>
      <c r="D11" s="184" t="s">
        <v>2850</v>
      </c>
      <c r="E11" s="141" t="s">
        <v>2851</v>
      </c>
      <c r="F11" s="184">
        <f>199800+2000</f>
        <v>201800</v>
      </c>
      <c r="G11" s="247" t="s">
        <v>358</v>
      </c>
      <c r="H11" s="250">
        <v>41939</v>
      </c>
      <c r="I11" s="82" t="s">
        <v>2852</v>
      </c>
      <c r="J11" s="195">
        <v>41894</v>
      </c>
      <c r="K11" s="192" t="s">
        <v>2853</v>
      </c>
      <c r="L11" s="192" t="s">
        <v>515</v>
      </c>
      <c r="M11" s="192" t="s">
        <v>367</v>
      </c>
      <c r="N11" s="218">
        <v>41915</v>
      </c>
      <c r="P11" s="85" t="s">
        <v>2854</v>
      </c>
    </row>
    <row r="12" s="85" customFormat="1" ht="25.5" customHeight="1" spans="1:14">
      <c r="A12" s="141" t="s">
        <v>2835</v>
      </c>
      <c r="B12" s="184"/>
      <c r="C12" s="189" t="s">
        <v>369</v>
      </c>
      <c r="D12" s="184" t="s">
        <v>2855</v>
      </c>
      <c r="E12" s="141" t="s">
        <v>2856</v>
      </c>
      <c r="F12" s="184">
        <v>259800</v>
      </c>
      <c r="G12" s="247" t="s">
        <v>358</v>
      </c>
      <c r="H12" s="250">
        <v>41939</v>
      </c>
      <c r="I12" s="82" t="s">
        <v>1390</v>
      </c>
      <c r="J12" s="195">
        <v>41872</v>
      </c>
      <c r="K12" s="192" t="s">
        <v>2857</v>
      </c>
      <c r="L12" s="192" t="s">
        <v>1386</v>
      </c>
      <c r="M12" s="192" t="s">
        <v>99</v>
      </c>
      <c r="N12" s="218">
        <v>41924</v>
      </c>
    </row>
    <row r="13" s="85" customFormat="1" ht="25.5" customHeight="1" spans="1:15">
      <c r="A13" s="141" t="s">
        <v>2835</v>
      </c>
      <c r="B13" s="184" t="s">
        <v>2858</v>
      </c>
      <c r="C13" s="189" t="s">
        <v>369</v>
      </c>
      <c r="D13" s="184" t="s">
        <v>2859</v>
      </c>
      <c r="E13" s="141" t="s">
        <v>2856</v>
      </c>
      <c r="F13" s="184">
        <v>259800</v>
      </c>
      <c r="G13" s="247" t="s">
        <v>358</v>
      </c>
      <c r="H13" s="250">
        <v>42061</v>
      </c>
      <c r="I13" s="82" t="s">
        <v>593</v>
      </c>
      <c r="J13" s="195">
        <v>42049</v>
      </c>
      <c r="K13" s="192" t="s">
        <v>2860</v>
      </c>
      <c r="L13" s="192" t="s">
        <v>681</v>
      </c>
      <c r="M13" s="218" t="s">
        <v>99</v>
      </c>
      <c r="N13" s="218">
        <v>42036</v>
      </c>
      <c r="O13" s="85" t="s">
        <v>1968</v>
      </c>
    </row>
    <row r="14" s="248" customFormat="1" ht="21.75" customHeight="1" spans="1:40">
      <c r="A14" s="184" t="s">
        <v>2861</v>
      </c>
      <c r="B14" s="252"/>
      <c r="C14" s="191" t="s">
        <v>2831</v>
      </c>
      <c r="D14" s="253" t="s">
        <v>2862</v>
      </c>
      <c r="E14" s="184" t="s">
        <v>2863</v>
      </c>
      <c r="F14" s="184">
        <v>209800</v>
      </c>
      <c r="G14" s="247" t="s">
        <v>358</v>
      </c>
      <c r="H14" s="250">
        <v>42094</v>
      </c>
      <c r="I14" s="184" t="s">
        <v>2864</v>
      </c>
      <c r="J14" s="195">
        <v>42051</v>
      </c>
      <c r="K14" s="252" t="s">
        <v>2865</v>
      </c>
      <c r="L14" s="252" t="s">
        <v>1939</v>
      </c>
      <c r="M14" s="252" t="s">
        <v>367</v>
      </c>
      <c r="N14" s="263">
        <v>42045</v>
      </c>
      <c r="O14" s="191" t="s">
        <v>2866</v>
      </c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</row>
    <row r="15" s="248" customFormat="1" ht="21.75" customHeight="1" spans="1:40">
      <c r="A15" s="184" t="s">
        <v>2829</v>
      </c>
      <c r="B15" s="252"/>
      <c r="C15" s="191" t="s">
        <v>2831</v>
      </c>
      <c r="D15" s="253" t="s">
        <v>2867</v>
      </c>
      <c r="E15" s="184" t="s">
        <v>2868</v>
      </c>
      <c r="F15" s="184">
        <v>199800</v>
      </c>
      <c r="G15" s="247" t="s">
        <v>2869</v>
      </c>
      <c r="H15" s="250">
        <v>42122</v>
      </c>
      <c r="I15" s="184" t="s">
        <v>593</v>
      </c>
      <c r="J15" s="195">
        <v>42049</v>
      </c>
      <c r="K15" s="252" t="s">
        <v>2870</v>
      </c>
      <c r="L15" s="252" t="s">
        <v>1738</v>
      </c>
      <c r="M15" s="252" t="s">
        <v>367</v>
      </c>
      <c r="N15" s="263">
        <v>42364</v>
      </c>
      <c r="O15" s="191" t="s">
        <v>1968</v>
      </c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</row>
    <row r="16" s="248" customFormat="1" ht="21.75" customHeight="1" spans="1:40">
      <c r="A16" s="184" t="s">
        <v>2835</v>
      </c>
      <c r="B16" s="252" t="s">
        <v>2871</v>
      </c>
      <c r="C16" s="191" t="s">
        <v>369</v>
      </c>
      <c r="D16" s="253" t="s">
        <v>2872</v>
      </c>
      <c r="E16" s="184" t="s">
        <v>2842</v>
      </c>
      <c r="F16" s="184">
        <v>259800</v>
      </c>
      <c r="G16" s="247" t="s">
        <v>2873</v>
      </c>
      <c r="H16" s="250">
        <v>42122</v>
      </c>
      <c r="I16" s="184" t="s">
        <v>2874</v>
      </c>
      <c r="J16" s="195">
        <v>41901</v>
      </c>
      <c r="K16" s="252" t="s">
        <v>2875</v>
      </c>
      <c r="L16" s="252" t="s">
        <v>996</v>
      </c>
      <c r="M16" s="263" t="s">
        <v>99</v>
      </c>
      <c r="N16" s="263">
        <v>42101</v>
      </c>
      <c r="O16" s="184" t="s">
        <v>2876</v>
      </c>
      <c r="P16" s="184" t="s">
        <v>2876</v>
      </c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</row>
    <row r="17" s="184" customFormat="1" ht="21.75" customHeight="1" spans="1:15">
      <c r="A17" s="184" t="s">
        <v>2829</v>
      </c>
      <c r="B17" s="252" t="s">
        <v>2877</v>
      </c>
      <c r="C17" s="82" t="s">
        <v>2831</v>
      </c>
      <c r="D17" s="253" t="s">
        <v>2878</v>
      </c>
      <c r="E17" s="82" t="s">
        <v>2863</v>
      </c>
      <c r="F17" s="184">
        <v>199800</v>
      </c>
      <c r="H17" s="250">
        <v>42276</v>
      </c>
      <c r="I17" s="264" t="s">
        <v>1420</v>
      </c>
      <c r="J17" s="216">
        <v>42135</v>
      </c>
      <c r="K17" s="217"/>
      <c r="L17" s="265" t="s">
        <v>2879</v>
      </c>
      <c r="M17" s="265" t="s">
        <v>1182</v>
      </c>
      <c r="N17" s="184" t="s">
        <v>99</v>
      </c>
      <c r="O17" s="215">
        <v>42127</v>
      </c>
    </row>
    <row r="18" s="184" customFormat="1" ht="21.75" customHeight="1" spans="1:15">
      <c r="A18" s="184" t="s">
        <v>2835</v>
      </c>
      <c r="B18" s="252"/>
      <c r="C18" s="82" t="s">
        <v>1129</v>
      </c>
      <c r="D18" s="253" t="s">
        <v>2880</v>
      </c>
      <c r="E18" s="82" t="s">
        <v>2881</v>
      </c>
      <c r="F18" s="184">
        <v>240800</v>
      </c>
      <c r="G18" s="184" t="s">
        <v>1155</v>
      </c>
      <c r="H18" s="250">
        <v>42276</v>
      </c>
      <c r="I18" s="264" t="s">
        <v>1338</v>
      </c>
      <c r="J18" s="216" t="s">
        <v>2882</v>
      </c>
      <c r="K18" s="217" t="s">
        <v>988</v>
      </c>
      <c r="L18" s="265"/>
      <c r="M18" s="265"/>
      <c r="O18" s="215"/>
    </row>
    <row r="19" s="248" customFormat="1" ht="21.75" customHeight="1" spans="1:42">
      <c r="A19" s="184" t="s">
        <v>2829</v>
      </c>
      <c r="B19" s="252"/>
      <c r="C19" s="184" t="s">
        <v>2831</v>
      </c>
      <c r="D19" s="253" t="s">
        <v>2883</v>
      </c>
      <c r="E19" s="184" t="s">
        <v>2884</v>
      </c>
      <c r="F19" s="184">
        <v>199800</v>
      </c>
      <c r="G19" s="215">
        <v>42284</v>
      </c>
      <c r="H19" s="215">
        <v>42285</v>
      </c>
      <c r="I19" s="188" t="s">
        <v>593</v>
      </c>
      <c r="J19" s="216">
        <v>42049</v>
      </c>
      <c r="K19" s="266" t="s">
        <v>988</v>
      </c>
      <c r="L19" s="252" t="s">
        <v>2885</v>
      </c>
      <c r="M19" s="252" t="s">
        <v>533</v>
      </c>
      <c r="N19" s="252" t="s">
        <v>99</v>
      </c>
      <c r="O19" s="263">
        <v>42250</v>
      </c>
      <c r="P19" s="184" t="s">
        <v>2886</v>
      </c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</row>
    <row r="20" s="77" customFormat="1" spans="10:10">
      <c r="J20" s="115"/>
    </row>
    <row r="21" s="31" customFormat="1" ht="21.95" customHeight="1" spans="1:43">
      <c r="A21" s="31" t="s">
        <v>0</v>
      </c>
      <c r="B21" s="31" t="s">
        <v>28</v>
      </c>
      <c r="C21" s="31" t="s">
        <v>428</v>
      </c>
      <c r="D21" s="31" t="s">
        <v>30</v>
      </c>
      <c r="E21" s="31" t="s">
        <v>31</v>
      </c>
      <c r="F21" s="42" t="s">
        <v>32</v>
      </c>
      <c r="G21" s="43" t="s">
        <v>34</v>
      </c>
      <c r="H21" s="41" t="s">
        <v>386</v>
      </c>
      <c r="I21" s="41" t="s">
        <v>387</v>
      </c>
      <c r="J21" s="41" t="s">
        <v>37</v>
      </c>
      <c r="K21" s="41" t="s">
        <v>38</v>
      </c>
      <c r="L21" s="41" t="s">
        <v>39</v>
      </c>
      <c r="M21" s="267" t="s">
        <v>388</v>
      </c>
      <c r="N21" s="54" t="s">
        <v>42</v>
      </c>
      <c r="O21" s="54" t="s">
        <v>43</v>
      </c>
      <c r="P21" s="54" t="s">
        <v>44</v>
      </c>
      <c r="Q21" s="41" t="s">
        <v>45</v>
      </c>
      <c r="R21" s="41" t="s">
        <v>46</v>
      </c>
      <c r="S21" s="54" t="s">
        <v>429</v>
      </c>
      <c r="T21" s="31" t="s">
        <v>34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</row>
    <row r="22" s="60" customFormat="1" ht="21.95" customHeight="1" spans="1:43">
      <c r="A22" s="60" t="s">
        <v>2835</v>
      </c>
      <c r="B22" s="60" t="s">
        <v>2887</v>
      </c>
      <c r="C22" s="60" t="s">
        <v>2831</v>
      </c>
      <c r="D22" s="60" t="s">
        <v>2888</v>
      </c>
      <c r="E22" s="60" t="s">
        <v>2863</v>
      </c>
      <c r="F22" s="254">
        <v>209800</v>
      </c>
      <c r="G22" s="64" t="s">
        <v>2889</v>
      </c>
      <c r="H22" s="69">
        <v>42293</v>
      </c>
      <c r="I22" s="69">
        <v>42337</v>
      </c>
      <c r="J22" s="69">
        <v>42336</v>
      </c>
      <c r="K22" s="69">
        <v>42152</v>
      </c>
      <c r="L22" s="69">
        <v>42152</v>
      </c>
      <c r="M22" s="226" t="s">
        <v>67</v>
      </c>
      <c r="N22" s="60" t="s">
        <v>2890</v>
      </c>
      <c r="O22" s="60" t="s">
        <v>533</v>
      </c>
      <c r="P22" s="60" t="s">
        <v>400</v>
      </c>
      <c r="Q22" s="69">
        <v>42276</v>
      </c>
      <c r="R22" s="69">
        <v>42276</v>
      </c>
      <c r="S22" s="60" t="s">
        <v>99</v>
      </c>
      <c r="T22" s="60" t="s">
        <v>2891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72"/>
      <c r="AM22" s="72"/>
      <c r="AN22" s="72"/>
      <c r="AO22" s="72"/>
      <c r="AP22" s="72"/>
      <c r="AQ22" s="73"/>
    </row>
    <row r="23" s="60" customFormat="1" ht="21.95" customHeight="1" spans="1:43">
      <c r="A23" s="60" t="s">
        <v>2892</v>
      </c>
      <c r="B23" s="60" t="s">
        <v>2893</v>
      </c>
      <c r="C23" s="60" t="s">
        <v>2894</v>
      </c>
      <c r="D23" s="60" t="s">
        <v>2895</v>
      </c>
      <c r="E23" s="60" t="s">
        <v>2896</v>
      </c>
      <c r="F23" s="254">
        <v>228200</v>
      </c>
      <c r="G23" s="64" t="s">
        <v>1155</v>
      </c>
      <c r="H23" s="69">
        <v>42362</v>
      </c>
      <c r="I23" s="69">
        <v>42362</v>
      </c>
      <c r="J23" s="69" t="s">
        <v>1465</v>
      </c>
      <c r="K23" s="69">
        <v>42357</v>
      </c>
      <c r="L23" s="69">
        <v>42357</v>
      </c>
      <c r="M23" s="226"/>
      <c r="Q23" s="69"/>
      <c r="R23" s="69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3"/>
    </row>
    <row r="24" s="60" customFormat="1" ht="21.95" customHeight="1" spans="1:43">
      <c r="A24" s="60" t="s">
        <v>2897</v>
      </c>
      <c r="C24" s="60" t="s">
        <v>1129</v>
      </c>
      <c r="D24" s="60" t="s">
        <v>2898</v>
      </c>
      <c r="E24" s="60" t="s">
        <v>2899</v>
      </c>
      <c r="F24" s="254">
        <f>234800+8800</f>
        <v>243600</v>
      </c>
      <c r="G24" s="64" t="s">
        <v>2900</v>
      </c>
      <c r="H24" s="69">
        <v>42439</v>
      </c>
      <c r="I24" s="69">
        <v>42439</v>
      </c>
      <c r="J24" s="130">
        <v>42439</v>
      </c>
      <c r="K24" s="69">
        <v>42049</v>
      </c>
      <c r="L24" s="69">
        <v>42049</v>
      </c>
      <c r="M24" s="226" t="s">
        <v>67</v>
      </c>
      <c r="N24" s="60" t="s">
        <v>2901</v>
      </c>
      <c r="O24" s="60" t="s">
        <v>467</v>
      </c>
      <c r="P24" s="60" t="s">
        <v>98</v>
      </c>
      <c r="Q24" s="69">
        <v>42435</v>
      </c>
      <c r="R24" s="69">
        <v>42439</v>
      </c>
      <c r="S24" s="60" t="s">
        <v>168</v>
      </c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3"/>
    </row>
    <row r="25" s="60" customFormat="1" ht="21.95" customHeight="1" spans="1:43">
      <c r="A25" s="60" t="s">
        <v>2835</v>
      </c>
      <c r="B25" s="60" t="s">
        <v>2902</v>
      </c>
      <c r="C25" s="60" t="s">
        <v>369</v>
      </c>
      <c r="D25" s="60" t="s">
        <v>2903</v>
      </c>
      <c r="E25" s="60" t="s">
        <v>2904</v>
      </c>
      <c r="F25" s="254">
        <v>253500</v>
      </c>
      <c r="G25" s="64" t="s">
        <v>2905</v>
      </c>
      <c r="H25" s="69">
        <v>42358</v>
      </c>
      <c r="I25" s="69" t="s">
        <v>1176</v>
      </c>
      <c r="J25" s="130">
        <v>42451</v>
      </c>
      <c r="K25" s="69">
        <v>42134</v>
      </c>
      <c r="L25" s="69">
        <v>42135</v>
      </c>
      <c r="M25" s="226" t="s">
        <v>67</v>
      </c>
      <c r="N25" s="60" t="s">
        <v>2906</v>
      </c>
      <c r="O25" s="60" t="s">
        <v>665</v>
      </c>
      <c r="P25" s="60" t="s">
        <v>167</v>
      </c>
      <c r="Q25" s="69">
        <v>42343</v>
      </c>
      <c r="R25" s="69">
        <v>42343</v>
      </c>
      <c r="S25" s="60" t="s">
        <v>168</v>
      </c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3"/>
    </row>
    <row r="26" s="60" customFormat="1" ht="21.95" customHeight="1" spans="1:43">
      <c r="A26" s="60" t="s">
        <v>2829</v>
      </c>
      <c r="C26" s="60" t="s">
        <v>369</v>
      </c>
      <c r="D26" s="60" t="s">
        <v>2907</v>
      </c>
      <c r="E26" s="60" t="s">
        <v>2908</v>
      </c>
      <c r="F26" s="254">
        <v>249800</v>
      </c>
      <c r="G26" s="64" t="s">
        <v>2905</v>
      </c>
      <c r="H26" s="69">
        <v>42387</v>
      </c>
      <c r="I26" s="69" t="s">
        <v>1176</v>
      </c>
      <c r="J26" s="130">
        <v>42451</v>
      </c>
      <c r="K26" s="69">
        <v>42049</v>
      </c>
      <c r="L26" s="69">
        <v>42049</v>
      </c>
      <c r="M26" s="226" t="s">
        <v>67</v>
      </c>
      <c r="N26" s="60" t="s">
        <v>2909</v>
      </c>
      <c r="O26" s="60" t="s">
        <v>247</v>
      </c>
      <c r="P26" s="60" t="s">
        <v>248</v>
      </c>
      <c r="Q26" s="69">
        <v>42379</v>
      </c>
      <c r="R26" s="69">
        <v>42380</v>
      </c>
      <c r="S26" s="60" t="s">
        <v>99</v>
      </c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3"/>
    </row>
    <row r="27" s="60" customFormat="1" ht="21.95" customHeight="1" spans="1:43">
      <c r="A27" s="60" t="s">
        <v>2835</v>
      </c>
      <c r="B27" s="60" t="s">
        <v>2910</v>
      </c>
      <c r="C27" s="60" t="s">
        <v>2831</v>
      </c>
      <c r="D27" s="60" t="s">
        <v>2911</v>
      </c>
      <c r="E27" s="60" t="s">
        <v>2884</v>
      </c>
      <c r="F27" s="254">
        <v>209800</v>
      </c>
      <c r="G27" s="64" t="s">
        <v>2905</v>
      </c>
      <c r="H27" s="69">
        <v>42402</v>
      </c>
      <c r="I27" s="69" t="s">
        <v>1176</v>
      </c>
      <c r="J27" s="130">
        <v>42451</v>
      </c>
      <c r="K27" s="69">
        <v>42152</v>
      </c>
      <c r="L27" s="69">
        <v>42152</v>
      </c>
      <c r="M27" s="226" t="s">
        <v>67</v>
      </c>
      <c r="N27" s="60" t="s">
        <v>2912</v>
      </c>
      <c r="O27" s="60" t="s">
        <v>1350</v>
      </c>
      <c r="P27" s="60" t="s">
        <v>248</v>
      </c>
      <c r="Q27" s="69">
        <v>42374</v>
      </c>
      <c r="R27" s="69">
        <v>42374</v>
      </c>
      <c r="S27" s="60" t="s">
        <v>99</v>
      </c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3"/>
    </row>
    <row r="28" s="60" customFormat="1" ht="21.95" customHeight="1" spans="1:43">
      <c r="A28" s="60" t="s">
        <v>2829</v>
      </c>
      <c r="B28" s="60" t="s">
        <v>2913</v>
      </c>
      <c r="C28" s="60" t="s">
        <v>369</v>
      </c>
      <c r="D28" s="60" t="s">
        <v>2914</v>
      </c>
      <c r="E28" s="60" t="s">
        <v>2915</v>
      </c>
      <c r="F28" s="254">
        <v>244100</v>
      </c>
      <c r="G28" s="64" t="s">
        <v>2916</v>
      </c>
      <c r="H28" s="69">
        <v>42406</v>
      </c>
      <c r="I28" s="69" t="s">
        <v>1176</v>
      </c>
      <c r="J28" s="130">
        <v>42451</v>
      </c>
      <c r="K28" s="69">
        <v>42116</v>
      </c>
      <c r="L28" s="69">
        <v>42116</v>
      </c>
      <c r="M28" s="226" t="s">
        <v>67</v>
      </c>
      <c r="N28" s="60" t="s">
        <v>2917</v>
      </c>
      <c r="Q28" s="69"/>
      <c r="R28" s="69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3"/>
    </row>
    <row r="29" s="60" customFormat="1" ht="21.95" customHeight="1" spans="1:43">
      <c r="A29" s="60" t="s">
        <v>2918</v>
      </c>
      <c r="B29" s="60" t="s">
        <v>2919</v>
      </c>
      <c r="C29" s="60" t="s">
        <v>2894</v>
      </c>
      <c r="D29" s="60" t="s">
        <v>2920</v>
      </c>
      <c r="E29" s="60" t="s">
        <v>2921</v>
      </c>
      <c r="F29" s="254">
        <v>228200</v>
      </c>
      <c r="G29" s="64"/>
      <c r="H29" s="69">
        <v>42524</v>
      </c>
      <c r="I29" s="69">
        <v>42524</v>
      </c>
      <c r="J29" s="69">
        <v>42543</v>
      </c>
      <c r="K29" s="69">
        <v>42496</v>
      </c>
      <c r="L29" s="69">
        <v>42492</v>
      </c>
      <c r="M29" s="226" t="s">
        <v>67</v>
      </c>
      <c r="N29" s="60" t="s">
        <v>2922</v>
      </c>
      <c r="O29" s="60" t="s">
        <v>2923</v>
      </c>
      <c r="P29" s="60" t="s">
        <v>248</v>
      </c>
      <c r="Q29" s="69">
        <v>42523</v>
      </c>
      <c r="R29" s="69">
        <v>42523</v>
      </c>
      <c r="S29" s="60" t="s">
        <v>99</v>
      </c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3"/>
    </row>
    <row r="30" s="60" customFormat="1" ht="21.95" customHeight="1" spans="1:44">
      <c r="A30" s="60" t="s">
        <v>2924</v>
      </c>
      <c r="B30" s="60" t="s">
        <v>462</v>
      </c>
      <c r="C30" s="60" t="s">
        <v>2925</v>
      </c>
      <c r="D30" s="255" t="s">
        <v>2926</v>
      </c>
      <c r="E30" s="60" t="s">
        <v>2927</v>
      </c>
      <c r="F30" s="254">
        <v>198800</v>
      </c>
      <c r="G30" s="64"/>
      <c r="H30" s="69">
        <v>42747</v>
      </c>
      <c r="I30" s="69">
        <v>42748</v>
      </c>
      <c r="J30" s="162">
        <v>42755</v>
      </c>
      <c r="K30" s="69">
        <v>42644</v>
      </c>
      <c r="L30" s="69">
        <v>42653</v>
      </c>
      <c r="M30" s="231">
        <f ca="1">TODAY()-L30</f>
        <v>1152</v>
      </c>
      <c r="N30" s="226" t="s">
        <v>67</v>
      </c>
      <c r="O30" s="98" t="s">
        <v>2928</v>
      </c>
      <c r="P30" s="98" t="s">
        <v>606</v>
      </c>
      <c r="Q30" s="98" t="s">
        <v>393</v>
      </c>
      <c r="R30" s="100">
        <v>42739</v>
      </c>
      <c r="S30" s="100">
        <v>42739</v>
      </c>
      <c r="T30" s="98" t="s">
        <v>168</v>
      </c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3"/>
    </row>
    <row r="31" s="31" customFormat="1" ht="22.5" customHeight="1" spans="1:43">
      <c r="A31" s="31" t="s">
        <v>0</v>
      </c>
      <c r="B31" s="31" t="s">
        <v>28</v>
      </c>
      <c r="C31" s="31" t="s">
        <v>428</v>
      </c>
      <c r="D31" s="31" t="s">
        <v>30</v>
      </c>
      <c r="E31" s="31" t="s">
        <v>31</v>
      </c>
      <c r="F31" s="42" t="s">
        <v>32</v>
      </c>
      <c r="G31" s="43" t="s">
        <v>34</v>
      </c>
      <c r="H31" s="41" t="s">
        <v>386</v>
      </c>
      <c r="I31" s="41" t="s">
        <v>37</v>
      </c>
      <c r="J31" s="41" t="s">
        <v>38</v>
      </c>
      <c r="K31" s="41" t="s">
        <v>39</v>
      </c>
      <c r="L31" s="52" t="s">
        <v>40</v>
      </c>
      <c r="M31" s="53" t="s">
        <v>41</v>
      </c>
      <c r="N31" s="54" t="s">
        <v>42</v>
      </c>
      <c r="O31" s="54" t="s">
        <v>43</v>
      </c>
      <c r="P31" s="54" t="s">
        <v>44</v>
      </c>
      <c r="Q31" s="41" t="s">
        <v>45</v>
      </c>
      <c r="R31" s="41" t="s">
        <v>46</v>
      </c>
      <c r="S31" s="54" t="s">
        <v>429</v>
      </c>
      <c r="T31" s="31" t="s">
        <v>34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8"/>
    </row>
    <row r="32" s="31" customFormat="1" ht="22.5" customHeight="1" spans="1:44">
      <c r="A32" s="31" t="s">
        <v>0</v>
      </c>
      <c r="B32" s="31" t="s">
        <v>28</v>
      </c>
      <c r="C32" s="31" t="s">
        <v>428</v>
      </c>
      <c r="D32" s="31" t="s">
        <v>30</v>
      </c>
      <c r="E32" s="31" t="s">
        <v>31</v>
      </c>
      <c r="F32" s="42" t="s">
        <v>32</v>
      </c>
      <c r="G32" s="43" t="s">
        <v>34</v>
      </c>
      <c r="H32" s="44" t="s">
        <v>35</v>
      </c>
      <c r="I32" s="41" t="s">
        <v>36</v>
      </c>
      <c r="J32" s="41" t="s">
        <v>37</v>
      </c>
      <c r="K32" s="41" t="s">
        <v>38</v>
      </c>
      <c r="L32" s="41" t="s">
        <v>39</v>
      </c>
      <c r="M32" s="52" t="s">
        <v>40</v>
      </c>
      <c r="N32" s="53" t="s">
        <v>41</v>
      </c>
      <c r="O32" s="54" t="s">
        <v>42</v>
      </c>
      <c r="P32" s="54" t="s">
        <v>43</v>
      </c>
      <c r="Q32" s="54" t="s">
        <v>44</v>
      </c>
      <c r="R32" s="41" t="s">
        <v>45</v>
      </c>
      <c r="S32" s="41" t="s">
        <v>46</v>
      </c>
      <c r="T32" s="54" t="s">
        <v>429</v>
      </c>
      <c r="U32" s="31" t="s">
        <v>34</v>
      </c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8"/>
    </row>
    <row r="33" s="34" customFormat="1" ht="21.95" customHeight="1" spans="1:44">
      <c r="A33" s="34" t="s">
        <v>2924</v>
      </c>
      <c r="B33" s="34" t="s">
        <v>2929</v>
      </c>
      <c r="C33" s="34" t="s">
        <v>2925</v>
      </c>
      <c r="D33" s="34" t="s">
        <v>2930</v>
      </c>
      <c r="E33" s="34" t="s">
        <v>2868</v>
      </c>
      <c r="F33" s="34">
        <v>198800</v>
      </c>
      <c r="G33" s="35" t="s">
        <v>2931</v>
      </c>
      <c r="H33" s="256" t="s">
        <v>2932</v>
      </c>
      <c r="I33" s="38">
        <v>43089</v>
      </c>
      <c r="J33" s="126">
        <v>42640</v>
      </c>
      <c r="K33" s="38">
        <v>42539</v>
      </c>
      <c r="L33" s="38">
        <v>42539</v>
      </c>
      <c r="M33" s="235">
        <f ca="1">TODAY()-L33</f>
        <v>1266</v>
      </c>
      <c r="N33" s="268" t="s">
        <v>67</v>
      </c>
      <c r="O33" s="34" t="s">
        <v>2933</v>
      </c>
      <c r="P33" s="34" t="s">
        <v>773</v>
      </c>
      <c r="Q33" s="34" t="s">
        <v>98</v>
      </c>
      <c r="R33" s="38">
        <v>43085</v>
      </c>
      <c r="S33" s="38">
        <v>43085</v>
      </c>
      <c r="T33" s="34" t="s">
        <v>99</v>
      </c>
      <c r="U33" s="34" t="s">
        <v>2934</v>
      </c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5"/>
    </row>
    <row r="34" s="34" customFormat="1" ht="21.95" customHeight="1" spans="1:44">
      <c r="A34" s="34" t="s">
        <v>2924</v>
      </c>
      <c r="B34" s="34" t="s">
        <v>462</v>
      </c>
      <c r="C34" s="34" t="s">
        <v>2925</v>
      </c>
      <c r="D34" s="151" t="s">
        <v>2935</v>
      </c>
      <c r="E34" s="34" t="s">
        <v>2936</v>
      </c>
      <c r="F34" s="34">
        <v>198800</v>
      </c>
      <c r="G34" s="35"/>
      <c r="H34" s="38"/>
      <c r="I34" s="38">
        <v>43082</v>
      </c>
      <c r="J34" s="126">
        <v>43097</v>
      </c>
      <c r="K34" s="38">
        <v>42644</v>
      </c>
      <c r="L34" s="38">
        <v>42653</v>
      </c>
      <c r="M34" s="235">
        <f ca="1">TODAY()-L34</f>
        <v>1152</v>
      </c>
      <c r="N34" s="268" t="s">
        <v>67</v>
      </c>
      <c r="O34" s="34" t="s">
        <v>2937</v>
      </c>
      <c r="P34" s="34" t="s">
        <v>1506</v>
      </c>
      <c r="Q34" s="34" t="s">
        <v>1039</v>
      </c>
      <c r="R34" s="38">
        <v>43080</v>
      </c>
      <c r="S34" s="38">
        <v>43082</v>
      </c>
      <c r="T34" s="34" t="s">
        <v>99</v>
      </c>
      <c r="U34" s="34" t="s">
        <v>2938</v>
      </c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5"/>
    </row>
    <row r="35" s="34" customFormat="1" ht="21.95" customHeight="1" spans="1:44">
      <c r="A35" s="34" t="s">
        <v>2918</v>
      </c>
      <c r="B35" s="34" t="s">
        <v>462</v>
      </c>
      <c r="C35" s="34" t="s">
        <v>2894</v>
      </c>
      <c r="D35" s="151" t="s">
        <v>2939</v>
      </c>
      <c r="E35" s="34" t="s">
        <v>2940</v>
      </c>
      <c r="F35" s="34">
        <v>234800</v>
      </c>
      <c r="G35" s="35"/>
      <c r="H35" s="256" t="s">
        <v>2932</v>
      </c>
      <c r="I35" s="38">
        <v>43096</v>
      </c>
      <c r="J35" s="126">
        <v>43097</v>
      </c>
      <c r="K35" s="38">
        <v>42644</v>
      </c>
      <c r="L35" s="38">
        <v>42653</v>
      </c>
      <c r="M35" s="235">
        <f ca="1">TODAY()-L35</f>
        <v>1152</v>
      </c>
      <c r="N35" s="268" t="s">
        <v>67</v>
      </c>
      <c r="O35" s="34" t="s">
        <v>2941</v>
      </c>
      <c r="P35" s="34" t="s">
        <v>1611</v>
      </c>
      <c r="Q35" s="34" t="s">
        <v>98</v>
      </c>
      <c r="R35" s="38">
        <v>43082</v>
      </c>
      <c r="S35" s="38">
        <v>43082</v>
      </c>
      <c r="T35" s="34" t="s">
        <v>168</v>
      </c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5"/>
    </row>
    <row r="36" s="34" customFormat="1" ht="21.95" customHeight="1" spans="1:44">
      <c r="A36" s="34" t="s">
        <v>2918</v>
      </c>
      <c r="B36" s="34" t="s">
        <v>2942</v>
      </c>
      <c r="C36" s="34" t="s">
        <v>2894</v>
      </c>
      <c r="D36" s="34" t="s">
        <v>2943</v>
      </c>
      <c r="E36" s="34" t="s">
        <v>2944</v>
      </c>
      <c r="F36" s="34">
        <v>234800</v>
      </c>
      <c r="G36" s="206" t="s">
        <v>1213</v>
      </c>
      <c r="H36" s="38"/>
      <c r="I36" s="38">
        <v>43159</v>
      </c>
      <c r="J36" s="126">
        <v>42640</v>
      </c>
      <c r="K36" s="38">
        <v>42553</v>
      </c>
      <c r="L36" s="38">
        <v>42555</v>
      </c>
      <c r="M36" s="235">
        <f ca="1">TODAY()-L36</f>
        <v>1250</v>
      </c>
      <c r="N36" s="268" t="s">
        <v>67</v>
      </c>
      <c r="O36" s="34" t="s">
        <v>2945</v>
      </c>
      <c r="P36" s="34" t="s">
        <v>777</v>
      </c>
      <c r="Q36" s="34" t="s">
        <v>181</v>
      </c>
      <c r="R36" s="38">
        <v>43141</v>
      </c>
      <c r="S36" s="38">
        <v>43142</v>
      </c>
      <c r="T36" s="34" t="s">
        <v>99</v>
      </c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5"/>
    </row>
    <row r="37" s="34" customFormat="1" ht="21.95" customHeight="1" spans="1:44">
      <c r="A37" s="34" t="s">
        <v>2924</v>
      </c>
      <c r="B37" s="34" t="s">
        <v>2946</v>
      </c>
      <c r="C37" s="34" t="s">
        <v>2925</v>
      </c>
      <c r="D37" s="151" t="s">
        <v>2947</v>
      </c>
      <c r="E37" s="34" t="s">
        <v>2948</v>
      </c>
      <c r="F37" s="34">
        <v>198800</v>
      </c>
      <c r="G37" s="34" t="s">
        <v>450</v>
      </c>
      <c r="H37" s="38"/>
      <c r="I37" s="38">
        <v>43226</v>
      </c>
      <c r="J37" s="126">
        <v>43097</v>
      </c>
      <c r="K37" s="38">
        <v>42826</v>
      </c>
      <c r="L37" s="38">
        <v>42833</v>
      </c>
      <c r="M37" s="235">
        <f ca="1">TODAY()-L37</f>
        <v>972</v>
      </c>
      <c r="N37" s="268" t="s">
        <v>67</v>
      </c>
      <c r="O37" s="34" t="s">
        <v>2949</v>
      </c>
      <c r="P37" s="34" t="s">
        <v>467</v>
      </c>
      <c r="Q37" s="34" t="s">
        <v>98</v>
      </c>
      <c r="R37" s="38">
        <v>43197</v>
      </c>
      <c r="S37" s="38">
        <v>43197</v>
      </c>
      <c r="T37" s="34" t="s">
        <v>168</v>
      </c>
      <c r="U37" s="35" t="s">
        <v>2950</v>
      </c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5"/>
    </row>
  </sheetData>
  <conditionalFormatting sqref="M33">
    <cfRule type="cellIs" dxfId="1" priority="9" operator="greaterThan">
      <formula>260</formula>
    </cfRule>
    <cfRule type="cellIs" dxfId="1" priority="10" operator="greaterThan">
      <formula>330</formula>
    </cfRule>
  </conditionalFormatting>
  <conditionalFormatting sqref="M34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M35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M36">
    <cfRule type="cellIs" dxfId="1" priority="3" operator="greaterThan">
      <formula>260</formula>
    </cfRule>
    <cfRule type="cellIs" dxfId="1" priority="4" operator="greaterThan">
      <formula>330</formula>
    </cfRule>
  </conditionalFormatting>
  <conditionalFormatting sqref="M37">
    <cfRule type="cellIs" dxfId="1" priority="1" operator="greaterThan">
      <formula>260</formula>
    </cfRule>
    <cfRule type="cellIs" dxfId="1" priority="2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"/>
  <sheetViews>
    <sheetView topLeftCell="A35" workbookViewId="0">
      <selection activeCell="I47" sqref="I47"/>
    </sheetView>
  </sheetViews>
  <sheetFormatPr defaultColWidth="9" defaultRowHeight="12.75"/>
  <cols>
    <col min="1" max="1" width="30.5714285714286" customWidth="1"/>
    <col min="3" max="3" width="9.85714285714286" customWidth="1"/>
    <col min="4" max="4" width="21.8571428571429" customWidth="1"/>
    <col min="5" max="5" width="18.8571428571429" customWidth="1"/>
    <col min="6" max="6" width="10.2857142857143" customWidth="1"/>
    <col min="7" max="7" width="12.5714285714286" customWidth="1"/>
    <col min="8" max="8" width="11.1428571428571" customWidth="1"/>
    <col min="9" max="9" width="11.4285714285714" customWidth="1"/>
    <col min="10" max="10" width="10.7142857142857" style="6" customWidth="1"/>
    <col min="11" max="11" width="14.8571428571429" customWidth="1"/>
    <col min="12" max="12" width="14" customWidth="1"/>
    <col min="15" max="15" width="17.2857142857143" customWidth="1"/>
    <col min="16" max="16" width="9.42857142857143" customWidth="1"/>
  </cols>
  <sheetData>
    <row r="1" s="3" customFormat="1" ht="21.75" customHeight="1" spans="1:16">
      <c r="A1" s="32" t="s">
        <v>0</v>
      </c>
      <c r="B1" s="33"/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3"/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85" customFormat="1" ht="17.25" customHeight="1" spans="1:16">
      <c r="A2" s="187" t="s">
        <v>2951</v>
      </c>
      <c r="B2" s="188" t="s">
        <v>2952</v>
      </c>
      <c r="C2" s="189" t="s">
        <v>2953</v>
      </c>
      <c r="D2" s="80" t="s">
        <v>2954</v>
      </c>
      <c r="E2" s="141" t="s">
        <v>2955</v>
      </c>
      <c r="F2" s="82">
        <v>279800</v>
      </c>
      <c r="G2" s="85" t="s">
        <v>358</v>
      </c>
      <c r="H2" s="190">
        <v>41754</v>
      </c>
      <c r="I2" s="211" t="s">
        <v>2956</v>
      </c>
      <c r="J2" s="212">
        <v>41706</v>
      </c>
      <c r="K2" s="213" t="s">
        <v>2957</v>
      </c>
      <c r="L2" s="213" t="s">
        <v>1899</v>
      </c>
      <c r="M2" s="213" t="s">
        <v>367</v>
      </c>
      <c r="N2" s="213"/>
      <c r="O2" s="213"/>
      <c r="P2" s="213"/>
    </row>
    <row r="3" s="85" customFormat="1" ht="17.25" customHeight="1" spans="1:16">
      <c r="A3" s="187" t="s">
        <v>2958</v>
      </c>
      <c r="B3" s="188" t="s">
        <v>2959</v>
      </c>
      <c r="C3" s="189" t="s">
        <v>2960</v>
      </c>
      <c r="D3" s="80" t="s">
        <v>2961</v>
      </c>
      <c r="E3" s="141" t="s">
        <v>2962</v>
      </c>
      <c r="F3" s="82">
        <v>269800</v>
      </c>
      <c r="G3" s="85" t="s">
        <v>358</v>
      </c>
      <c r="H3" s="190">
        <v>41754</v>
      </c>
      <c r="I3" s="213" t="s">
        <v>2956</v>
      </c>
      <c r="J3" s="212">
        <v>41709</v>
      </c>
      <c r="K3" s="188" t="s">
        <v>2963</v>
      </c>
      <c r="L3" s="187" t="s">
        <v>2964</v>
      </c>
      <c r="M3" s="187" t="s">
        <v>99</v>
      </c>
      <c r="N3" s="187"/>
      <c r="O3" s="187"/>
      <c r="P3" s="82"/>
    </row>
    <row r="4" s="85" customFormat="1" ht="17.25" customHeight="1" spans="1:16">
      <c r="A4" s="187" t="s">
        <v>2958</v>
      </c>
      <c r="B4" s="188" t="s">
        <v>2965</v>
      </c>
      <c r="C4" s="189" t="s">
        <v>2966</v>
      </c>
      <c r="D4" s="80" t="s">
        <v>2967</v>
      </c>
      <c r="E4" s="141" t="s">
        <v>2968</v>
      </c>
      <c r="F4" s="82">
        <v>269800</v>
      </c>
      <c r="G4" s="85" t="s">
        <v>358</v>
      </c>
      <c r="H4" s="190">
        <v>41785</v>
      </c>
      <c r="I4" s="213" t="s">
        <v>513</v>
      </c>
      <c r="J4" s="212">
        <v>41754</v>
      </c>
      <c r="K4" s="187" t="s">
        <v>2969</v>
      </c>
      <c r="L4" s="187" t="s">
        <v>2970</v>
      </c>
      <c r="M4" s="187" t="s">
        <v>367</v>
      </c>
      <c r="N4" s="187"/>
      <c r="O4" s="187"/>
      <c r="P4" s="82"/>
    </row>
    <row r="5" s="85" customFormat="1" ht="17.25" customHeight="1" spans="1:15">
      <c r="A5" s="187" t="s">
        <v>2951</v>
      </c>
      <c r="B5" s="188" t="s">
        <v>2971</v>
      </c>
      <c r="C5" s="189" t="s">
        <v>2972</v>
      </c>
      <c r="D5" s="80" t="s">
        <v>2973</v>
      </c>
      <c r="E5" s="141" t="s">
        <v>2974</v>
      </c>
      <c r="F5" s="82">
        <v>279800</v>
      </c>
      <c r="G5" s="85" t="s">
        <v>358</v>
      </c>
      <c r="H5" s="190">
        <v>41785</v>
      </c>
      <c r="I5" s="213" t="s">
        <v>2975</v>
      </c>
      <c r="J5" s="212">
        <v>41766</v>
      </c>
      <c r="K5" s="187" t="s">
        <v>2976</v>
      </c>
      <c r="L5" s="187" t="s">
        <v>1182</v>
      </c>
      <c r="M5" s="187" t="s">
        <v>367</v>
      </c>
      <c r="N5" s="187"/>
      <c r="O5" s="82"/>
    </row>
    <row r="6" s="184" customFormat="1" ht="20.1" customHeight="1" spans="1:16">
      <c r="A6" s="82" t="s">
        <v>2958</v>
      </c>
      <c r="B6" s="82" t="s">
        <v>2977</v>
      </c>
      <c r="C6" s="191" t="s">
        <v>2978</v>
      </c>
      <c r="D6" s="141" t="s">
        <v>2979</v>
      </c>
      <c r="E6" s="82" t="s">
        <v>2980</v>
      </c>
      <c r="F6" s="184">
        <v>269800</v>
      </c>
      <c r="G6" s="85" t="s">
        <v>358</v>
      </c>
      <c r="H6" s="190">
        <v>41848</v>
      </c>
      <c r="I6" s="214" t="s">
        <v>513</v>
      </c>
      <c r="J6" s="215">
        <v>41753</v>
      </c>
      <c r="K6" s="184" t="s">
        <v>2981</v>
      </c>
      <c r="L6" s="215" t="s">
        <v>1781</v>
      </c>
      <c r="M6" s="184" t="s">
        <v>99</v>
      </c>
      <c r="P6" s="216"/>
    </row>
    <row r="7" s="85" customFormat="1" ht="17.25" customHeight="1" spans="1:14">
      <c r="A7" s="141" t="s">
        <v>2982</v>
      </c>
      <c r="B7" s="184" t="s">
        <v>2983</v>
      </c>
      <c r="C7" s="189" t="s">
        <v>369</v>
      </c>
      <c r="D7" s="141" t="s">
        <v>2984</v>
      </c>
      <c r="E7" s="192" t="s">
        <v>403</v>
      </c>
      <c r="F7" s="184">
        <v>279800</v>
      </c>
      <c r="G7" s="85" t="s">
        <v>358</v>
      </c>
      <c r="H7" s="190">
        <v>41845</v>
      </c>
      <c r="I7" s="217" t="s">
        <v>558</v>
      </c>
      <c r="J7" s="215">
        <v>41780</v>
      </c>
      <c r="K7" s="192" t="s">
        <v>2985</v>
      </c>
      <c r="L7" s="192" t="s">
        <v>2986</v>
      </c>
      <c r="M7" s="192" t="s">
        <v>367</v>
      </c>
      <c r="N7" s="218">
        <v>41803</v>
      </c>
    </row>
    <row r="8" s="85" customFormat="1" ht="17.25" customHeight="1" spans="1:14">
      <c r="A8" s="141" t="s">
        <v>2982</v>
      </c>
      <c r="B8" s="184" t="s">
        <v>2987</v>
      </c>
      <c r="C8" s="189" t="s">
        <v>369</v>
      </c>
      <c r="D8" s="141" t="s">
        <v>2988</v>
      </c>
      <c r="E8" s="192" t="s">
        <v>403</v>
      </c>
      <c r="F8" s="184">
        <f>279800+2000</f>
        <v>281800</v>
      </c>
      <c r="G8" s="85" t="s">
        <v>358</v>
      </c>
      <c r="H8" s="190">
        <v>41845</v>
      </c>
      <c r="I8" s="219" t="s">
        <v>1105</v>
      </c>
      <c r="J8" s="215">
        <v>41803</v>
      </c>
      <c r="K8" s="192" t="s">
        <v>2989</v>
      </c>
      <c r="L8" s="192" t="s">
        <v>560</v>
      </c>
      <c r="M8" s="192" t="s">
        <v>99</v>
      </c>
      <c r="N8" s="218">
        <v>41793</v>
      </c>
    </row>
    <row r="9" s="85" customFormat="1" ht="17.25" customHeight="1" spans="1:14">
      <c r="A9" s="141" t="s">
        <v>2990</v>
      </c>
      <c r="B9" s="184" t="s">
        <v>2991</v>
      </c>
      <c r="C9" s="189" t="s">
        <v>369</v>
      </c>
      <c r="D9" s="141" t="s">
        <v>2992</v>
      </c>
      <c r="E9" s="192" t="s">
        <v>2993</v>
      </c>
      <c r="F9" s="184">
        <f>279800+2000</f>
        <v>281800</v>
      </c>
      <c r="G9" s="85" t="s">
        <v>358</v>
      </c>
      <c r="H9" s="190">
        <v>41848</v>
      </c>
      <c r="I9" s="219" t="s">
        <v>1112</v>
      </c>
      <c r="J9" s="215">
        <v>41776</v>
      </c>
      <c r="K9" s="192" t="s">
        <v>2994</v>
      </c>
      <c r="L9" s="192" t="s">
        <v>554</v>
      </c>
      <c r="M9" s="192" t="s">
        <v>367</v>
      </c>
      <c r="N9" s="218">
        <v>41826</v>
      </c>
    </row>
    <row r="10" s="85" customFormat="1" ht="22.5" customHeight="1" spans="1:14">
      <c r="A10" s="141" t="s">
        <v>2958</v>
      </c>
      <c r="B10" s="184" t="s">
        <v>2995</v>
      </c>
      <c r="C10" s="189" t="s">
        <v>369</v>
      </c>
      <c r="D10" s="141" t="s">
        <v>2996</v>
      </c>
      <c r="E10" s="192" t="s">
        <v>2997</v>
      </c>
      <c r="F10" s="184">
        <f>269800+2000</f>
        <v>271800</v>
      </c>
      <c r="G10" s="85" t="s">
        <v>358</v>
      </c>
      <c r="H10" s="190">
        <v>41877</v>
      </c>
      <c r="I10" s="219" t="s">
        <v>1816</v>
      </c>
      <c r="J10" s="215">
        <v>41789</v>
      </c>
      <c r="K10" s="192" t="s">
        <v>2998</v>
      </c>
      <c r="L10" s="192" t="s">
        <v>360</v>
      </c>
      <c r="M10" s="192" t="s">
        <v>99</v>
      </c>
      <c r="N10" s="218">
        <v>41847</v>
      </c>
    </row>
    <row r="11" s="85" customFormat="1" ht="23.25" customHeight="1" spans="1:14">
      <c r="A11" s="141" t="s">
        <v>2999</v>
      </c>
      <c r="B11" s="184" t="s">
        <v>3000</v>
      </c>
      <c r="C11" s="189" t="s">
        <v>369</v>
      </c>
      <c r="D11" s="141" t="s">
        <v>3001</v>
      </c>
      <c r="E11" s="192" t="s">
        <v>3002</v>
      </c>
      <c r="F11" s="184">
        <f>279800+2000</f>
        <v>281800</v>
      </c>
      <c r="G11" s="85" t="s">
        <v>358</v>
      </c>
      <c r="H11" s="190">
        <v>41877</v>
      </c>
      <c r="I11" s="219" t="s">
        <v>3003</v>
      </c>
      <c r="J11" s="215">
        <v>41825</v>
      </c>
      <c r="K11" s="192" t="s">
        <v>3004</v>
      </c>
      <c r="L11" s="192" t="s">
        <v>554</v>
      </c>
      <c r="M11" s="192" t="s">
        <v>367</v>
      </c>
      <c r="N11" s="218">
        <v>41828</v>
      </c>
    </row>
    <row r="12" s="85" customFormat="1" ht="24.75" customHeight="1" spans="1:14">
      <c r="A12" s="141" t="s">
        <v>3005</v>
      </c>
      <c r="B12" s="184" t="s">
        <v>3006</v>
      </c>
      <c r="C12" s="189" t="s">
        <v>369</v>
      </c>
      <c r="D12" s="141" t="s">
        <v>3007</v>
      </c>
      <c r="E12" s="192" t="s">
        <v>3008</v>
      </c>
      <c r="F12" s="184">
        <f>279800+2000</f>
        <v>281800</v>
      </c>
      <c r="G12" s="85" t="s">
        <v>358</v>
      </c>
      <c r="H12" s="190">
        <v>41877</v>
      </c>
      <c r="I12" s="219" t="s">
        <v>1344</v>
      </c>
      <c r="J12" s="215">
        <v>41839</v>
      </c>
      <c r="K12" s="192" t="s">
        <v>3009</v>
      </c>
      <c r="L12" s="192" t="s">
        <v>378</v>
      </c>
      <c r="M12" s="192" t="s">
        <v>367</v>
      </c>
      <c r="N12" s="218">
        <v>41846</v>
      </c>
    </row>
    <row r="13" s="85" customFormat="1" ht="20.25" customHeight="1" spans="1:14">
      <c r="A13" s="141" t="s">
        <v>3005</v>
      </c>
      <c r="B13" s="184" t="s">
        <v>3010</v>
      </c>
      <c r="C13" s="189" t="s">
        <v>369</v>
      </c>
      <c r="D13" s="141" t="s">
        <v>3011</v>
      </c>
      <c r="E13" s="192" t="s">
        <v>3012</v>
      </c>
      <c r="F13" s="184">
        <v>279800</v>
      </c>
      <c r="G13" s="85" t="s">
        <v>358</v>
      </c>
      <c r="H13" s="193">
        <v>41877</v>
      </c>
      <c r="I13" s="217" t="s">
        <v>1344</v>
      </c>
      <c r="J13" s="215">
        <v>41839</v>
      </c>
      <c r="K13" s="192" t="s">
        <v>3013</v>
      </c>
      <c r="L13" s="192" t="s">
        <v>3014</v>
      </c>
      <c r="M13" s="192" t="s">
        <v>367</v>
      </c>
      <c r="N13" s="218">
        <v>41867</v>
      </c>
    </row>
    <row r="14" s="85" customFormat="1" ht="27" customHeight="1" spans="1:14">
      <c r="A14" s="141" t="s">
        <v>3005</v>
      </c>
      <c r="B14" s="184" t="s">
        <v>3015</v>
      </c>
      <c r="C14" s="189" t="s">
        <v>369</v>
      </c>
      <c r="D14" s="141" t="s">
        <v>3016</v>
      </c>
      <c r="E14" s="192" t="s">
        <v>3017</v>
      </c>
      <c r="F14" s="184">
        <f>279800+2000</f>
        <v>281800</v>
      </c>
      <c r="G14" s="85" t="s">
        <v>358</v>
      </c>
      <c r="H14" s="193">
        <v>41909</v>
      </c>
      <c r="I14" s="217" t="s">
        <v>1835</v>
      </c>
      <c r="J14" s="215">
        <v>41854</v>
      </c>
      <c r="K14" s="192" t="s">
        <v>3018</v>
      </c>
      <c r="L14" s="192" t="s">
        <v>576</v>
      </c>
      <c r="M14" s="192" t="s">
        <v>99</v>
      </c>
      <c r="N14" s="218">
        <v>41881</v>
      </c>
    </row>
    <row r="15" s="85" customFormat="1" ht="20.25" customHeight="1" spans="1:14">
      <c r="A15" s="141" t="s">
        <v>3019</v>
      </c>
      <c r="B15" s="184" t="s">
        <v>3020</v>
      </c>
      <c r="C15" s="189" t="s">
        <v>369</v>
      </c>
      <c r="D15" s="141" t="s">
        <v>3021</v>
      </c>
      <c r="E15" s="192" t="s">
        <v>3022</v>
      </c>
      <c r="F15" s="184">
        <f>279800+2000</f>
        <v>281800</v>
      </c>
      <c r="G15" s="85" t="s">
        <v>358</v>
      </c>
      <c r="H15" s="193">
        <v>41909</v>
      </c>
      <c r="I15" s="217" t="s">
        <v>1835</v>
      </c>
      <c r="J15" s="215">
        <v>41854</v>
      </c>
      <c r="K15" s="192" t="s">
        <v>3023</v>
      </c>
      <c r="L15" s="192" t="s">
        <v>1781</v>
      </c>
      <c r="M15" s="192" t="s">
        <v>367</v>
      </c>
      <c r="N15" s="218">
        <v>41885</v>
      </c>
    </row>
    <row r="16" s="85" customFormat="1" ht="20.25" customHeight="1" spans="1:14">
      <c r="A16" s="141" t="s">
        <v>2958</v>
      </c>
      <c r="B16" s="184" t="s">
        <v>3024</v>
      </c>
      <c r="C16" s="189" t="s">
        <v>369</v>
      </c>
      <c r="D16" s="141" t="s">
        <v>3025</v>
      </c>
      <c r="E16" s="192" t="s">
        <v>3026</v>
      </c>
      <c r="F16" s="184">
        <v>269800</v>
      </c>
      <c r="G16" s="85" t="s">
        <v>358</v>
      </c>
      <c r="H16" s="193">
        <v>41909</v>
      </c>
      <c r="I16" s="188" t="s">
        <v>564</v>
      </c>
      <c r="J16" s="215">
        <v>41894</v>
      </c>
      <c r="K16" s="192" t="s">
        <v>3027</v>
      </c>
      <c r="L16" s="192" t="s">
        <v>1899</v>
      </c>
      <c r="M16" s="192" t="s">
        <v>99</v>
      </c>
      <c r="N16" s="218">
        <v>41889</v>
      </c>
    </row>
    <row r="17" s="85" customFormat="1" ht="20.25" customHeight="1" spans="1:14">
      <c r="A17" s="141" t="s">
        <v>3005</v>
      </c>
      <c r="B17" s="184" t="s">
        <v>3028</v>
      </c>
      <c r="C17" s="189" t="s">
        <v>369</v>
      </c>
      <c r="D17" s="141" t="s">
        <v>3029</v>
      </c>
      <c r="E17" s="192" t="s">
        <v>3030</v>
      </c>
      <c r="F17" s="184">
        <f>279800+2000</f>
        <v>281800</v>
      </c>
      <c r="G17" s="85" t="s">
        <v>358</v>
      </c>
      <c r="H17" s="193">
        <v>41939</v>
      </c>
      <c r="I17" s="188" t="s">
        <v>1344</v>
      </c>
      <c r="J17" s="215">
        <v>41839</v>
      </c>
      <c r="K17" s="192" t="s">
        <v>3031</v>
      </c>
      <c r="L17" s="192" t="s">
        <v>1010</v>
      </c>
      <c r="M17" s="192" t="s">
        <v>99</v>
      </c>
      <c r="N17" s="218">
        <v>41914</v>
      </c>
    </row>
    <row r="18" s="85" customFormat="1" ht="20.25" customHeight="1" spans="1:14">
      <c r="A18" s="141" t="s">
        <v>3005</v>
      </c>
      <c r="B18" s="184" t="s">
        <v>3032</v>
      </c>
      <c r="C18" s="189" t="s">
        <v>369</v>
      </c>
      <c r="D18" s="141" t="s">
        <v>3033</v>
      </c>
      <c r="E18" s="192" t="s">
        <v>3034</v>
      </c>
      <c r="F18" s="184">
        <f>279800+2000</f>
        <v>281800</v>
      </c>
      <c r="G18" s="85" t="s">
        <v>358</v>
      </c>
      <c r="H18" s="193">
        <v>41939</v>
      </c>
      <c r="I18" s="188" t="s">
        <v>1835</v>
      </c>
      <c r="J18" s="215">
        <v>41854</v>
      </c>
      <c r="K18" s="192" t="s">
        <v>3035</v>
      </c>
      <c r="L18" s="192" t="s">
        <v>1178</v>
      </c>
      <c r="M18" s="192" t="s">
        <v>1857</v>
      </c>
      <c r="N18" s="218">
        <v>41919</v>
      </c>
    </row>
    <row r="19" s="85" customFormat="1" ht="20.25" customHeight="1" spans="1:17">
      <c r="A19" s="85" t="s">
        <v>2958</v>
      </c>
      <c r="B19" s="184" t="s">
        <v>3036</v>
      </c>
      <c r="C19" s="189" t="s">
        <v>369</v>
      </c>
      <c r="D19" s="141" t="s">
        <v>3037</v>
      </c>
      <c r="E19" s="192" t="s">
        <v>2868</v>
      </c>
      <c r="F19" s="184">
        <f>269800+2000</f>
        <v>271800</v>
      </c>
      <c r="G19" s="85" t="s">
        <v>358</v>
      </c>
      <c r="H19" s="193">
        <v>41970</v>
      </c>
      <c r="I19" s="188" t="s">
        <v>2874</v>
      </c>
      <c r="J19" s="215">
        <v>41901</v>
      </c>
      <c r="K19" s="192" t="s">
        <v>3038</v>
      </c>
      <c r="L19" s="192" t="s">
        <v>378</v>
      </c>
      <c r="M19" s="218">
        <v>41938</v>
      </c>
      <c r="N19" s="218" t="s">
        <v>99</v>
      </c>
      <c r="Q19" s="85" t="s">
        <v>3039</v>
      </c>
    </row>
    <row r="20" s="85" customFormat="1" ht="20.25" customHeight="1" spans="1:14">
      <c r="A20" s="85" t="s">
        <v>2958</v>
      </c>
      <c r="B20" s="184" t="s">
        <v>3040</v>
      </c>
      <c r="C20" s="189" t="s">
        <v>369</v>
      </c>
      <c r="D20" s="141" t="s">
        <v>3041</v>
      </c>
      <c r="E20" s="192" t="s">
        <v>3042</v>
      </c>
      <c r="F20" s="184">
        <v>269800</v>
      </c>
      <c r="G20" s="85" t="s">
        <v>358</v>
      </c>
      <c r="H20" s="193">
        <v>42094</v>
      </c>
      <c r="I20" s="188" t="s">
        <v>1979</v>
      </c>
      <c r="J20" s="215">
        <v>42001</v>
      </c>
      <c r="K20" s="192" t="s">
        <v>3043</v>
      </c>
      <c r="L20" s="192" t="s">
        <v>3044</v>
      </c>
      <c r="M20" s="218">
        <v>41914</v>
      </c>
      <c r="N20" s="218" t="s">
        <v>367</v>
      </c>
    </row>
    <row r="21" s="85" customFormat="1" ht="20.25" customHeight="1" spans="1:17">
      <c r="A21" s="85" t="s">
        <v>3045</v>
      </c>
      <c r="B21" s="184" t="s">
        <v>3046</v>
      </c>
      <c r="C21" s="189"/>
      <c r="D21" s="141" t="s">
        <v>3047</v>
      </c>
      <c r="E21" s="192" t="s">
        <v>3048</v>
      </c>
      <c r="F21" s="184">
        <v>399800</v>
      </c>
      <c r="G21" s="85" t="s">
        <v>3049</v>
      </c>
      <c r="H21" s="193">
        <v>42122</v>
      </c>
      <c r="I21" s="188" t="s">
        <v>3050</v>
      </c>
      <c r="J21" s="215">
        <v>41983</v>
      </c>
      <c r="K21" s="192" t="s">
        <v>3051</v>
      </c>
      <c r="L21" s="192" t="s">
        <v>1320</v>
      </c>
      <c r="M21" s="218">
        <v>41993</v>
      </c>
      <c r="N21" s="218" t="s">
        <v>99</v>
      </c>
      <c r="O21" s="85">
        <v>385830</v>
      </c>
      <c r="Q21" s="85" t="s">
        <v>3052</v>
      </c>
    </row>
    <row r="22" s="85" customFormat="1" ht="20.25" customHeight="1" spans="1:14">
      <c r="A22" s="85" t="s">
        <v>2958</v>
      </c>
      <c r="B22" s="184" t="s">
        <v>3053</v>
      </c>
      <c r="C22" s="189" t="s">
        <v>369</v>
      </c>
      <c r="D22" s="141" t="s">
        <v>3054</v>
      </c>
      <c r="E22" s="192" t="s">
        <v>3055</v>
      </c>
      <c r="F22" s="184">
        <v>269800</v>
      </c>
      <c r="G22" s="85" t="s">
        <v>3056</v>
      </c>
      <c r="H22" s="193">
        <v>42122</v>
      </c>
      <c r="I22" s="188" t="s">
        <v>1979</v>
      </c>
      <c r="J22" s="215">
        <v>42000</v>
      </c>
      <c r="K22" s="192" t="s">
        <v>3057</v>
      </c>
      <c r="L22" s="192" t="s">
        <v>554</v>
      </c>
      <c r="M22" s="218">
        <v>41990</v>
      </c>
      <c r="N22" s="218" t="s">
        <v>367</v>
      </c>
    </row>
    <row r="23" s="85" customFormat="1" ht="20.25" customHeight="1" spans="1:15">
      <c r="A23" s="141" t="s">
        <v>3058</v>
      </c>
      <c r="B23" s="184"/>
      <c r="C23" s="189" t="s">
        <v>369</v>
      </c>
      <c r="D23" s="188" t="s">
        <v>3059</v>
      </c>
      <c r="E23" s="192" t="s">
        <v>3060</v>
      </c>
      <c r="F23" s="184">
        <v>269800</v>
      </c>
      <c r="G23" s="85" t="s">
        <v>3061</v>
      </c>
      <c r="H23" s="193">
        <v>42122</v>
      </c>
      <c r="I23" s="188" t="s">
        <v>593</v>
      </c>
      <c r="J23" s="216">
        <v>42049</v>
      </c>
      <c r="K23" s="192" t="s">
        <v>3062</v>
      </c>
      <c r="L23" s="192" t="s">
        <v>1146</v>
      </c>
      <c r="M23" s="220" t="s">
        <v>99</v>
      </c>
      <c r="N23" s="218">
        <v>42088</v>
      </c>
      <c r="O23" s="218"/>
    </row>
    <row r="24" s="85" customFormat="1" ht="20.25" customHeight="1" spans="1:15">
      <c r="A24" s="141" t="s">
        <v>3058</v>
      </c>
      <c r="B24" s="184" t="s">
        <v>3063</v>
      </c>
      <c r="C24" s="189" t="s">
        <v>369</v>
      </c>
      <c r="D24" s="188" t="s">
        <v>3064</v>
      </c>
      <c r="E24" s="192" t="s">
        <v>3065</v>
      </c>
      <c r="F24" s="184">
        <v>269800</v>
      </c>
      <c r="G24" s="85" t="s">
        <v>3066</v>
      </c>
      <c r="H24" s="193">
        <v>42122</v>
      </c>
      <c r="I24" s="188" t="s">
        <v>1979</v>
      </c>
      <c r="J24" s="216">
        <v>42000</v>
      </c>
      <c r="K24" s="192" t="s">
        <v>3067</v>
      </c>
      <c r="L24" s="192" t="s">
        <v>681</v>
      </c>
      <c r="M24" s="220" t="s">
        <v>367</v>
      </c>
      <c r="N24" s="218">
        <v>42105</v>
      </c>
      <c r="O24" s="218"/>
    </row>
    <row r="25" s="3" customFormat="1" ht="21.75" customHeight="1" spans="1:15">
      <c r="A25" s="32" t="s">
        <v>0</v>
      </c>
      <c r="B25" s="33"/>
      <c r="C25" s="32" t="s">
        <v>29</v>
      </c>
      <c r="D25" s="32" t="s">
        <v>351</v>
      </c>
      <c r="E25" s="32" t="s">
        <v>31</v>
      </c>
      <c r="F25" s="32" t="s">
        <v>32</v>
      </c>
      <c r="G25" s="194" t="s">
        <v>36</v>
      </c>
      <c r="H25" s="32" t="s">
        <v>387</v>
      </c>
      <c r="I25" s="33" t="s">
        <v>352</v>
      </c>
      <c r="J25" s="194" t="s">
        <v>1405</v>
      </c>
      <c r="K25" s="45" t="s">
        <v>39</v>
      </c>
      <c r="L25" s="32" t="s">
        <v>353</v>
      </c>
      <c r="M25" s="32" t="s">
        <v>43</v>
      </c>
      <c r="N25" s="32" t="s">
        <v>47</v>
      </c>
      <c r="O25" s="32" t="s">
        <v>34</v>
      </c>
    </row>
    <row r="26" s="85" customFormat="1" ht="24.75" customHeight="1" spans="1:15">
      <c r="A26" s="141" t="s">
        <v>3068</v>
      </c>
      <c r="B26" s="184"/>
      <c r="C26" s="189" t="s">
        <v>369</v>
      </c>
      <c r="D26" s="188" t="s">
        <v>3069</v>
      </c>
      <c r="E26" s="192" t="s">
        <v>3070</v>
      </c>
      <c r="F26" s="184">
        <v>279800</v>
      </c>
      <c r="G26" s="195">
        <v>42124</v>
      </c>
      <c r="H26" s="195">
        <v>42129</v>
      </c>
      <c r="I26" s="193">
        <v>42131</v>
      </c>
      <c r="J26" s="188" t="s">
        <v>593</v>
      </c>
      <c r="K26" s="216">
        <v>42049</v>
      </c>
      <c r="L26" s="192" t="s">
        <v>3071</v>
      </c>
      <c r="M26" s="192" t="s">
        <v>2054</v>
      </c>
      <c r="N26" s="220" t="s">
        <v>1134</v>
      </c>
      <c r="O26" s="218">
        <v>42095</v>
      </c>
    </row>
    <row r="27" s="185" customFormat="1" ht="20.1" customHeight="1" spans="1:17">
      <c r="A27" s="196" t="s">
        <v>3072</v>
      </c>
      <c r="B27" s="60" t="s">
        <v>3073</v>
      </c>
      <c r="C27" s="197" t="s">
        <v>3074</v>
      </c>
      <c r="D27" s="109" t="s">
        <v>3075</v>
      </c>
      <c r="E27" s="109" t="s">
        <v>3055</v>
      </c>
      <c r="F27" s="109">
        <v>324800</v>
      </c>
      <c r="G27" s="198">
        <v>42246</v>
      </c>
      <c r="H27" s="198">
        <v>42257</v>
      </c>
      <c r="I27" s="221">
        <v>42257</v>
      </c>
      <c r="J27" s="109" t="s">
        <v>1402</v>
      </c>
      <c r="K27" s="198">
        <v>42116</v>
      </c>
      <c r="L27" s="222" t="s">
        <v>988</v>
      </c>
      <c r="M27" s="185" t="s">
        <v>3076</v>
      </c>
      <c r="N27" s="185" t="s">
        <v>554</v>
      </c>
      <c r="O27" s="223" t="s">
        <v>99</v>
      </c>
      <c r="P27" s="224">
        <v>42244</v>
      </c>
      <c r="Q27" s="185" t="s">
        <v>2082</v>
      </c>
    </row>
    <row r="28" s="185" customFormat="1" ht="25.5" customHeight="1" spans="1:16">
      <c r="A28" s="65" t="s">
        <v>3077</v>
      </c>
      <c r="B28" s="60"/>
      <c r="C28" s="199"/>
      <c r="D28" s="60" t="s">
        <v>3078</v>
      </c>
      <c r="E28" s="109" t="s">
        <v>3079</v>
      </c>
      <c r="F28" s="200" t="s">
        <v>3080</v>
      </c>
      <c r="G28" s="109">
        <v>373500</v>
      </c>
      <c r="H28" s="161">
        <v>42276</v>
      </c>
      <c r="I28" s="109" t="s">
        <v>593</v>
      </c>
      <c r="J28" s="198">
        <v>42049</v>
      </c>
      <c r="K28" s="161"/>
      <c r="L28" s="225" t="s">
        <v>3081</v>
      </c>
      <c r="M28" s="200" t="s">
        <v>681</v>
      </c>
      <c r="N28" s="225" t="s">
        <v>99</v>
      </c>
      <c r="O28" s="36">
        <v>42170</v>
      </c>
      <c r="P28" s="185" t="s">
        <v>3082</v>
      </c>
    </row>
    <row r="29" s="77" customFormat="1" spans="10:10">
      <c r="J29" s="115"/>
    </row>
    <row r="30" s="30" customFormat="1" ht="21.95" customHeight="1" spans="1:38">
      <c r="A30" s="39" t="s">
        <v>0</v>
      </c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G30" s="40" t="s">
        <v>34</v>
      </c>
      <c r="H30" s="41" t="s">
        <v>386</v>
      </c>
      <c r="I30" s="41" t="s">
        <v>387</v>
      </c>
      <c r="J30" s="48" t="s">
        <v>37</v>
      </c>
      <c r="K30" s="48" t="s">
        <v>38</v>
      </c>
      <c r="L30" s="48" t="s">
        <v>39</v>
      </c>
      <c r="M30" s="49" t="s">
        <v>388</v>
      </c>
      <c r="N30" s="50" t="s">
        <v>42</v>
      </c>
      <c r="O30" s="50" t="s">
        <v>43</v>
      </c>
      <c r="P30" s="51" t="s">
        <v>44</v>
      </c>
      <c r="Q30" s="55" t="s">
        <v>45</v>
      </c>
      <c r="R30" s="55" t="s">
        <v>46</v>
      </c>
      <c r="S30" s="55" t="s">
        <v>47</v>
      </c>
      <c r="T30" s="30" t="s">
        <v>34</v>
      </c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9"/>
    </row>
    <row r="31" s="60" customFormat="1" ht="21.95" customHeight="1" spans="1:38">
      <c r="A31" s="60" t="s">
        <v>3083</v>
      </c>
      <c r="C31" s="60" t="s">
        <v>2098</v>
      </c>
      <c r="D31" s="60" t="s">
        <v>3084</v>
      </c>
      <c r="E31" s="201" t="s">
        <v>3085</v>
      </c>
      <c r="F31" s="60">
        <v>319800</v>
      </c>
      <c r="G31" s="117" t="s">
        <v>2889</v>
      </c>
      <c r="H31" s="69">
        <v>42264</v>
      </c>
      <c r="I31" s="69" t="s">
        <v>384</v>
      </c>
      <c r="J31" s="69">
        <v>42336</v>
      </c>
      <c r="K31" s="69">
        <v>42049</v>
      </c>
      <c r="L31" s="69">
        <v>42049</v>
      </c>
      <c r="M31" s="226" t="s">
        <v>67</v>
      </c>
      <c r="N31" s="227" t="s">
        <v>3086</v>
      </c>
      <c r="O31" s="201" t="s">
        <v>576</v>
      </c>
      <c r="P31" s="60" t="s">
        <v>400</v>
      </c>
      <c r="Q31" s="69"/>
      <c r="S31" s="227"/>
      <c r="T31" s="60" t="s">
        <v>3087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73"/>
    </row>
    <row r="32" s="60" customFormat="1" ht="21.95" customHeight="1" spans="1:38">
      <c r="A32" s="60" t="s">
        <v>3083</v>
      </c>
      <c r="B32" s="60" t="s">
        <v>3088</v>
      </c>
      <c r="C32" s="60" t="s">
        <v>2098</v>
      </c>
      <c r="D32" s="60" t="s">
        <v>3089</v>
      </c>
      <c r="E32" s="201" t="s">
        <v>3085</v>
      </c>
      <c r="F32" s="60">
        <v>319800</v>
      </c>
      <c r="G32" s="117"/>
      <c r="H32" s="69">
        <v>42319</v>
      </c>
      <c r="I32" s="69" t="s">
        <v>384</v>
      </c>
      <c r="J32" s="69">
        <v>42336</v>
      </c>
      <c r="K32" s="69">
        <v>42051</v>
      </c>
      <c r="L32" s="69">
        <v>42051</v>
      </c>
      <c r="M32" s="226" t="s">
        <v>67</v>
      </c>
      <c r="N32" s="227" t="s">
        <v>3090</v>
      </c>
      <c r="O32" s="201" t="s">
        <v>1444</v>
      </c>
      <c r="P32" s="60" t="s">
        <v>167</v>
      </c>
      <c r="Q32" s="69">
        <v>42309</v>
      </c>
      <c r="R32" s="71">
        <v>42309</v>
      </c>
      <c r="S32" s="227" t="s">
        <v>168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73"/>
    </row>
    <row r="33" s="60" customFormat="1" ht="21.95" customHeight="1" spans="1:38">
      <c r="A33" s="60" t="s">
        <v>3077</v>
      </c>
      <c r="B33" s="60" t="s">
        <v>3091</v>
      </c>
      <c r="C33" s="60" t="s">
        <v>3092</v>
      </c>
      <c r="D33" s="34" t="s">
        <v>3093</v>
      </c>
      <c r="E33" s="201" t="s">
        <v>3094</v>
      </c>
      <c r="F33" s="60">
        <v>373500</v>
      </c>
      <c r="G33" s="117"/>
      <c r="H33" s="69">
        <v>42423</v>
      </c>
      <c r="I33" s="228">
        <v>42440</v>
      </c>
      <c r="J33" s="69">
        <v>42440</v>
      </c>
      <c r="K33" s="69">
        <v>42416</v>
      </c>
      <c r="L33" s="69">
        <v>42404</v>
      </c>
      <c r="M33" s="226"/>
      <c r="N33" s="227" t="s">
        <v>3095</v>
      </c>
      <c r="O33" s="201" t="s">
        <v>2237</v>
      </c>
      <c r="P33" s="60" t="s">
        <v>222</v>
      </c>
      <c r="Q33" s="69">
        <v>42317</v>
      </c>
      <c r="R33" s="71">
        <v>42317</v>
      </c>
      <c r="S33" s="227" t="s">
        <v>367</v>
      </c>
      <c r="T33" s="60" t="s">
        <v>3096</v>
      </c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</row>
    <row r="34" s="60" customFormat="1" ht="21.95" customHeight="1" spans="1:37">
      <c r="A34" s="64" t="s">
        <v>3097</v>
      </c>
      <c r="B34" s="60" t="s">
        <v>3098</v>
      </c>
      <c r="D34" s="60" t="s">
        <v>3099</v>
      </c>
      <c r="E34" s="202" t="s">
        <v>3048</v>
      </c>
      <c r="F34" s="60">
        <v>399800</v>
      </c>
      <c r="G34" s="64"/>
      <c r="H34" s="69">
        <v>42513</v>
      </c>
      <c r="I34" s="69">
        <v>42514</v>
      </c>
      <c r="J34" s="95">
        <v>42543</v>
      </c>
      <c r="K34" s="95">
        <v>42471</v>
      </c>
      <c r="L34" s="95">
        <v>42472</v>
      </c>
      <c r="M34" s="229" t="s">
        <v>67</v>
      </c>
      <c r="N34" s="230" t="s">
        <v>3100</v>
      </c>
      <c r="O34" s="202" t="s">
        <v>180</v>
      </c>
      <c r="P34" s="230" t="s">
        <v>98</v>
      </c>
      <c r="Q34" s="38">
        <v>42511</v>
      </c>
      <c r="R34" s="71">
        <v>42511</v>
      </c>
      <c r="S34" s="60" t="s">
        <v>99</v>
      </c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3"/>
    </row>
    <row r="35" s="60" customFormat="1" ht="21.95" customHeight="1" spans="1:37">
      <c r="A35" s="64" t="s">
        <v>3101</v>
      </c>
      <c r="B35" s="60" t="s">
        <v>3102</v>
      </c>
      <c r="D35" s="98" t="s">
        <v>3103</v>
      </c>
      <c r="E35" s="202" t="s">
        <v>403</v>
      </c>
      <c r="F35" s="60">
        <v>299800</v>
      </c>
      <c r="G35" s="203"/>
      <c r="H35" s="69">
        <v>42577</v>
      </c>
      <c r="I35" s="69">
        <v>42577</v>
      </c>
      <c r="J35" s="95">
        <v>42579</v>
      </c>
      <c r="K35" s="95">
        <v>42495</v>
      </c>
      <c r="L35" s="95">
        <v>42499</v>
      </c>
      <c r="M35" s="229" t="s">
        <v>67</v>
      </c>
      <c r="N35" s="230" t="s">
        <v>3104</v>
      </c>
      <c r="O35" s="202" t="s">
        <v>606</v>
      </c>
      <c r="P35" s="230" t="s">
        <v>400</v>
      </c>
      <c r="Q35" s="38">
        <v>42572</v>
      </c>
      <c r="R35" s="71">
        <v>42573</v>
      </c>
      <c r="S35" s="60" t="s">
        <v>99</v>
      </c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3"/>
    </row>
    <row r="36" s="60" customFormat="1" ht="21.95" customHeight="1" spans="1:38">
      <c r="A36" s="64" t="s">
        <v>3101</v>
      </c>
      <c r="B36" s="60" t="s">
        <v>3105</v>
      </c>
      <c r="D36" s="60" t="s">
        <v>3106</v>
      </c>
      <c r="E36" s="202" t="s">
        <v>3055</v>
      </c>
      <c r="F36" s="60">
        <v>299800</v>
      </c>
      <c r="G36" s="69">
        <v>42635</v>
      </c>
      <c r="H36" s="69">
        <v>42636</v>
      </c>
      <c r="I36" s="95">
        <v>42550</v>
      </c>
      <c r="J36" s="95">
        <v>42399</v>
      </c>
      <c r="K36" s="95">
        <v>42401</v>
      </c>
      <c r="L36" s="231">
        <f ca="1">TODAY()-K36</f>
        <v>1404</v>
      </c>
      <c r="M36" s="229" t="s">
        <v>67</v>
      </c>
      <c r="N36" s="230" t="s">
        <v>3107</v>
      </c>
      <c r="O36" s="202" t="s">
        <v>180</v>
      </c>
      <c r="P36" s="230" t="s">
        <v>98</v>
      </c>
      <c r="Q36" s="38">
        <v>42630</v>
      </c>
      <c r="R36" s="71">
        <v>42631</v>
      </c>
      <c r="S36" s="60" t="s">
        <v>99</v>
      </c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</row>
    <row r="37" s="60" customFormat="1" ht="21.95" customHeight="1" spans="1:38">
      <c r="A37" s="64" t="s">
        <v>3101</v>
      </c>
      <c r="B37" s="60" t="s">
        <v>3108</v>
      </c>
      <c r="C37" s="60" t="s">
        <v>3109</v>
      </c>
      <c r="D37" s="202" t="s">
        <v>3110</v>
      </c>
      <c r="E37" s="60">
        <v>299800</v>
      </c>
      <c r="F37" s="203"/>
      <c r="G37" s="69">
        <v>42668</v>
      </c>
      <c r="H37" s="69">
        <v>42669</v>
      </c>
      <c r="I37" s="162">
        <v>42640</v>
      </c>
      <c r="J37" s="95"/>
      <c r="K37" s="95">
        <v>42516</v>
      </c>
      <c r="L37" s="231">
        <f ca="1">TODAY()-K37</f>
        <v>1289</v>
      </c>
      <c r="M37" s="229" t="s">
        <v>67</v>
      </c>
      <c r="N37" s="230" t="s">
        <v>3111</v>
      </c>
      <c r="O37" s="202" t="s">
        <v>467</v>
      </c>
      <c r="P37" s="230" t="s">
        <v>98</v>
      </c>
      <c r="Q37" s="38">
        <v>42660</v>
      </c>
      <c r="R37" s="71">
        <v>42660</v>
      </c>
      <c r="S37" s="60" t="s">
        <v>168</v>
      </c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</row>
    <row r="38" s="60" customFormat="1" ht="21.95" customHeight="1" spans="1:38">
      <c r="A38" s="64" t="s">
        <v>3097</v>
      </c>
      <c r="B38" s="60" t="s">
        <v>3112</v>
      </c>
      <c r="C38" s="103" t="s">
        <v>3113</v>
      </c>
      <c r="D38" s="202" t="s">
        <v>3114</v>
      </c>
      <c r="E38" s="60">
        <v>399800</v>
      </c>
      <c r="F38" s="204" t="s">
        <v>3115</v>
      </c>
      <c r="G38" s="71">
        <v>42702</v>
      </c>
      <c r="H38" s="130">
        <v>42703</v>
      </c>
      <c r="I38" s="162">
        <v>42700</v>
      </c>
      <c r="J38" s="95">
        <v>42611</v>
      </c>
      <c r="K38" s="95">
        <v>42611</v>
      </c>
      <c r="L38" s="231">
        <f ca="1">TODAY()-K38</f>
        <v>1194</v>
      </c>
      <c r="M38" s="229" t="s">
        <v>67</v>
      </c>
      <c r="N38" s="230" t="s">
        <v>3116</v>
      </c>
      <c r="O38" s="202" t="s">
        <v>166</v>
      </c>
      <c r="P38" s="230" t="s">
        <v>393</v>
      </c>
      <c r="Q38" s="38">
        <v>42697</v>
      </c>
      <c r="R38" s="71">
        <v>42697</v>
      </c>
      <c r="S38" s="60" t="s">
        <v>99</v>
      </c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</row>
    <row r="39" s="60" customFormat="1" ht="21.95" customHeight="1" spans="1:39">
      <c r="A39" s="64" t="s">
        <v>3101</v>
      </c>
      <c r="B39" s="60" t="s">
        <v>3117</v>
      </c>
      <c r="C39" s="60"/>
      <c r="D39" s="60" t="s">
        <v>3118</v>
      </c>
      <c r="E39" s="202" t="s">
        <v>3119</v>
      </c>
      <c r="F39" s="60">
        <v>299800</v>
      </c>
      <c r="G39" s="64" t="s">
        <v>1213</v>
      </c>
      <c r="H39" s="69">
        <v>42863</v>
      </c>
      <c r="I39" s="69"/>
      <c r="J39" s="162">
        <v>42640</v>
      </c>
      <c r="K39" s="95"/>
      <c r="L39" s="95">
        <v>42590</v>
      </c>
      <c r="M39" s="231">
        <f ca="1">TODAY()-L39</f>
        <v>1215</v>
      </c>
      <c r="N39" s="229" t="s">
        <v>67</v>
      </c>
      <c r="O39" s="232" t="s">
        <v>3120</v>
      </c>
      <c r="P39" s="233" t="s">
        <v>3121</v>
      </c>
      <c r="Q39" s="230" t="s">
        <v>393</v>
      </c>
      <c r="R39" s="38">
        <v>42855</v>
      </c>
      <c r="S39" s="71">
        <v>42857</v>
      </c>
      <c r="T39" s="60" t="s">
        <v>99</v>
      </c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3"/>
    </row>
    <row r="40" s="60" customFormat="1" ht="21.95" customHeight="1" spans="1:39">
      <c r="A40" s="64" t="s">
        <v>3122</v>
      </c>
      <c r="B40" s="60" t="s">
        <v>3123</v>
      </c>
      <c r="C40" s="60" t="s">
        <v>1000</v>
      </c>
      <c r="D40" s="60" t="s">
        <v>3124</v>
      </c>
      <c r="E40" s="202" t="s">
        <v>730</v>
      </c>
      <c r="F40" s="60">
        <v>399800</v>
      </c>
      <c r="G40" s="64"/>
      <c r="H40" s="69">
        <v>42870</v>
      </c>
      <c r="I40" s="69"/>
      <c r="J40" s="119">
        <v>42883</v>
      </c>
      <c r="K40" s="95">
        <v>42864</v>
      </c>
      <c r="L40" s="95">
        <v>42866</v>
      </c>
      <c r="M40" s="231"/>
      <c r="N40" s="229"/>
      <c r="O40" s="230" t="s">
        <v>3125</v>
      </c>
      <c r="P40" s="202" t="s">
        <v>3126</v>
      </c>
      <c r="Q40" s="230" t="s">
        <v>862</v>
      </c>
      <c r="R40" s="38">
        <v>42864</v>
      </c>
      <c r="S40" s="71">
        <v>42865</v>
      </c>
      <c r="T40" s="60" t="s">
        <v>99</v>
      </c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3"/>
    </row>
    <row r="41" s="30" customFormat="1" ht="21.95" customHeight="1" spans="1:38">
      <c r="A41" s="205" t="s">
        <v>0</v>
      </c>
      <c r="B41" s="39" t="s">
        <v>28</v>
      </c>
      <c r="C41" s="39" t="s">
        <v>428</v>
      </c>
      <c r="D41" s="30" t="s">
        <v>30</v>
      </c>
      <c r="E41" s="39" t="s">
        <v>31</v>
      </c>
      <c r="F41" s="39" t="s">
        <v>32</v>
      </c>
      <c r="G41" s="40" t="s">
        <v>34</v>
      </c>
      <c r="H41" s="41" t="s">
        <v>386</v>
      </c>
      <c r="I41" s="48" t="s">
        <v>37</v>
      </c>
      <c r="J41" s="48" t="s">
        <v>38</v>
      </c>
      <c r="K41" s="48" t="s">
        <v>39</v>
      </c>
      <c r="L41" s="52" t="s">
        <v>40</v>
      </c>
      <c r="M41" s="234" t="s">
        <v>41</v>
      </c>
      <c r="N41" s="50" t="s">
        <v>42</v>
      </c>
      <c r="O41" s="50" t="s">
        <v>43</v>
      </c>
      <c r="P41" s="51" t="s">
        <v>44</v>
      </c>
      <c r="Q41" s="55" t="s">
        <v>45</v>
      </c>
      <c r="R41" s="55" t="s">
        <v>46</v>
      </c>
      <c r="S41" s="55" t="s">
        <v>47</v>
      </c>
      <c r="T41" s="30" t="s">
        <v>34</v>
      </c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9"/>
    </row>
    <row r="42" s="34" customFormat="1" ht="21.95" customHeight="1" spans="1:38">
      <c r="A42" s="35" t="s">
        <v>3127</v>
      </c>
      <c r="B42" s="34" t="s">
        <v>3128</v>
      </c>
      <c r="C42" s="34"/>
      <c r="D42" s="34" t="s">
        <v>3129</v>
      </c>
      <c r="E42" s="202" t="s">
        <v>3130</v>
      </c>
      <c r="F42" s="34">
        <v>369800</v>
      </c>
      <c r="G42" s="35" t="s">
        <v>3131</v>
      </c>
      <c r="H42" s="38">
        <v>42912</v>
      </c>
      <c r="I42" s="126">
        <v>42730</v>
      </c>
      <c r="J42" s="38">
        <v>42564</v>
      </c>
      <c r="K42" s="38">
        <v>42562</v>
      </c>
      <c r="L42" s="235">
        <f ca="1">TODAY()-K42</f>
        <v>1243</v>
      </c>
      <c r="M42" s="236" t="s">
        <v>67</v>
      </c>
      <c r="N42" s="230" t="s">
        <v>3132</v>
      </c>
      <c r="O42" s="202" t="s">
        <v>714</v>
      </c>
      <c r="P42" s="230" t="s">
        <v>393</v>
      </c>
      <c r="Q42" s="38">
        <v>42896</v>
      </c>
      <c r="R42" s="47">
        <v>42899</v>
      </c>
      <c r="S42" s="34" t="s">
        <v>168</v>
      </c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2"/>
      <c r="AK42" s="242"/>
      <c r="AL42" s="245"/>
    </row>
    <row r="43" s="34" customFormat="1" ht="21.95" customHeight="1" spans="1:38">
      <c r="A43" s="35" t="s">
        <v>3127</v>
      </c>
      <c r="B43" s="34" t="s">
        <v>3133</v>
      </c>
      <c r="C43" s="34"/>
      <c r="D43" s="34" t="s">
        <v>3134</v>
      </c>
      <c r="E43" s="202" t="s">
        <v>3135</v>
      </c>
      <c r="F43" s="34">
        <v>369800</v>
      </c>
      <c r="G43" s="206" t="s">
        <v>3136</v>
      </c>
      <c r="H43" s="38"/>
      <c r="I43" s="237">
        <v>42913</v>
      </c>
      <c r="J43" s="38">
        <v>42976</v>
      </c>
      <c r="K43" s="38">
        <v>42590</v>
      </c>
      <c r="L43" s="235">
        <f ca="1">TODAY()-K43</f>
        <v>1215</v>
      </c>
      <c r="M43" s="236" t="s">
        <v>67</v>
      </c>
      <c r="N43" s="230" t="s">
        <v>1631</v>
      </c>
      <c r="O43" s="202" t="s">
        <v>467</v>
      </c>
      <c r="P43" s="230" t="s">
        <v>98</v>
      </c>
      <c r="Q43" s="38">
        <v>42960</v>
      </c>
      <c r="R43" s="47">
        <v>42960</v>
      </c>
      <c r="S43" s="34" t="s">
        <v>168</v>
      </c>
      <c r="T43" s="34" t="s">
        <v>3137</v>
      </c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42"/>
      <c r="AL43" s="245"/>
    </row>
    <row r="44" s="34" customFormat="1" ht="21.95" customHeight="1" spans="1:38">
      <c r="A44" s="35" t="s">
        <v>3122</v>
      </c>
      <c r="B44" s="34" t="s">
        <v>3138</v>
      </c>
      <c r="C44" s="34" t="s">
        <v>1000</v>
      </c>
      <c r="D44" s="207" t="s">
        <v>3139</v>
      </c>
      <c r="E44" s="202" t="s">
        <v>3140</v>
      </c>
      <c r="F44" s="34">
        <v>399800</v>
      </c>
      <c r="G44" s="35"/>
      <c r="H44" s="38">
        <v>42978</v>
      </c>
      <c r="I44" s="126">
        <v>43006</v>
      </c>
      <c r="J44" s="38">
        <v>42970</v>
      </c>
      <c r="K44" s="38">
        <v>42965</v>
      </c>
      <c r="L44" s="235">
        <f ca="1">TODAY()-K44</f>
        <v>840</v>
      </c>
      <c r="M44" s="236" t="s">
        <v>67</v>
      </c>
      <c r="N44" s="230" t="s">
        <v>3141</v>
      </c>
      <c r="O44" s="202" t="s">
        <v>606</v>
      </c>
      <c r="P44" s="230" t="s">
        <v>393</v>
      </c>
      <c r="Q44" s="38">
        <v>42974</v>
      </c>
      <c r="R44" s="47">
        <v>42974</v>
      </c>
      <c r="S44" s="34" t="s">
        <v>168</v>
      </c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2"/>
      <c r="AK44" s="242"/>
      <c r="AL44" s="245"/>
    </row>
    <row r="45" s="34" customFormat="1" ht="21.95" customHeight="1" spans="1:38">
      <c r="A45" s="35" t="s">
        <v>3122</v>
      </c>
      <c r="B45" s="34" t="s">
        <v>3142</v>
      </c>
      <c r="C45" s="34" t="s">
        <v>1000</v>
      </c>
      <c r="D45" s="34" t="s">
        <v>3143</v>
      </c>
      <c r="E45" s="202" t="s">
        <v>3144</v>
      </c>
      <c r="F45" s="34">
        <v>399800</v>
      </c>
      <c r="G45" s="35"/>
      <c r="H45" s="38">
        <v>43020</v>
      </c>
      <c r="I45" s="126">
        <v>43006</v>
      </c>
      <c r="J45" s="38">
        <v>43005</v>
      </c>
      <c r="K45" s="38">
        <v>43007</v>
      </c>
      <c r="L45" s="235">
        <f ca="1">TODAY()-K45</f>
        <v>798</v>
      </c>
      <c r="M45" s="236"/>
      <c r="N45" s="230" t="s">
        <v>3145</v>
      </c>
      <c r="O45" s="202" t="s">
        <v>606</v>
      </c>
      <c r="P45" s="230" t="s">
        <v>393</v>
      </c>
      <c r="Q45" s="38">
        <v>43013</v>
      </c>
      <c r="R45" s="47">
        <v>43014</v>
      </c>
      <c r="S45" s="34" t="s">
        <v>168</v>
      </c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5"/>
    </row>
    <row r="46" s="31" customFormat="1" ht="22.5" customHeight="1" spans="1:44">
      <c r="A46" s="31" t="s">
        <v>0</v>
      </c>
      <c r="B46" s="31" t="s">
        <v>28</v>
      </c>
      <c r="C46" s="31" t="s">
        <v>428</v>
      </c>
      <c r="D46" s="31" t="s">
        <v>30</v>
      </c>
      <c r="E46" s="31" t="s">
        <v>31</v>
      </c>
      <c r="F46" s="42" t="s">
        <v>32</v>
      </c>
      <c r="G46" s="43" t="s">
        <v>34</v>
      </c>
      <c r="H46" s="44" t="s">
        <v>35</v>
      </c>
      <c r="I46" s="41" t="s">
        <v>36</v>
      </c>
      <c r="J46" s="41" t="s">
        <v>37</v>
      </c>
      <c r="K46" s="41" t="s">
        <v>38</v>
      </c>
      <c r="L46" s="41" t="s">
        <v>39</v>
      </c>
      <c r="M46" s="52" t="s">
        <v>40</v>
      </c>
      <c r="N46" s="53" t="s">
        <v>41</v>
      </c>
      <c r="O46" s="54" t="s">
        <v>42</v>
      </c>
      <c r="P46" s="54" t="s">
        <v>43</v>
      </c>
      <c r="Q46" s="54" t="s">
        <v>44</v>
      </c>
      <c r="R46" s="41" t="s">
        <v>45</v>
      </c>
      <c r="S46" s="41" t="s">
        <v>46</v>
      </c>
      <c r="T46" s="54" t="s">
        <v>429</v>
      </c>
      <c r="U46" s="31" t="s">
        <v>34</v>
      </c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8"/>
    </row>
    <row r="47" s="186" customFormat="1" ht="21.95" customHeight="1" spans="1:39">
      <c r="A47" s="208" t="s">
        <v>3122</v>
      </c>
      <c r="B47" s="186" t="s">
        <v>3146</v>
      </c>
      <c r="C47" s="186" t="s">
        <v>1000</v>
      </c>
      <c r="D47" s="186" t="s">
        <v>3147</v>
      </c>
      <c r="E47" s="209" t="s">
        <v>3148</v>
      </c>
      <c r="F47" s="186">
        <v>399800</v>
      </c>
      <c r="G47" s="208"/>
      <c r="H47" s="210"/>
      <c r="I47" s="210">
        <v>43158</v>
      </c>
      <c r="J47" s="238">
        <v>43097</v>
      </c>
      <c r="K47" s="210">
        <v>43075</v>
      </c>
      <c r="L47" s="210">
        <v>43074</v>
      </c>
      <c r="M47" s="239">
        <f ca="1">TODAY()-L47</f>
        <v>731</v>
      </c>
      <c r="N47" s="240" t="s">
        <v>67</v>
      </c>
      <c r="O47" s="241" t="s">
        <v>3149</v>
      </c>
      <c r="P47" s="209" t="s">
        <v>1228</v>
      </c>
      <c r="Q47" s="241" t="s">
        <v>167</v>
      </c>
      <c r="R47" s="210">
        <v>43158</v>
      </c>
      <c r="S47" s="243">
        <v>43158</v>
      </c>
      <c r="T47" s="186" t="s">
        <v>99</v>
      </c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4"/>
      <c r="AL47" s="244"/>
      <c r="AM47" s="246"/>
    </row>
    <row r="48" s="34" customFormat="1" ht="21.95" customHeight="1" spans="1:39">
      <c r="A48" s="35" t="s">
        <v>3122</v>
      </c>
      <c r="B48" s="34" t="s">
        <v>3150</v>
      </c>
      <c r="C48" s="34" t="s">
        <v>1000</v>
      </c>
      <c r="D48" s="34" t="s">
        <v>3151</v>
      </c>
      <c r="E48" s="202" t="s">
        <v>730</v>
      </c>
      <c r="F48" s="34">
        <v>399800</v>
      </c>
      <c r="G48" s="35" t="s">
        <v>450</v>
      </c>
      <c r="H48" s="38"/>
      <c r="I48" s="38">
        <v>43236</v>
      </c>
      <c r="J48" s="126">
        <v>43067</v>
      </c>
      <c r="K48" s="38">
        <v>43058</v>
      </c>
      <c r="L48" s="38">
        <v>43053</v>
      </c>
      <c r="M48" s="235">
        <f ca="1">TODAY()-L48</f>
        <v>752</v>
      </c>
      <c r="N48" s="236" t="s">
        <v>67</v>
      </c>
      <c r="O48" s="230" t="s">
        <v>3152</v>
      </c>
      <c r="P48" s="202" t="s">
        <v>773</v>
      </c>
      <c r="Q48" s="230" t="s">
        <v>98</v>
      </c>
      <c r="R48" s="38">
        <v>43232</v>
      </c>
      <c r="S48" s="47">
        <v>43232</v>
      </c>
      <c r="T48" s="34" t="s">
        <v>168</v>
      </c>
      <c r="U48" s="35" t="s">
        <v>3153</v>
      </c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42"/>
      <c r="AK48" s="242"/>
      <c r="AL48" s="242"/>
      <c r="AM48" s="245"/>
    </row>
    <row r="49" s="34" customFormat="1" ht="21.95" customHeight="1" spans="1:39">
      <c r="A49" s="35" t="s">
        <v>3122</v>
      </c>
      <c r="B49" s="34" t="s">
        <v>3154</v>
      </c>
      <c r="C49" s="34" t="s">
        <v>1000</v>
      </c>
      <c r="D49" s="34" t="s">
        <v>3155</v>
      </c>
      <c r="E49" s="202" t="s">
        <v>3156</v>
      </c>
      <c r="F49" s="34">
        <v>404400</v>
      </c>
      <c r="G49" s="35"/>
      <c r="H49" s="38"/>
      <c r="I49" s="38">
        <v>43248</v>
      </c>
      <c r="J49" s="126">
        <v>43188</v>
      </c>
      <c r="K49" s="38">
        <v>43193</v>
      </c>
      <c r="L49" s="38">
        <v>43183</v>
      </c>
      <c r="M49" s="235">
        <f ca="1">TODAY()-L49</f>
        <v>622</v>
      </c>
      <c r="N49" s="236" t="s">
        <v>67</v>
      </c>
      <c r="O49" s="230" t="s">
        <v>3157</v>
      </c>
      <c r="P49" s="202" t="s">
        <v>194</v>
      </c>
      <c r="Q49" s="230" t="s">
        <v>173</v>
      </c>
      <c r="R49" s="38">
        <v>43241</v>
      </c>
      <c r="S49" s="47">
        <v>43242</v>
      </c>
      <c r="T49" s="34" t="s">
        <v>168</v>
      </c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  <c r="AJ49" s="242"/>
      <c r="AK49" s="242"/>
      <c r="AL49" s="242"/>
      <c r="AM49" s="245"/>
    </row>
    <row r="50" s="34" customFormat="1" ht="21.95" customHeight="1" spans="1:39">
      <c r="A50" s="35" t="s">
        <v>3122</v>
      </c>
      <c r="B50" s="34" t="s">
        <v>3158</v>
      </c>
      <c r="C50" s="34" t="s">
        <v>1000</v>
      </c>
      <c r="D50" s="34" t="s">
        <v>3159</v>
      </c>
      <c r="E50" s="202" t="s">
        <v>3144</v>
      </c>
      <c r="F50" s="34">
        <v>401400</v>
      </c>
      <c r="H50" s="38"/>
      <c r="I50" s="38">
        <v>43240</v>
      </c>
      <c r="J50" s="126">
        <v>43250</v>
      </c>
      <c r="K50" s="38">
        <v>43123</v>
      </c>
      <c r="L50" s="38">
        <v>43124</v>
      </c>
      <c r="M50" s="235">
        <f ca="1">TODAY()-L50</f>
        <v>681</v>
      </c>
      <c r="N50" s="236" t="s">
        <v>67</v>
      </c>
      <c r="O50" s="230" t="s">
        <v>3160</v>
      </c>
      <c r="P50" s="202" t="s">
        <v>467</v>
      </c>
      <c r="Q50" s="230" t="s">
        <v>173</v>
      </c>
      <c r="R50" s="38">
        <v>43225</v>
      </c>
      <c r="S50" s="47">
        <v>43225</v>
      </c>
      <c r="T50" s="34" t="s">
        <v>168</v>
      </c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5"/>
    </row>
  </sheetData>
  <conditionalFormatting sqref="L45">
    <cfRule type="cellIs" dxfId="1" priority="9" operator="greaterThan">
      <formula>260</formula>
    </cfRule>
    <cfRule type="cellIs" dxfId="1" priority="10" operator="greaterThan">
      <formula>330</formula>
    </cfRule>
  </conditionalFormatting>
  <conditionalFormatting sqref="M47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M48">
    <cfRule type="cellIs" dxfId="1" priority="5" operator="greaterThan">
      <formula>260</formula>
    </cfRule>
    <cfRule type="cellIs" dxfId="1" priority="6" operator="greaterThan">
      <formula>330</formula>
    </cfRule>
  </conditionalFormatting>
  <conditionalFormatting sqref="M49">
    <cfRule type="cellIs" dxfId="1" priority="3" operator="greaterThan">
      <formula>260</formula>
    </cfRule>
    <cfRule type="cellIs" dxfId="1" priority="4" operator="greaterThan">
      <formula>330</formula>
    </cfRule>
  </conditionalFormatting>
  <conditionalFormatting sqref="M50">
    <cfRule type="cellIs" dxfId="1" priority="1" operator="greaterThan">
      <formula>260</formula>
    </cfRule>
    <cfRule type="cellIs" dxfId="1" priority="2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"/>
  <sheetViews>
    <sheetView topLeftCell="A25" workbookViewId="0">
      <selection activeCell="A33" sqref="$A33:$XFD33"/>
    </sheetView>
  </sheetViews>
  <sheetFormatPr defaultColWidth="9" defaultRowHeight="12.75"/>
  <cols>
    <col min="4" max="4" width="18.2857142857143" customWidth="1"/>
    <col min="5" max="5" width="21.2857142857143" customWidth="1"/>
    <col min="7" max="8" width="11.2857142857143" customWidth="1"/>
    <col min="9" max="9" width="14.1428571428571" customWidth="1"/>
    <col min="10" max="10" width="13" customWidth="1"/>
    <col min="12" max="12" width="25.7142857142857" customWidth="1"/>
  </cols>
  <sheetData>
    <row r="1" s="3" customFormat="1" ht="21.75" customHeight="1" spans="1:16">
      <c r="A1" s="32" t="s">
        <v>0</v>
      </c>
      <c r="B1" s="32" t="s">
        <v>28</v>
      </c>
      <c r="C1" s="32" t="s">
        <v>29</v>
      </c>
      <c r="D1" s="32" t="s">
        <v>351</v>
      </c>
      <c r="E1" s="32" t="s">
        <v>31</v>
      </c>
      <c r="F1" s="32" t="s">
        <v>32</v>
      </c>
      <c r="G1" s="32" t="s">
        <v>36</v>
      </c>
      <c r="H1" s="1" t="s">
        <v>387</v>
      </c>
      <c r="I1" s="33" t="s">
        <v>352</v>
      </c>
      <c r="J1" s="33"/>
      <c r="K1" s="45" t="s">
        <v>39</v>
      </c>
      <c r="L1" s="32" t="s">
        <v>353</v>
      </c>
      <c r="M1" s="32" t="s">
        <v>43</v>
      </c>
      <c r="N1" s="32" t="s">
        <v>47</v>
      </c>
      <c r="O1" s="32" t="s">
        <v>34</v>
      </c>
      <c r="P1" s="46"/>
    </row>
    <row r="2" s="72" customFormat="1" ht="21" customHeight="1" spans="1:15">
      <c r="A2" s="34" t="s">
        <v>3161</v>
      </c>
      <c r="B2" s="34" t="s">
        <v>3162</v>
      </c>
      <c r="C2" s="64" t="s">
        <v>2098</v>
      </c>
      <c r="D2" s="64" t="s">
        <v>3163</v>
      </c>
      <c r="E2" s="65" t="s">
        <v>3164</v>
      </c>
      <c r="F2" s="34">
        <v>628000</v>
      </c>
      <c r="G2" s="128" t="s">
        <v>358</v>
      </c>
      <c r="H2" s="128"/>
      <c r="I2" s="159">
        <v>41785</v>
      </c>
      <c r="J2" s="47" t="s">
        <v>1770</v>
      </c>
      <c r="K2" s="38">
        <v>41774</v>
      </c>
      <c r="L2" s="60" t="s">
        <v>3165</v>
      </c>
      <c r="M2" s="60" t="s">
        <v>548</v>
      </c>
      <c r="N2" s="60" t="s">
        <v>99</v>
      </c>
      <c r="O2" s="71">
        <v>41700</v>
      </c>
    </row>
    <row r="3" s="72" customFormat="1" ht="21" customHeight="1" spans="1:17">
      <c r="A3" s="34" t="s">
        <v>3161</v>
      </c>
      <c r="B3" s="34" t="s">
        <v>3166</v>
      </c>
      <c r="C3" s="64" t="s">
        <v>2098</v>
      </c>
      <c r="D3" s="34" t="s">
        <v>3167</v>
      </c>
      <c r="E3" s="65" t="s">
        <v>3164</v>
      </c>
      <c r="F3" s="34">
        <v>628000</v>
      </c>
      <c r="G3" s="128" t="s">
        <v>358</v>
      </c>
      <c r="H3" s="128"/>
      <c r="I3" s="159">
        <v>41815</v>
      </c>
      <c r="J3" s="47" t="s">
        <v>1112</v>
      </c>
      <c r="K3" s="38">
        <v>41782</v>
      </c>
      <c r="L3" s="118" t="s">
        <v>3168</v>
      </c>
      <c r="M3" s="118" t="s">
        <v>1320</v>
      </c>
      <c r="N3" s="118" t="s">
        <v>99</v>
      </c>
      <c r="O3" s="160">
        <v>41792</v>
      </c>
      <c r="Q3" s="179"/>
    </row>
    <row r="4" s="72" customFormat="1" ht="21" customHeight="1" spans="1:17">
      <c r="A4" s="34" t="s">
        <v>3161</v>
      </c>
      <c r="B4" s="34" t="s">
        <v>3169</v>
      </c>
      <c r="C4" s="64" t="s">
        <v>2098</v>
      </c>
      <c r="D4" s="34" t="s">
        <v>3170</v>
      </c>
      <c r="E4" s="65" t="s">
        <v>3164</v>
      </c>
      <c r="F4" s="34">
        <v>628000</v>
      </c>
      <c r="G4" s="128" t="s">
        <v>358</v>
      </c>
      <c r="H4" s="128"/>
      <c r="I4" s="159">
        <v>41815</v>
      </c>
      <c r="J4" s="47" t="s">
        <v>1770</v>
      </c>
      <c r="K4" s="38">
        <v>41774</v>
      </c>
      <c r="L4" s="60" t="s">
        <v>3171</v>
      </c>
      <c r="M4" s="60" t="s">
        <v>576</v>
      </c>
      <c r="N4" s="60" t="s">
        <v>367</v>
      </c>
      <c r="O4" s="71">
        <v>41796</v>
      </c>
      <c r="Q4" s="180"/>
    </row>
    <row r="5" s="72" customFormat="1" ht="21" customHeight="1" spans="1:15">
      <c r="A5" s="34" t="s">
        <v>3161</v>
      </c>
      <c r="B5" s="34" t="s">
        <v>3172</v>
      </c>
      <c r="C5" s="64" t="s">
        <v>2098</v>
      </c>
      <c r="D5" s="34" t="s">
        <v>3173</v>
      </c>
      <c r="E5" s="65" t="s">
        <v>3164</v>
      </c>
      <c r="F5" s="34">
        <v>628000</v>
      </c>
      <c r="G5" s="128" t="s">
        <v>358</v>
      </c>
      <c r="H5" s="128"/>
      <c r="I5" s="159">
        <v>41848</v>
      </c>
      <c r="J5" s="161" t="s">
        <v>2833</v>
      </c>
      <c r="K5" s="47">
        <v>41836</v>
      </c>
      <c r="L5" s="60" t="s">
        <v>3174</v>
      </c>
      <c r="M5" s="60" t="s">
        <v>521</v>
      </c>
      <c r="N5" s="60" t="s">
        <v>99</v>
      </c>
      <c r="O5" s="71">
        <v>41840</v>
      </c>
    </row>
    <row r="6" s="72" customFormat="1" ht="21" customHeight="1" spans="1:15">
      <c r="A6" s="34" t="s">
        <v>3161</v>
      </c>
      <c r="B6" s="34" t="s">
        <v>3175</v>
      </c>
      <c r="C6" s="64" t="s">
        <v>2098</v>
      </c>
      <c r="D6" s="34" t="s">
        <v>3176</v>
      </c>
      <c r="E6" s="65" t="s">
        <v>3177</v>
      </c>
      <c r="F6" s="34">
        <v>628000</v>
      </c>
      <c r="G6" s="128" t="s">
        <v>358</v>
      </c>
      <c r="H6" s="128"/>
      <c r="I6" s="159">
        <v>41877</v>
      </c>
      <c r="J6" s="161" t="s">
        <v>3178</v>
      </c>
      <c r="K6" s="47">
        <v>41843</v>
      </c>
      <c r="L6" s="60" t="s">
        <v>3179</v>
      </c>
      <c r="M6" s="60" t="s">
        <v>166</v>
      </c>
      <c r="N6" s="60" t="s">
        <v>99</v>
      </c>
      <c r="O6" s="71">
        <v>41865</v>
      </c>
    </row>
    <row r="7" s="72" customFormat="1" ht="21" customHeight="1" spans="1:17">
      <c r="A7" s="34" t="s">
        <v>3161</v>
      </c>
      <c r="B7" s="34" t="s">
        <v>3180</v>
      </c>
      <c r="C7" s="64" t="s">
        <v>2098</v>
      </c>
      <c r="D7" s="34" t="s">
        <v>3181</v>
      </c>
      <c r="E7" s="65" t="s">
        <v>3182</v>
      </c>
      <c r="F7" s="34">
        <v>628000</v>
      </c>
      <c r="G7" s="128" t="s">
        <v>358</v>
      </c>
      <c r="H7" s="128"/>
      <c r="I7" s="159">
        <v>41939</v>
      </c>
      <c r="J7" s="161" t="s">
        <v>2843</v>
      </c>
      <c r="K7" s="47">
        <v>41836</v>
      </c>
      <c r="L7" s="60" t="s">
        <v>3183</v>
      </c>
      <c r="M7" s="60" t="s">
        <v>576</v>
      </c>
      <c r="N7" s="60" t="s">
        <v>99</v>
      </c>
      <c r="O7" s="71">
        <v>41914</v>
      </c>
      <c r="Q7" s="180"/>
    </row>
    <row r="8" s="72" customFormat="1" ht="21" customHeight="1" spans="1:17">
      <c r="A8" s="34" t="s">
        <v>3161</v>
      </c>
      <c r="B8" s="34" t="s">
        <v>3184</v>
      </c>
      <c r="C8" s="64" t="s">
        <v>2098</v>
      </c>
      <c r="D8" s="34" t="s">
        <v>3185</v>
      </c>
      <c r="E8" s="65" t="s">
        <v>3186</v>
      </c>
      <c r="F8" s="34">
        <v>628000</v>
      </c>
      <c r="G8" s="139" t="s">
        <v>358</v>
      </c>
      <c r="H8" s="139"/>
      <c r="I8" s="159">
        <v>41939</v>
      </c>
      <c r="J8" s="161" t="s">
        <v>531</v>
      </c>
      <c r="K8" s="47">
        <v>41859</v>
      </c>
      <c r="L8" s="60" t="s">
        <v>3187</v>
      </c>
      <c r="M8" s="60" t="s">
        <v>180</v>
      </c>
      <c r="N8" s="60" t="s">
        <v>99</v>
      </c>
      <c r="O8" s="71">
        <v>41925</v>
      </c>
      <c r="Q8" s="180"/>
    </row>
    <row r="9" s="134" customFormat="1" ht="21" customHeight="1" spans="1:16">
      <c r="A9" s="34" t="s">
        <v>3161</v>
      </c>
      <c r="B9" s="34" t="s">
        <v>3188</v>
      </c>
      <c r="C9" s="64" t="s">
        <v>2098</v>
      </c>
      <c r="D9" s="34" t="s">
        <v>3189</v>
      </c>
      <c r="E9" s="65" t="s">
        <v>3177</v>
      </c>
      <c r="F9" s="34">
        <v>628000</v>
      </c>
      <c r="G9" s="139" t="s">
        <v>358</v>
      </c>
      <c r="H9" s="139"/>
      <c r="I9" s="162">
        <v>41909</v>
      </c>
      <c r="J9" s="140" t="s">
        <v>1835</v>
      </c>
      <c r="K9" s="38">
        <v>41851</v>
      </c>
      <c r="L9" s="34" t="s">
        <v>3190</v>
      </c>
      <c r="M9" s="60" t="s">
        <v>554</v>
      </c>
      <c r="N9" s="60" t="s">
        <v>367</v>
      </c>
      <c r="O9" s="69">
        <v>42032</v>
      </c>
      <c r="P9" s="134" t="s">
        <v>1377</v>
      </c>
    </row>
    <row r="10" s="134" customFormat="1" ht="21" customHeight="1" spans="1:15">
      <c r="A10" s="34" t="s">
        <v>3191</v>
      </c>
      <c r="B10" s="34" t="s">
        <v>3192</v>
      </c>
      <c r="C10" s="64" t="s">
        <v>3193</v>
      </c>
      <c r="D10" s="34" t="s">
        <v>3194</v>
      </c>
      <c r="E10" s="65" t="s">
        <v>3195</v>
      </c>
      <c r="F10" s="34">
        <v>608000</v>
      </c>
      <c r="G10" s="139" t="s">
        <v>3196</v>
      </c>
      <c r="H10" s="139"/>
      <c r="I10" s="162">
        <v>42094</v>
      </c>
      <c r="J10" s="140" t="s">
        <v>1979</v>
      </c>
      <c r="K10" s="38">
        <v>42000</v>
      </c>
      <c r="L10" s="34" t="s">
        <v>3197</v>
      </c>
      <c r="M10" s="60" t="s">
        <v>548</v>
      </c>
      <c r="N10" s="60" t="s">
        <v>367</v>
      </c>
      <c r="O10" s="69">
        <v>42085</v>
      </c>
    </row>
    <row r="11" s="72" customFormat="1" ht="21" customHeight="1" spans="1:18">
      <c r="A11" s="34" t="s">
        <v>3161</v>
      </c>
      <c r="B11" s="34" t="s">
        <v>3198</v>
      </c>
      <c r="C11" s="64" t="s">
        <v>2098</v>
      </c>
      <c r="D11" s="34" t="s">
        <v>3199</v>
      </c>
      <c r="E11" s="65" t="s">
        <v>3200</v>
      </c>
      <c r="F11" s="34">
        <v>628000</v>
      </c>
      <c r="G11" s="139" t="s">
        <v>358</v>
      </c>
      <c r="H11" s="139"/>
      <c r="I11" s="159">
        <v>42094</v>
      </c>
      <c r="J11" s="161" t="s">
        <v>1932</v>
      </c>
      <c r="K11" s="38">
        <v>41997</v>
      </c>
      <c r="L11" s="65" t="s">
        <v>988</v>
      </c>
      <c r="M11" s="60" t="s">
        <v>3201</v>
      </c>
      <c r="N11" s="60" t="s">
        <v>521</v>
      </c>
      <c r="O11" s="60" t="s">
        <v>367</v>
      </c>
      <c r="P11" s="71"/>
      <c r="Q11" s="60" t="s">
        <v>3202</v>
      </c>
      <c r="R11" s="60" t="s">
        <v>3203</v>
      </c>
    </row>
    <row r="12" s="72" customFormat="1" ht="21" customHeight="1" spans="1:18">
      <c r="A12" s="34" t="s">
        <v>3161</v>
      </c>
      <c r="B12" s="34" t="s">
        <v>3204</v>
      </c>
      <c r="C12" s="64" t="s">
        <v>2098</v>
      </c>
      <c r="D12" s="34" t="s">
        <v>3205</v>
      </c>
      <c r="E12" s="65" t="s">
        <v>598</v>
      </c>
      <c r="F12" s="34">
        <v>628000</v>
      </c>
      <c r="G12" s="140" t="s">
        <v>3206</v>
      </c>
      <c r="H12" s="140"/>
      <c r="I12" s="159">
        <v>42122</v>
      </c>
      <c r="J12" s="161" t="s">
        <v>1918</v>
      </c>
      <c r="K12" s="38">
        <v>41990</v>
      </c>
      <c r="L12" s="60" t="s">
        <v>3207</v>
      </c>
      <c r="M12" s="60" t="s">
        <v>554</v>
      </c>
      <c r="N12" s="60" t="s">
        <v>99</v>
      </c>
      <c r="O12" s="71">
        <v>42076</v>
      </c>
      <c r="P12" s="60" t="s">
        <v>3208</v>
      </c>
      <c r="R12" s="180" t="s">
        <v>3209</v>
      </c>
    </row>
    <row r="13" s="72" customFormat="1" ht="21" customHeight="1" spans="1:18">
      <c r="A13" s="34" t="s">
        <v>3161</v>
      </c>
      <c r="B13" s="34"/>
      <c r="C13" s="64" t="s">
        <v>2098</v>
      </c>
      <c r="D13" s="34" t="s">
        <v>3210</v>
      </c>
      <c r="E13" s="65" t="s">
        <v>3211</v>
      </c>
      <c r="F13" s="34">
        <v>628000</v>
      </c>
      <c r="G13" s="140" t="s">
        <v>1984</v>
      </c>
      <c r="H13" s="140"/>
      <c r="I13" s="159">
        <v>42126</v>
      </c>
      <c r="J13" s="161" t="s">
        <v>3212</v>
      </c>
      <c r="K13" s="38" t="s">
        <v>3213</v>
      </c>
      <c r="L13" s="60" t="s">
        <v>3214</v>
      </c>
      <c r="M13" s="60" t="s">
        <v>467</v>
      </c>
      <c r="N13" s="60" t="s">
        <v>367</v>
      </c>
      <c r="O13" s="71">
        <v>42099</v>
      </c>
      <c r="P13" s="60" t="s">
        <v>3215</v>
      </c>
      <c r="R13" s="180"/>
    </row>
    <row r="14" s="72" customFormat="1" ht="21" customHeight="1" spans="1:18">
      <c r="A14" s="34" t="s">
        <v>3161</v>
      </c>
      <c r="B14" s="34" t="s">
        <v>3216</v>
      </c>
      <c r="C14" s="64" t="s">
        <v>2098</v>
      </c>
      <c r="D14" s="34" t="s">
        <v>3217</v>
      </c>
      <c r="E14" s="65" t="s">
        <v>3218</v>
      </c>
      <c r="F14" s="34">
        <v>628000</v>
      </c>
      <c r="G14" s="38">
        <v>42152</v>
      </c>
      <c r="H14" s="38">
        <v>42251</v>
      </c>
      <c r="I14" s="159">
        <v>42251</v>
      </c>
      <c r="J14" s="161" t="s">
        <v>3219</v>
      </c>
      <c r="K14" s="38">
        <v>42120</v>
      </c>
      <c r="L14" s="60" t="s">
        <v>3220</v>
      </c>
      <c r="M14" s="60" t="s">
        <v>1146</v>
      </c>
      <c r="N14" s="60" t="s">
        <v>168</v>
      </c>
      <c r="O14" s="71">
        <v>42133</v>
      </c>
      <c r="P14" s="60" t="s">
        <v>988</v>
      </c>
      <c r="R14" s="180"/>
    </row>
    <row r="15" s="72" customFormat="1" ht="21" customHeight="1" spans="1:18">
      <c r="A15" s="34" t="s">
        <v>3161</v>
      </c>
      <c r="B15" s="34" t="s">
        <v>3221</v>
      </c>
      <c r="C15" s="64" t="s">
        <v>2098</v>
      </c>
      <c r="D15" s="34" t="s">
        <v>3222</v>
      </c>
      <c r="E15" s="65" t="s">
        <v>3200</v>
      </c>
      <c r="F15" s="34">
        <v>628000</v>
      </c>
      <c r="G15" s="38">
        <v>42236</v>
      </c>
      <c r="H15" s="38">
        <v>42254</v>
      </c>
      <c r="I15" s="159">
        <v>42254</v>
      </c>
      <c r="J15" s="161" t="s">
        <v>1112</v>
      </c>
      <c r="K15" s="38">
        <v>42148</v>
      </c>
      <c r="L15" s="60" t="s">
        <v>3223</v>
      </c>
      <c r="M15" s="60" t="s">
        <v>3224</v>
      </c>
      <c r="N15" s="60" t="s">
        <v>168</v>
      </c>
      <c r="O15" s="71">
        <v>42229</v>
      </c>
      <c r="P15" s="60"/>
      <c r="R15" s="180"/>
    </row>
    <row r="16" s="135" customFormat="1" ht="27" customHeight="1" spans="1:16">
      <c r="A16" s="141" t="s">
        <v>3161</v>
      </c>
      <c r="B16" s="141" t="s">
        <v>3225</v>
      </c>
      <c r="C16" s="141" t="s">
        <v>2098</v>
      </c>
      <c r="D16" s="82" t="s">
        <v>3226</v>
      </c>
      <c r="E16" s="141" t="s">
        <v>598</v>
      </c>
      <c r="F16" s="141">
        <v>628000</v>
      </c>
      <c r="G16" s="142">
        <v>42284</v>
      </c>
      <c r="H16" s="142" t="s">
        <v>384</v>
      </c>
      <c r="I16" s="163">
        <v>42306</v>
      </c>
      <c r="J16" s="141" t="s">
        <v>3227</v>
      </c>
      <c r="K16" s="142">
        <v>42262</v>
      </c>
      <c r="L16" s="164" t="s">
        <v>385</v>
      </c>
      <c r="M16" s="164"/>
      <c r="N16" s="141"/>
      <c r="O16" s="165"/>
      <c r="P16" s="141"/>
    </row>
    <row r="17" s="77" customFormat="1"/>
    <row r="19" s="30" customFormat="1" ht="21.95" customHeight="1" spans="1:49">
      <c r="A19" s="39" t="s">
        <v>0</v>
      </c>
      <c r="B19" s="39" t="s">
        <v>28</v>
      </c>
      <c r="C19" s="39" t="s">
        <v>29</v>
      </c>
      <c r="D19" s="39" t="s">
        <v>30</v>
      </c>
      <c r="E19" s="39" t="s">
        <v>31</v>
      </c>
      <c r="F19" s="39" t="s">
        <v>32</v>
      </c>
      <c r="G19" s="40" t="s">
        <v>34</v>
      </c>
      <c r="H19" s="41" t="s">
        <v>386</v>
      </c>
      <c r="I19" s="41" t="s">
        <v>387</v>
      </c>
      <c r="J19" s="48" t="s">
        <v>37</v>
      </c>
      <c r="K19" s="48" t="s">
        <v>38</v>
      </c>
      <c r="L19" s="48" t="s">
        <v>39</v>
      </c>
      <c r="M19" s="49" t="s">
        <v>388</v>
      </c>
      <c r="N19" s="50" t="s">
        <v>42</v>
      </c>
      <c r="O19" s="50" t="s">
        <v>43</v>
      </c>
      <c r="P19" s="51" t="s">
        <v>44</v>
      </c>
      <c r="Q19" s="41" t="s">
        <v>45</v>
      </c>
      <c r="R19" s="41" t="s">
        <v>46</v>
      </c>
      <c r="S19" s="55" t="s">
        <v>47</v>
      </c>
      <c r="T19" s="30" t="s">
        <v>34</v>
      </c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9"/>
    </row>
    <row r="20" s="135" customFormat="1" ht="21.95" customHeight="1" spans="1:40">
      <c r="A20" s="65" t="s">
        <v>3161</v>
      </c>
      <c r="B20" s="65" t="s">
        <v>3228</v>
      </c>
      <c r="C20" s="65" t="s">
        <v>2098</v>
      </c>
      <c r="D20" s="34" t="s">
        <v>3229</v>
      </c>
      <c r="E20" s="65" t="s">
        <v>598</v>
      </c>
      <c r="F20" s="65">
        <v>628000</v>
      </c>
      <c r="G20" s="65"/>
      <c r="H20" s="67">
        <v>42233</v>
      </c>
      <c r="I20" s="67">
        <v>42315</v>
      </c>
      <c r="J20" s="116">
        <v>42312</v>
      </c>
      <c r="K20" s="67">
        <v>42148</v>
      </c>
      <c r="L20" s="67">
        <v>42148</v>
      </c>
      <c r="M20" s="65"/>
      <c r="N20" s="166" t="s">
        <v>3230</v>
      </c>
      <c r="O20" s="166" t="s">
        <v>180</v>
      </c>
      <c r="P20" s="65" t="s">
        <v>393</v>
      </c>
      <c r="Q20" s="67">
        <v>42223</v>
      </c>
      <c r="R20" s="67"/>
      <c r="S20" s="65" t="s">
        <v>168</v>
      </c>
      <c r="T20" s="65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</row>
    <row r="21" s="135" customFormat="1" ht="21.95" customHeight="1" spans="1:40">
      <c r="A21" s="65" t="s">
        <v>3161</v>
      </c>
      <c r="B21" s="65" t="s">
        <v>3231</v>
      </c>
      <c r="C21" s="65" t="s">
        <v>2098</v>
      </c>
      <c r="D21" s="34" t="s">
        <v>3232</v>
      </c>
      <c r="E21" s="65" t="s">
        <v>598</v>
      </c>
      <c r="F21" s="65">
        <v>628000</v>
      </c>
      <c r="G21" s="65"/>
      <c r="H21" s="67">
        <v>42305</v>
      </c>
      <c r="I21" s="67">
        <v>42373</v>
      </c>
      <c r="J21" s="116">
        <v>42373</v>
      </c>
      <c r="K21" s="67">
        <v>42295</v>
      </c>
      <c r="L21" s="67">
        <v>42301</v>
      </c>
      <c r="M21" s="65"/>
      <c r="N21" s="166" t="s">
        <v>3233</v>
      </c>
      <c r="O21" s="166" t="s">
        <v>1479</v>
      </c>
      <c r="P21" s="65" t="s">
        <v>393</v>
      </c>
      <c r="Q21" s="67">
        <v>42284</v>
      </c>
      <c r="R21" s="67"/>
      <c r="S21" s="65" t="s">
        <v>168</v>
      </c>
      <c r="T21" s="65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</row>
    <row r="22" s="135" customFormat="1" ht="21.95" customHeight="1" spans="1:40">
      <c r="A22" s="65" t="s">
        <v>3161</v>
      </c>
      <c r="B22" s="65" t="s">
        <v>3234</v>
      </c>
      <c r="C22" s="65" t="s">
        <v>2098</v>
      </c>
      <c r="D22" s="34" t="s">
        <v>3235</v>
      </c>
      <c r="E22" s="65" t="s">
        <v>3200</v>
      </c>
      <c r="F22" s="65">
        <v>628000</v>
      </c>
      <c r="G22" s="65"/>
      <c r="H22" s="67">
        <v>42318</v>
      </c>
      <c r="I22" s="67">
        <v>42405</v>
      </c>
      <c r="J22" s="116">
        <v>42405</v>
      </c>
      <c r="K22" s="67">
        <v>42307</v>
      </c>
      <c r="L22" s="67">
        <v>42315</v>
      </c>
      <c r="M22" s="65"/>
      <c r="N22" s="166" t="s">
        <v>3236</v>
      </c>
      <c r="O22" s="166" t="s">
        <v>576</v>
      </c>
      <c r="P22" s="65" t="s">
        <v>400</v>
      </c>
      <c r="Q22" s="67">
        <v>42312</v>
      </c>
      <c r="R22" s="67"/>
      <c r="S22" s="65" t="s">
        <v>99</v>
      </c>
      <c r="T22" s="65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</row>
    <row r="23" s="135" customFormat="1" ht="21.95" customHeight="1" spans="1:40">
      <c r="A23" s="65" t="s">
        <v>3161</v>
      </c>
      <c r="B23" s="65" t="s">
        <v>3237</v>
      </c>
      <c r="C23" s="65" t="s">
        <v>2098</v>
      </c>
      <c r="D23" s="34" t="s">
        <v>3238</v>
      </c>
      <c r="E23" s="65" t="s">
        <v>3200</v>
      </c>
      <c r="F23" s="65">
        <v>628000</v>
      </c>
      <c r="G23" s="143"/>
      <c r="H23" s="67">
        <v>42219</v>
      </c>
      <c r="I23" s="67">
        <v>42456</v>
      </c>
      <c r="J23" s="67">
        <v>42455</v>
      </c>
      <c r="K23" s="67">
        <v>42148</v>
      </c>
      <c r="L23" s="67">
        <v>42148</v>
      </c>
      <c r="M23" s="65"/>
      <c r="N23" s="166" t="s">
        <v>3239</v>
      </c>
      <c r="O23" s="166" t="s">
        <v>180</v>
      </c>
      <c r="P23" s="65" t="s">
        <v>393</v>
      </c>
      <c r="Q23" s="67">
        <v>42217</v>
      </c>
      <c r="R23" s="67"/>
      <c r="S23" s="65" t="s">
        <v>99</v>
      </c>
      <c r="T23" s="65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</row>
    <row r="24" s="135" customFormat="1" ht="21.95" customHeight="1" spans="1:40">
      <c r="A24" s="65" t="s">
        <v>3161</v>
      </c>
      <c r="B24" s="65" t="s">
        <v>3240</v>
      </c>
      <c r="C24" s="65" t="s">
        <v>2098</v>
      </c>
      <c r="D24" s="34" t="s">
        <v>3241</v>
      </c>
      <c r="E24" s="65" t="s">
        <v>3242</v>
      </c>
      <c r="F24" s="65">
        <v>628000</v>
      </c>
      <c r="G24" s="143"/>
      <c r="H24" s="67">
        <v>42284</v>
      </c>
      <c r="I24" s="67">
        <v>42456</v>
      </c>
      <c r="J24" s="67">
        <v>42455</v>
      </c>
      <c r="K24" s="67">
        <v>42277</v>
      </c>
      <c r="L24" s="67">
        <v>42271</v>
      </c>
      <c r="M24" s="65"/>
      <c r="N24" s="166" t="s">
        <v>3243</v>
      </c>
      <c r="O24" s="166" t="s">
        <v>595</v>
      </c>
      <c r="P24" s="65" t="s">
        <v>98</v>
      </c>
      <c r="Q24" s="67">
        <v>42251</v>
      </c>
      <c r="R24" s="67"/>
      <c r="S24" s="65" t="s">
        <v>99</v>
      </c>
      <c r="T24" s="65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</row>
    <row r="25" s="135" customFormat="1" ht="21.95" customHeight="1" spans="1:40">
      <c r="A25" s="65" t="s">
        <v>3161</v>
      </c>
      <c r="B25" s="65" t="s">
        <v>3244</v>
      </c>
      <c r="C25" s="65" t="s">
        <v>2098</v>
      </c>
      <c r="D25" s="34" t="s">
        <v>3245</v>
      </c>
      <c r="E25" s="65" t="s">
        <v>3195</v>
      </c>
      <c r="F25" s="65">
        <v>588000</v>
      </c>
      <c r="G25" s="143"/>
      <c r="H25" s="67">
        <v>42666</v>
      </c>
      <c r="I25" s="67">
        <v>42456</v>
      </c>
      <c r="J25" s="67">
        <v>42455</v>
      </c>
      <c r="K25" s="67">
        <v>42426</v>
      </c>
      <c r="L25" s="67">
        <v>42425</v>
      </c>
      <c r="M25" s="65"/>
      <c r="N25" s="166" t="s">
        <v>3246</v>
      </c>
      <c r="O25" s="166" t="s">
        <v>405</v>
      </c>
      <c r="P25" s="65" t="s">
        <v>400</v>
      </c>
      <c r="Q25" s="67">
        <v>42447</v>
      </c>
      <c r="R25" s="67"/>
      <c r="S25" s="65" t="s">
        <v>99</v>
      </c>
      <c r="T25" s="65" t="s">
        <v>2152</v>
      </c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</row>
    <row r="26" s="136" customFormat="1" ht="21.95" customHeight="1" spans="1:40">
      <c r="A26" s="144" t="s">
        <v>3247</v>
      </c>
      <c r="B26" s="15" t="s">
        <v>3248</v>
      </c>
      <c r="C26" s="145" t="s">
        <v>2098</v>
      </c>
      <c r="D26" s="146" t="s">
        <v>3249</v>
      </c>
      <c r="E26" s="145" t="s">
        <v>3195</v>
      </c>
      <c r="F26" s="145">
        <v>588000</v>
      </c>
      <c r="G26" s="147"/>
      <c r="H26" s="148">
        <v>42551</v>
      </c>
      <c r="I26" s="148">
        <v>42551</v>
      </c>
      <c r="J26" s="153">
        <v>42550</v>
      </c>
      <c r="K26" s="148">
        <v>42393</v>
      </c>
      <c r="L26" s="148">
        <v>42401</v>
      </c>
      <c r="M26" s="167" t="s">
        <v>67</v>
      </c>
      <c r="N26" s="168" t="s">
        <v>3250</v>
      </c>
      <c r="O26" s="168" t="s">
        <v>2923</v>
      </c>
      <c r="P26" s="168" t="s">
        <v>248</v>
      </c>
      <c r="Q26" s="182">
        <v>42547</v>
      </c>
      <c r="R26" s="182">
        <v>42547</v>
      </c>
      <c r="S26" s="168" t="s">
        <v>99</v>
      </c>
      <c r="T26" s="183" t="s">
        <v>3251</v>
      </c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</row>
    <row r="27" s="136" customFormat="1" ht="21.95" customHeight="1" spans="1:40">
      <c r="A27" s="144" t="s">
        <v>3247</v>
      </c>
      <c r="B27" s="145" t="s">
        <v>3252</v>
      </c>
      <c r="C27" s="145" t="s">
        <v>2098</v>
      </c>
      <c r="D27" s="146" t="s">
        <v>3253</v>
      </c>
      <c r="E27" s="145" t="s">
        <v>1171</v>
      </c>
      <c r="F27" s="145">
        <v>588000</v>
      </c>
      <c r="G27" s="149" t="s">
        <v>1474</v>
      </c>
      <c r="H27" s="148">
        <v>42554</v>
      </c>
      <c r="I27" s="169">
        <v>42555</v>
      </c>
      <c r="J27" s="153">
        <v>42550</v>
      </c>
      <c r="K27" s="148">
        <v>42474</v>
      </c>
      <c r="L27" s="148">
        <v>42472</v>
      </c>
      <c r="M27" s="167" t="s">
        <v>67</v>
      </c>
      <c r="N27" s="145" t="s">
        <v>3254</v>
      </c>
      <c r="O27" s="170" t="s">
        <v>166</v>
      </c>
      <c r="P27" s="145" t="s">
        <v>393</v>
      </c>
      <c r="Q27" s="148">
        <v>42543</v>
      </c>
      <c r="R27" s="148">
        <v>42545</v>
      </c>
      <c r="S27" s="145" t="s">
        <v>168</v>
      </c>
      <c r="T27" s="145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</row>
    <row r="28" s="137" customFormat="1" ht="21.95" customHeight="1" spans="1:21">
      <c r="A28" s="150" t="s">
        <v>3247</v>
      </c>
      <c r="B28" s="150" t="s">
        <v>3255</v>
      </c>
      <c r="C28" s="150" t="s">
        <v>2098</v>
      </c>
      <c r="D28" s="151" t="s">
        <v>3256</v>
      </c>
      <c r="E28" s="150" t="s">
        <v>432</v>
      </c>
      <c r="F28" s="150">
        <v>588000</v>
      </c>
      <c r="G28" s="152"/>
      <c r="H28" s="153">
        <v>42661</v>
      </c>
      <c r="I28" s="153">
        <v>42662</v>
      </c>
      <c r="J28" s="171">
        <v>42671</v>
      </c>
      <c r="K28" s="153">
        <v>42560</v>
      </c>
      <c r="L28" s="153">
        <v>42562</v>
      </c>
      <c r="M28" s="120">
        <f ca="1">TODAY()-L28</f>
        <v>1243</v>
      </c>
      <c r="N28" s="172" t="s">
        <v>67</v>
      </c>
      <c r="O28" s="150" t="s">
        <v>3257</v>
      </c>
      <c r="P28" s="173" t="s">
        <v>633</v>
      </c>
      <c r="Q28" s="150" t="s">
        <v>2332</v>
      </c>
      <c r="R28" s="153">
        <v>42644</v>
      </c>
      <c r="S28" s="153">
        <v>42644</v>
      </c>
      <c r="T28" s="150" t="s">
        <v>168</v>
      </c>
      <c r="U28" s="150" t="s">
        <v>3258</v>
      </c>
    </row>
    <row r="29" s="138" customFormat="1" ht="21.95" customHeight="1" spans="1:21">
      <c r="A29" s="61" t="s">
        <v>3259</v>
      </c>
      <c r="B29" s="65" t="s">
        <v>3260</v>
      </c>
      <c r="C29" s="65" t="s">
        <v>2098</v>
      </c>
      <c r="D29" s="154" t="s">
        <v>3261</v>
      </c>
      <c r="E29" s="65" t="s">
        <v>598</v>
      </c>
      <c r="F29" s="65">
        <v>588000</v>
      </c>
      <c r="G29" s="155"/>
      <c r="H29" s="67">
        <v>42810</v>
      </c>
      <c r="I29" s="67">
        <v>42810</v>
      </c>
      <c r="J29" s="67">
        <v>42825</v>
      </c>
      <c r="K29" s="67">
        <v>42803</v>
      </c>
      <c r="L29" s="67">
        <v>42803</v>
      </c>
      <c r="M29" s="67"/>
      <c r="N29" s="174"/>
      <c r="O29" s="65" t="s">
        <v>3262</v>
      </c>
      <c r="P29" s="175" t="s">
        <v>975</v>
      </c>
      <c r="Q29" s="65" t="s">
        <v>248</v>
      </c>
      <c r="R29" s="67">
        <v>42794</v>
      </c>
      <c r="S29" s="67">
        <v>42794</v>
      </c>
      <c r="T29" s="65" t="s">
        <v>168</v>
      </c>
      <c r="U29" s="65"/>
    </row>
    <row r="30" s="138" customFormat="1" ht="21.95" customHeight="1" spans="1:21">
      <c r="A30" s="65" t="s">
        <v>3247</v>
      </c>
      <c r="B30" s="65" t="s">
        <v>462</v>
      </c>
      <c r="C30" s="65" t="s">
        <v>2098</v>
      </c>
      <c r="D30" s="34" t="s">
        <v>3263</v>
      </c>
      <c r="E30" s="65" t="s">
        <v>3264</v>
      </c>
      <c r="F30" s="65">
        <v>588000</v>
      </c>
      <c r="G30" s="156"/>
      <c r="H30" s="67">
        <v>42845</v>
      </c>
      <c r="I30" s="116"/>
      <c r="J30" s="67">
        <v>42852</v>
      </c>
      <c r="K30" s="67">
        <v>42644</v>
      </c>
      <c r="L30" s="67">
        <v>42654</v>
      </c>
      <c r="M30" s="68">
        <f ca="1">TODAY()-L30</f>
        <v>1151</v>
      </c>
      <c r="N30" s="174" t="s">
        <v>67</v>
      </c>
      <c r="O30" s="176" t="s">
        <v>3265</v>
      </c>
      <c r="P30" s="177" t="s">
        <v>467</v>
      </c>
      <c r="Q30" s="65" t="s">
        <v>98</v>
      </c>
      <c r="R30" s="67">
        <v>42836</v>
      </c>
      <c r="S30" s="67">
        <v>42836</v>
      </c>
      <c r="T30" s="65" t="s">
        <v>168</v>
      </c>
      <c r="U30" s="65"/>
    </row>
    <row r="31" s="138" customFormat="1" ht="21.95" customHeight="1" spans="1:21">
      <c r="A31" s="61" t="s">
        <v>3247</v>
      </c>
      <c r="B31" s="65" t="s">
        <v>3266</v>
      </c>
      <c r="C31" s="65" t="s">
        <v>2098</v>
      </c>
      <c r="D31" s="34" t="s">
        <v>3267</v>
      </c>
      <c r="E31" s="65" t="s">
        <v>3268</v>
      </c>
      <c r="F31" s="65">
        <v>588000</v>
      </c>
      <c r="G31" s="157"/>
      <c r="H31" s="67">
        <v>42877</v>
      </c>
      <c r="I31" s="116"/>
      <c r="J31" s="153">
        <v>42883</v>
      </c>
      <c r="K31" s="67">
        <v>42850</v>
      </c>
      <c r="L31" s="67">
        <v>42866</v>
      </c>
      <c r="M31" s="67"/>
      <c r="N31" s="174"/>
      <c r="O31" s="178" t="s">
        <v>3269</v>
      </c>
      <c r="P31" s="140" t="s">
        <v>446</v>
      </c>
      <c r="Q31" s="34" t="s">
        <v>248</v>
      </c>
      <c r="R31" s="67">
        <v>42869</v>
      </c>
      <c r="S31" s="67">
        <v>42870</v>
      </c>
      <c r="T31" s="65" t="s">
        <v>168</v>
      </c>
      <c r="U31" s="65"/>
    </row>
    <row r="32" s="30" customFormat="1" ht="21.95" customHeight="1" spans="1:49">
      <c r="A32" s="39" t="s">
        <v>682</v>
      </c>
      <c r="B32" s="39" t="s">
        <v>28</v>
      </c>
      <c r="C32" s="39" t="s">
        <v>29</v>
      </c>
      <c r="D32" s="39" t="s">
        <v>30</v>
      </c>
      <c r="E32" s="39" t="s">
        <v>31</v>
      </c>
      <c r="F32" s="39" t="s">
        <v>32</v>
      </c>
      <c r="G32" s="158" t="s">
        <v>34</v>
      </c>
      <c r="H32" s="41" t="s">
        <v>386</v>
      </c>
      <c r="I32" s="48" t="s">
        <v>37</v>
      </c>
      <c r="J32" s="48" t="s">
        <v>38</v>
      </c>
      <c r="K32" s="48" t="s">
        <v>39</v>
      </c>
      <c r="L32" s="52" t="s">
        <v>40</v>
      </c>
      <c r="M32" s="49" t="s">
        <v>388</v>
      </c>
      <c r="N32" s="50" t="s">
        <v>42</v>
      </c>
      <c r="O32" s="50" t="s">
        <v>43</v>
      </c>
      <c r="P32" s="51" t="s">
        <v>44</v>
      </c>
      <c r="Q32" s="41" t="s">
        <v>45</v>
      </c>
      <c r="R32" s="41" t="s">
        <v>46</v>
      </c>
      <c r="S32" s="55" t="s">
        <v>47</v>
      </c>
      <c r="T32" s="30" t="s">
        <v>34</v>
      </c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9"/>
    </row>
    <row r="33" s="31" customFormat="1" ht="22.5" customHeight="1" spans="1:44">
      <c r="A33" s="31" t="s">
        <v>0</v>
      </c>
      <c r="B33" s="31" t="s">
        <v>28</v>
      </c>
      <c r="C33" s="31" t="s">
        <v>428</v>
      </c>
      <c r="D33" s="31" t="s">
        <v>30</v>
      </c>
      <c r="E33" s="31" t="s">
        <v>31</v>
      </c>
      <c r="F33" s="42" t="s">
        <v>32</v>
      </c>
      <c r="G33" s="43" t="s">
        <v>34</v>
      </c>
      <c r="H33" s="44" t="s">
        <v>35</v>
      </c>
      <c r="I33" s="41" t="s">
        <v>36</v>
      </c>
      <c r="J33" s="41" t="s">
        <v>37</v>
      </c>
      <c r="K33" s="41" t="s">
        <v>38</v>
      </c>
      <c r="L33" s="41" t="s">
        <v>39</v>
      </c>
      <c r="M33" s="52" t="s">
        <v>40</v>
      </c>
      <c r="N33" s="53" t="s">
        <v>41</v>
      </c>
      <c r="O33" s="54" t="s">
        <v>42</v>
      </c>
      <c r="P33" s="54" t="s">
        <v>43</v>
      </c>
      <c r="Q33" s="54" t="s">
        <v>44</v>
      </c>
      <c r="R33" s="41" t="s">
        <v>45</v>
      </c>
      <c r="S33" s="41" t="s">
        <v>46</v>
      </c>
      <c r="T33" s="54" t="s">
        <v>429</v>
      </c>
      <c r="U33" s="31" t="s">
        <v>34</v>
      </c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9"/>
  <sheetViews>
    <sheetView topLeftCell="A13" workbookViewId="0">
      <selection activeCell="D19" sqref="$A19:$XFD19"/>
    </sheetView>
  </sheetViews>
  <sheetFormatPr defaultColWidth="9" defaultRowHeight="12.75"/>
  <cols>
    <col min="1" max="1" width="18.2857142857143" customWidth="1"/>
    <col min="3" max="3" width="24.4285714285714" customWidth="1"/>
    <col min="4" max="4" width="19.1428571428571" customWidth="1"/>
    <col min="5" max="5" width="23.4285714285714" customWidth="1"/>
    <col min="6" max="6" width="9.57142857142857" customWidth="1"/>
    <col min="7" max="8" width="11.2857142857143" customWidth="1"/>
    <col min="9" max="9" width="11" customWidth="1"/>
    <col min="10" max="10" width="11.4285714285714" customWidth="1"/>
    <col min="11" max="11" width="10.7142857142857" style="6" customWidth="1"/>
    <col min="12" max="12" width="12.2857142857143" customWidth="1"/>
  </cols>
  <sheetData>
    <row r="1" s="3" customFormat="1" ht="21.75" customHeight="1" spans="1:17">
      <c r="A1" s="32" t="s">
        <v>0</v>
      </c>
      <c r="B1" s="32" t="s">
        <v>28</v>
      </c>
      <c r="C1" s="32" t="s">
        <v>29</v>
      </c>
      <c r="D1" s="32" t="s">
        <v>351</v>
      </c>
      <c r="E1" s="32" t="s">
        <v>31</v>
      </c>
      <c r="F1" s="32" t="s">
        <v>32</v>
      </c>
      <c r="G1" s="32" t="s">
        <v>36</v>
      </c>
      <c r="H1" s="32" t="s">
        <v>387</v>
      </c>
      <c r="I1" s="33" t="s">
        <v>352</v>
      </c>
      <c r="J1" s="33"/>
      <c r="K1" s="45" t="s">
        <v>39</v>
      </c>
      <c r="L1" s="32" t="s">
        <v>353</v>
      </c>
      <c r="M1" s="32" t="s">
        <v>43</v>
      </c>
      <c r="N1" s="32" t="s">
        <v>47</v>
      </c>
      <c r="O1" s="32" t="s">
        <v>34</v>
      </c>
      <c r="P1" s="46"/>
      <c r="Q1" s="46"/>
    </row>
    <row r="2" s="74" customFormat="1" ht="19.5" customHeight="1" spans="1:15">
      <c r="A2" s="80" t="s">
        <v>3270</v>
      </c>
      <c r="B2" s="81"/>
      <c r="C2" s="81" t="s">
        <v>2810</v>
      </c>
      <c r="D2" s="80" t="s">
        <v>3271</v>
      </c>
      <c r="E2" s="80" t="s">
        <v>3272</v>
      </c>
      <c r="F2" s="82">
        <v>565000</v>
      </c>
      <c r="G2" s="83" t="s">
        <v>358</v>
      </c>
      <c r="H2" s="83"/>
      <c r="I2" s="104">
        <v>41939</v>
      </c>
      <c r="J2" s="105" t="s">
        <v>3273</v>
      </c>
      <c r="K2" s="106">
        <v>41587</v>
      </c>
      <c r="L2" s="74" t="s">
        <v>1155</v>
      </c>
      <c r="O2" s="107"/>
    </row>
    <row r="3" s="74" customFormat="1" ht="19.5" customHeight="1" spans="1:15">
      <c r="A3" s="80" t="s">
        <v>3274</v>
      </c>
      <c r="B3" s="81" t="s">
        <v>3275</v>
      </c>
      <c r="C3" s="81" t="s">
        <v>3276</v>
      </c>
      <c r="D3" s="80" t="s">
        <v>3277</v>
      </c>
      <c r="E3" s="80" t="s">
        <v>3278</v>
      </c>
      <c r="F3" s="82">
        <v>548800</v>
      </c>
      <c r="G3" s="84" t="s">
        <v>3279</v>
      </c>
      <c r="H3" s="84"/>
      <c r="I3" s="108">
        <v>42122</v>
      </c>
      <c r="J3" s="105" t="s">
        <v>1732</v>
      </c>
      <c r="K3" s="106">
        <v>41719</v>
      </c>
      <c r="L3" s="74" t="s">
        <v>3280</v>
      </c>
      <c r="M3" s="74" t="s">
        <v>1114</v>
      </c>
      <c r="N3" s="74" t="s">
        <v>99</v>
      </c>
      <c r="O3" s="107">
        <v>41893</v>
      </c>
    </row>
    <row r="4" s="74" customFormat="1" ht="19.5" customHeight="1" spans="1:16">
      <c r="A4" s="80" t="s">
        <v>3281</v>
      </c>
      <c r="B4" s="81" t="s">
        <v>3282</v>
      </c>
      <c r="C4" s="81" t="s">
        <v>139</v>
      </c>
      <c r="D4" s="80" t="s">
        <v>3283</v>
      </c>
      <c r="E4" s="80" t="s">
        <v>3284</v>
      </c>
      <c r="F4" s="82">
        <v>519000</v>
      </c>
      <c r="G4" s="85" t="s">
        <v>1968</v>
      </c>
      <c r="H4" s="85"/>
      <c r="I4" s="108">
        <v>42122</v>
      </c>
      <c r="J4" s="105" t="s">
        <v>3285</v>
      </c>
      <c r="K4" s="106">
        <v>41749</v>
      </c>
      <c r="L4" s="74" t="s">
        <v>3286</v>
      </c>
      <c r="M4" s="74" t="s">
        <v>166</v>
      </c>
      <c r="N4" s="74" t="s">
        <v>367</v>
      </c>
      <c r="O4" s="107">
        <v>42038</v>
      </c>
      <c r="P4" s="74" t="s">
        <v>3287</v>
      </c>
    </row>
    <row r="5" s="75" customFormat="1" ht="19.5" customHeight="1" spans="1:16">
      <c r="A5" s="86" t="s">
        <v>3288</v>
      </c>
      <c r="B5" s="87" t="s">
        <v>3289</v>
      </c>
      <c r="C5" s="87" t="s">
        <v>3290</v>
      </c>
      <c r="D5" s="88" t="s">
        <v>3291</v>
      </c>
      <c r="E5" s="89" t="s">
        <v>3292</v>
      </c>
      <c r="F5" s="34">
        <v>535000</v>
      </c>
      <c r="G5" s="90">
        <v>42130</v>
      </c>
      <c r="H5" s="90">
        <v>42130</v>
      </c>
      <c r="I5" s="108">
        <v>42122</v>
      </c>
      <c r="J5" s="109" t="s">
        <v>586</v>
      </c>
      <c r="K5" s="71">
        <v>42120</v>
      </c>
      <c r="L5" s="110" t="s">
        <v>3293</v>
      </c>
      <c r="M5" s="111" t="s">
        <v>1146</v>
      </c>
      <c r="N5" s="75" t="s">
        <v>99</v>
      </c>
      <c r="O5" s="90">
        <v>42123</v>
      </c>
      <c r="P5" s="75" t="s">
        <v>3294</v>
      </c>
    </row>
    <row r="6" s="76" customFormat="1" ht="42" customHeight="1" spans="1:12">
      <c r="A6" s="91" t="s">
        <v>3295</v>
      </c>
      <c r="B6" s="92"/>
      <c r="C6" s="93" t="s">
        <v>3296</v>
      </c>
      <c r="D6" s="94" t="s">
        <v>3297</v>
      </c>
      <c r="E6" s="76" t="s">
        <v>3298</v>
      </c>
      <c r="F6" s="93">
        <v>580000</v>
      </c>
      <c r="G6" s="95">
        <v>42284</v>
      </c>
      <c r="H6" s="96" t="s">
        <v>384</v>
      </c>
      <c r="I6" s="112">
        <v>42306</v>
      </c>
      <c r="J6" s="113" t="s">
        <v>988</v>
      </c>
      <c r="K6" s="95">
        <v>42187</v>
      </c>
      <c r="L6" s="114" t="s">
        <v>385</v>
      </c>
    </row>
    <row r="7" s="77" customFormat="1" spans="11:11">
      <c r="K7" s="115"/>
    </row>
    <row r="8" s="30" customFormat="1" ht="21.95" customHeight="1" spans="1:49">
      <c r="A8" s="39" t="s">
        <v>0</v>
      </c>
      <c r="B8" s="39" t="s">
        <v>28</v>
      </c>
      <c r="C8" s="39" t="s">
        <v>29</v>
      </c>
      <c r="D8" s="39" t="s">
        <v>30</v>
      </c>
      <c r="E8" s="39" t="s">
        <v>31</v>
      </c>
      <c r="F8" s="39" t="s">
        <v>32</v>
      </c>
      <c r="G8" s="40" t="s">
        <v>34</v>
      </c>
      <c r="H8" s="41" t="s">
        <v>386</v>
      </c>
      <c r="I8" s="41" t="s">
        <v>387</v>
      </c>
      <c r="J8" s="48" t="s">
        <v>37</v>
      </c>
      <c r="K8" s="48" t="s">
        <v>38</v>
      </c>
      <c r="L8" s="48" t="s">
        <v>39</v>
      </c>
      <c r="M8" s="49" t="s">
        <v>388</v>
      </c>
      <c r="N8" s="50" t="s">
        <v>42</v>
      </c>
      <c r="O8" s="50" t="s">
        <v>43</v>
      </c>
      <c r="P8" s="51" t="s">
        <v>44</v>
      </c>
      <c r="Q8" s="41" t="s">
        <v>45</v>
      </c>
      <c r="R8" s="41" t="s">
        <v>46</v>
      </c>
      <c r="S8" s="55" t="s">
        <v>47</v>
      </c>
      <c r="T8" s="30" t="s">
        <v>34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9"/>
    </row>
    <row r="9" s="60" customFormat="1" ht="21.95" customHeight="1" spans="1:48">
      <c r="A9" s="89" t="s">
        <v>3299</v>
      </c>
      <c r="B9" s="60" t="s">
        <v>3300</v>
      </c>
      <c r="C9" s="60" t="s">
        <v>139</v>
      </c>
      <c r="D9" s="63" t="s">
        <v>3301</v>
      </c>
      <c r="E9" s="60" t="s">
        <v>3302</v>
      </c>
      <c r="F9" s="60">
        <v>542800</v>
      </c>
      <c r="H9" s="69">
        <v>42338</v>
      </c>
      <c r="I9" s="67">
        <v>42421</v>
      </c>
      <c r="J9" s="116">
        <v>42421</v>
      </c>
      <c r="K9" s="69">
        <v>42330</v>
      </c>
      <c r="L9" s="117">
        <v>42335</v>
      </c>
      <c r="M9" s="118"/>
      <c r="N9" s="65" t="s">
        <v>3303</v>
      </c>
      <c r="O9" s="60" t="s">
        <v>533</v>
      </c>
      <c r="P9" s="60" t="s">
        <v>400</v>
      </c>
      <c r="Q9" s="69">
        <v>42331</v>
      </c>
      <c r="R9" s="69">
        <v>42331</v>
      </c>
      <c r="S9" s="60" t="s">
        <v>168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73"/>
    </row>
    <row r="10" s="60" customFormat="1" ht="21.95" customHeight="1" spans="1:48">
      <c r="A10" s="68" t="s">
        <v>3299</v>
      </c>
      <c r="D10" s="63" t="s">
        <v>3304</v>
      </c>
      <c r="E10" s="60" t="s">
        <v>3305</v>
      </c>
      <c r="F10" s="65">
        <v>542800</v>
      </c>
      <c r="G10" s="97" t="s">
        <v>3306</v>
      </c>
      <c r="H10" s="69">
        <v>42221</v>
      </c>
      <c r="I10" s="67" t="s">
        <v>1176</v>
      </c>
      <c r="J10" s="69">
        <v>42455</v>
      </c>
      <c r="K10" s="69">
        <v>42183</v>
      </c>
      <c r="L10" s="69">
        <v>42187</v>
      </c>
      <c r="M10" s="118"/>
      <c r="N10" s="60" t="s">
        <v>3307</v>
      </c>
      <c r="O10" s="60" t="s">
        <v>1450</v>
      </c>
      <c r="P10" s="60" t="s">
        <v>248</v>
      </c>
      <c r="Q10" s="69">
        <v>42211</v>
      </c>
      <c r="R10" s="69">
        <v>42211</v>
      </c>
      <c r="S10" s="60" t="s">
        <v>168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73"/>
    </row>
    <row r="11" s="60" customFormat="1" ht="21.95" customHeight="1" spans="1:48">
      <c r="A11" s="89" t="s">
        <v>3299</v>
      </c>
      <c r="D11" s="63" t="s">
        <v>3308</v>
      </c>
      <c r="E11" s="60" t="s">
        <v>3302</v>
      </c>
      <c r="F11" s="60">
        <v>542800</v>
      </c>
      <c r="G11" s="64"/>
      <c r="H11" s="69">
        <v>42286</v>
      </c>
      <c r="I11" s="67">
        <v>42456</v>
      </c>
      <c r="J11" s="69">
        <v>42455</v>
      </c>
      <c r="K11" s="69">
        <v>42244</v>
      </c>
      <c r="L11" s="69">
        <v>42247</v>
      </c>
      <c r="M11" s="118"/>
      <c r="N11" s="65" t="s">
        <v>3309</v>
      </c>
      <c r="O11" s="60" t="s">
        <v>1412</v>
      </c>
      <c r="P11" s="60" t="s">
        <v>248</v>
      </c>
      <c r="Q11" s="69">
        <v>42283</v>
      </c>
      <c r="R11" s="69">
        <v>42283</v>
      </c>
      <c r="S11" s="60" t="s">
        <v>99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73"/>
    </row>
    <row r="12" s="60" customFormat="1" ht="21.95" customHeight="1" spans="1:48">
      <c r="A12" s="68" t="s">
        <v>3299</v>
      </c>
      <c r="D12" s="63" t="s">
        <v>3310</v>
      </c>
      <c r="E12" s="60" t="s">
        <v>3311</v>
      </c>
      <c r="F12" s="60">
        <v>546000</v>
      </c>
      <c r="G12" s="64"/>
      <c r="H12" s="69">
        <v>42319</v>
      </c>
      <c r="I12" s="67">
        <v>42456</v>
      </c>
      <c r="J12" s="69">
        <v>42455</v>
      </c>
      <c r="K12" s="69">
        <v>42293</v>
      </c>
      <c r="L12" s="69">
        <v>42301</v>
      </c>
      <c r="M12" s="118"/>
      <c r="N12" s="65" t="s">
        <v>3312</v>
      </c>
      <c r="O12" s="60" t="s">
        <v>1350</v>
      </c>
      <c r="P12" s="60" t="s">
        <v>248</v>
      </c>
      <c r="Q12" s="69">
        <v>42309</v>
      </c>
      <c r="R12" s="69">
        <v>42309</v>
      </c>
      <c r="S12" s="60" t="s">
        <v>168</v>
      </c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73"/>
    </row>
    <row r="13" s="78" customFormat="1" ht="21.95" customHeight="1" spans="1:48">
      <c r="A13" s="60" t="s">
        <v>3299</v>
      </c>
      <c r="B13" s="60"/>
      <c r="C13" s="89" t="s">
        <v>3313</v>
      </c>
      <c r="D13" s="65" t="s">
        <v>3314</v>
      </c>
      <c r="E13" s="60" t="s">
        <v>3302</v>
      </c>
      <c r="F13" s="60">
        <v>542800</v>
      </c>
      <c r="G13" s="64"/>
      <c r="H13" s="69">
        <v>42453</v>
      </c>
      <c r="I13" s="67">
        <v>42455</v>
      </c>
      <c r="J13" s="69">
        <v>42455</v>
      </c>
      <c r="K13" s="69">
        <v>42350</v>
      </c>
      <c r="L13" s="69">
        <v>42357</v>
      </c>
      <c r="M13" s="118" t="s">
        <v>67</v>
      </c>
      <c r="N13" s="118" t="s">
        <v>3315</v>
      </c>
      <c r="O13" s="118" t="s">
        <v>1146</v>
      </c>
      <c r="P13" s="118" t="s">
        <v>222</v>
      </c>
      <c r="Q13" s="130">
        <v>42449</v>
      </c>
      <c r="R13" s="130">
        <v>42449</v>
      </c>
      <c r="S13" s="118" t="s">
        <v>99</v>
      </c>
      <c r="T13" s="60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132"/>
    </row>
    <row r="14" s="79" customFormat="1" ht="21.95" customHeight="1" spans="1:49">
      <c r="A14" s="98" t="s">
        <v>3316</v>
      </c>
      <c r="B14" s="98" t="s">
        <v>462</v>
      </c>
      <c r="C14" s="98" t="s">
        <v>139</v>
      </c>
      <c r="D14" s="98" t="s">
        <v>3317</v>
      </c>
      <c r="E14" s="98" t="s">
        <v>3302</v>
      </c>
      <c r="F14" s="98">
        <v>542800</v>
      </c>
      <c r="G14" s="99"/>
      <c r="H14" s="100">
        <v>42655</v>
      </c>
      <c r="I14" s="100">
        <v>42655</v>
      </c>
      <c r="J14" s="119">
        <v>42671</v>
      </c>
      <c r="K14" s="100">
        <v>42468</v>
      </c>
      <c r="L14" s="100">
        <v>42478</v>
      </c>
      <c r="M14" s="120">
        <f ca="1">TODAY()-L14</f>
        <v>1327</v>
      </c>
      <c r="N14" s="121" t="s">
        <v>67</v>
      </c>
      <c r="O14" s="98" t="s">
        <v>3318</v>
      </c>
      <c r="P14" s="98" t="s">
        <v>694</v>
      </c>
      <c r="Q14" s="98" t="s">
        <v>222</v>
      </c>
      <c r="R14" s="100">
        <v>42643</v>
      </c>
      <c r="S14" s="100">
        <v>42645</v>
      </c>
      <c r="T14" s="98" t="s">
        <v>168</v>
      </c>
      <c r="U14" s="98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3"/>
    </row>
    <row r="15" s="78" customFormat="1" ht="21.95" customHeight="1" spans="1:49">
      <c r="A15" s="78" t="s">
        <v>3319</v>
      </c>
      <c r="B15" s="78" t="s">
        <v>3320</v>
      </c>
      <c r="C15" s="78" t="s">
        <v>1000</v>
      </c>
      <c r="D15" s="78" t="s">
        <v>3321</v>
      </c>
      <c r="E15" s="78" t="s">
        <v>3322</v>
      </c>
      <c r="F15" s="78">
        <v>542800</v>
      </c>
      <c r="G15" s="101"/>
      <c r="H15" s="102">
        <v>42708</v>
      </c>
      <c r="I15" s="102">
        <v>42708</v>
      </c>
      <c r="J15" s="122">
        <v>42700</v>
      </c>
      <c r="K15" s="102">
        <v>42683</v>
      </c>
      <c r="L15" s="102">
        <v>42679</v>
      </c>
      <c r="M15" s="123">
        <f ca="1">TODAY()-L15</f>
        <v>1126</v>
      </c>
      <c r="N15" s="124"/>
      <c r="O15" s="78" t="s">
        <v>3323</v>
      </c>
      <c r="P15" s="78" t="s">
        <v>3324</v>
      </c>
      <c r="Q15" s="78" t="s">
        <v>222</v>
      </c>
      <c r="R15" s="102">
        <v>42645</v>
      </c>
      <c r="S15" s="102">
        <v>42646</v>
      </c>
      <c r="T15" s="78" t="s">
        <v>168</v>
      </c>
      <c r="U15" s="78" t="s">
        <v>3325</v>
      </c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132"/>
    </row>
    <row r="16" s="60" customFormat="1" ht="21.95" customHeight="1" spans="1:20">
      <c r="A16" s="60" t="s">
        <v>3319</v>
      </c>
      <c r="B16" s="60" t="s">
        <v>3326</v>
      </c>
      <c r="C16" s="60" t="s">
        <v>1000</v>
      </c>
      <c r="D16" s="103" t="s">
        <v>3327</v>
      </c>
      <c r="E16" s="60" t="s">
        <v>3302</v>
      </c>
      <c r="F16" s="60">
        <v>519800</v>
      </c>
      <c r="G16" s="64"/>
      <c r="H16" s="69">
        <v>42863</v>
      </c>
      <c r="I16" s="69"/>
      <c r="J16" s="100">
        <v>42883</v>
      </c>
      <c r="K16" s="69">
        <v>42860</v>
      </c>
      <c r="L16" s="69">
        <v>42849</v>
      </c>
      <c r="M16" s="125">
        <f ca="1">TODAY()-L16</f>
        <v>956</v>
      </c>
      <c r="N16" s="118"/>
      <c r="O16" s="60" t="s">
        <v>3328</v>
      </c>
      <c r="P16" s="60" t="s">
        <v>821</v>
      </c>
      <c r="Q16" s="60" t="s">
        <v>1039</v>
      </c>
      <c r="R16" s="69">
        <v>42840</v>
      </c>
      <c r="S16" s="69">
        <v>42840</v>
      </c>
      <c r="T16" s="60" t="s">
        <v>99</v>
      </c>
    </row>
    <row r="17" s="30" customFormat="1" ht="21.95" customHeight="1" spans="1:48">
      <c r="A17" s="39" t="s">
        <v>0</v>
      </c>
      <c r="B17" s="39" t="s">
        <v>28</v>
      </c>
      <c r="C17" s="39" t="s">
        <v>29</v>
      </c>
      <c r="D17" s="39" t="s">
        <v>30</v>
      </c>
      <c r="E17" s="39" t="s">
        <v>31</v>
      </c>
      <c r="F17" s="39" t="s">
        <v>32</v>
      </c>
      <c r="G17" s="40" t="s">
        <v>34</v>
      </c>
      <c r="H17" s="41" t="s">
        <v>386</v>
      </c>
      <c r="I17" s="48" t="s">
        <v>37</v>
      </c>
      <c r="J17" s="48" t="s">
        <v>38</v>
      </c>
      <c r="K17" s="48" t="s">
        <v>39</v>
      </c>
      <c r="L17" s="52" t="s">
        <v>40</v>
      </c>
      <c r="M17" s="49" t="s">
        <v>388</v>
      </c>
      <c r="N17" s="50" t="s">
        <v>42</v>
      </c>
      <c r="O17" s="50" t="s">
        <v>43</v>
      </c>
      <c r="P17" s="51" t="s">
        <v>44</v>
      </c>
      <c r="Q17" s="41" t="s">
        <v>45</v>
      </c>
      <c r="R17" s="41" t="s">
        <v>46</v>
      </c>
      <c r="S17" s="55" t="s">
        <v>47</v>
      </c>
      <c r="T17" s="30" t="s">
        <v>34</v>
      </c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9"/>
    </row>
    <row r="18" s="34" customFormat="1" ht="21.95" customHeight="1" spans="1:19">
      <c r="A18" s="34" t="s">
        <v>3329</v>
      </c>
      <c r="B18" s="34" t="s">
        <v>3330</v>
      </c>
      <c r="C18" s="34" t="s">
        <v>3331</v>
      </c>
      <c r="D18" s="34" t="s">
        <v>3332</v>
      </c>
      <c r="E18" s="34" t="s">
        <v>3302</v>
      </c>
      <c r="F18" s="34">
        <v>546800</v>
      </c>
      <c r="G18" s="35"/>
      <c r="H18" s="38">
        <v>43024</v>
      </c>
      <c r="I18" s="126">
        <v>43006</v>
      </c>
      <c r="J18" s="38">
        <v>42983</v>
      </c>
      <c r="K18" s="38">
        <v>42983</v>
      </c>
      <c r="L18" s="127">
        <f ca="1">TODAY()-K18</f>
        <v>822</v>
      </c>
      <c r="M18" s="128" t="s">
        <v>67</v>
      </c>
      <c r="N18" s="34" t="s">
        <v>3333</v>
      </c>
      <c r="O18" s="34" t="s">
        <v>257</v>
      </c>
      <c r="P18" s="34" t="s">
        <v>98</v>
      </c>
      <c r="Q18" s="38">
        <v>42998</v>
      </c>
      <c r="R18" s="38">
        <v>42998</v>
      </c>
      <c r="S18" s="34" t="s">
        <v>168</v>
      </c>
    </row>
    <row r="19" s="31" customFormat="1" ht="22.5" customHeight="1" spans="1:44">
      <c r="A19" s="31" t="s">
        <v>0</v>
      </c>
      <c r="B19" s="31" t="s">
        <v>28</v>
      </c>
      <c r="C19" s="31" t="s">
        <v>428</v>
      </c>
      <c r="D19" s="31" t="s">
        <v>30</v>
      </c>
      <c r="E19" s="31" t="s">
        <v>31</v>
      </c>
      <c r="F19" s="42" t="s">
        <v>32</v>
      </c>
      <c r="G19" s="43" t="s">
        <v>34</v>
      </c>
      <c r="H19" s="44" t="s">
        <v>35</v>
      </c>
      <c r="I19" s="41" t="s">
        <v>36</v>
      </c>
      <c r="J19" s="41" t="s">
        <v>37</v>
      </c>
      <c r="K19" s="41" t="s">
        <v>38</v>
      </c>
      <c r="L19" s="41" t="s">
        <v>39</v>
      </c>
      <c r="M19" s="52" t="s">
        <v>40</v>
      </c>
      <c r="N19" s="53" t="s">
        <v>41</v>
      </c>
      <c r="O19" s="54" t="s">
        <v>42</v>
      </c>
      <c r="P19" s="54" t="s">
        <v>43</v>
      </c>
      <c r="Q19" s="54" t="s">
        <v>44</v>
      </c>
      <c r="R19" s="41" t="s">
        <v>45</v>
      </c>
      <c r="S19" s="41" t="s">
        <v>46</v>
      </c>
      <c r="T19" s="54" t="s">
        <v>429</v>
      </c>
      <c r="U19" s="31" t="s">
        <v>34</v>
      </c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8"/>
    </row>
  </sheetData>
  <conditionalFormatting sqref="L18">
    <cfRule type="cellIs" dxfId="1" priority="1" operator="greaterThan">
      <formula>260</formula>
    </cfRule>
    <cfRule type="cellIs" dxfId="1" priority="2" operator="greaterThan">
      <formula>330</formula>
    </cfRule>
    <cfRule type="cellIs" dxfId="2" priority="3" operator="greaterThan">
      <formula>330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"/>
  <sheetViews>
    <sheetView workbookViewId="0">
      <selection activeCell="U20" sqref="U20"/>
    </sheetView>
  </sheetViews>
  <sheetFormatPr defaultColWidth="9" defaultRowHeight="12.75" outlineLevelRow="3"/>
  <cols>
    <col min="4" max="4" width="17" customWidth="1"/>
    <col min="5" max="5" width="15.1428571428571" customWidth="1"/>
  </cols>
  <sheetData>
    <row r="1" s="30" customFormat="1" ht="21.95" customHeight="1" spans="1:49">
      <c r="A1" s="39" t="s">
        <v>0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40" t="s">
        <v>34</v>
      </c>
      <c r="H1" s="41" t="s">
        <v>386</v>
      </c>
      <c r="I1" s="41" t="s">
        <v>387</v>
      </c>
      <c r="J1" s="48" t="s">
        <v>37</v>
      </c>
      <c r="K1" s="48" t="s">
        <v>38</v>
      </c>
      <c r="L1" s="48" t="s">
        <v>39</v>
      </c>
      <c r="M1" s="49" t="s">
        <v>388</v>
      </c>
      <c r="N1" s="50" t="s">
        <v>42</v>
      </c>
      <c r="O1" s="50" t="s">
        <v>43</v>
      </c>
      <c r="P1" s="51" t="s">
        <v>44</v>
      </c>
      <c r="Q1" s="41" t="s">
        <v>45</v>
      </c>
      <c r="R1" s="41" t="s">
        <v>46</v>
      </c>
      <c r="S1" s="55" t="s">
        <v>47</v>
      </c>
      <c r="T1" s="30" t="s">
        <v>34</v>
      </c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9"/>
    </row>
    <row r="2" s="60" customFormat="1" ht="21.95" customHeight="1" spans="1:42">
      <c r="A2" s="61" t="s">
        <v>3334</v>
      </c>
      <c r="B2" s="60" t="s">
        <v>3335</v>
      </c>
      <c r="C2" s="62" t="s">
        <v>139</v>
      </c>
      <c r="D2" s="63" t="s">
        <v>3336</v>
      </c>
      <c r="E2" s="64" t="s">
        <v>3337</v>
      </c>
      <c r="F2" s="65">
        <v>999765</v>
      </c>
      <c r="G2" s="66"/>
      <c r="H2" s="67">
        <v>42507</v>
      </c>
      <c r="I2" s="69">
        <v>42508</v>
      </c>
      <c r="J2" s="69">
        <v>42543</v>
      </c>
      <c r="K2" s="69">
        <v>42399</v>
      </c>
      <c r="L2" s="70">
        <v>42398</v>
      </c>
      <c r="M2" s="60" t="s">
        <v>67</v>
      </c>
      <c r="N2" s="60" t="s">
        <v>3338</v>
      </c>
      <c r="O2" s="71" t="s">
        <v>554</v>
      </c>
      <c r="P2" s="60" t="s">
        <v>400</v>
      </c>
      <c r="Q2" s="69">
        <v>42506</v>
      </c>
      <c r="R2" s="69">
        <v>42506</v>
      </c>
      <c r="S2" s="60" t="s">
        <v>99</v>
      </c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3"/>
    </row>
    <row r="3" s="60" customFormat="1" ht="21.95" customHeight="1" spans="1:43">
      <c r="A3" s="68" t="s">
        <v>1040</v>
      </c>
      <c r="B3" s="60" t="s">
        <v>3339</v>
      </c>
      <c r="C3" s="62" t="s">
        <v>3340</v>
      </c>
      <c r="D3" s="63" t="s">
        <v>3341</v>
      </c>
      <c r="E3" s="64" t="s">
        <v>3342</v>
      </c>
      <c r="F3" s="65">
        <v>999800</v>
      </c>
      <c r="G3" s="64"/>
      <c r="H3" s="67">
        <v>42815</v>
      </c>
      <c r="I3" s="69">
        <v>42815</v>
      </c>
      <c r="J3" s="69">
        <v>42852</v>
      </c>
      <c r="K3" s="69">
        <v>42783</v>
      </c>
      <c r="L3" s="70">
        <v>42786</v>
      </c>
      <c r="M3" s="60">
        <f ca="1">TODAY()-L3</f>
        <v>1019</v>
      </c>
      <c r="O3" s="60" t="s">
        <v>3343</v>
      </c>
      <c r="P3" s="71"/>
      <c r="Q3" s="60" t="s">
        <v>248</v>
      </c>
      <c r="R3" s="69">
        <v>42815</v>
      </c>
      <c r="S3" s="69">
        <v>42815</v>
      </c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3"/>
    </row>
    <row r="4" s="31" customFormat="1" ht="22.5" customHeight="1" spans="1:44">
      <c r="A4" s="31" t="s">
        <v>0</v>
      </c>
      <c r="B4" s="31" t="s">
        <v>28</v>
      </c>
      <c r="C4" s="31" t="s">
        <v>428</v>
      </c>
      <c r="D4" s="31" t="s">
        <v>30</v>
      </c>
      <c r="E4" s="31" t="s">
        <v>31</v>
      </c>
      <c r="F4" s="42" t="s">
        <v>32</v>
      </c>
      <c r="G4" s="43" t="s">
        <v>34</v>
      </c>
      <c r="H4" s="44" t="s">
        <v>35</v>
      </c>
      <c r="I4" s="41" t="s">
        <v>36</v>
      </c>
      <c r="J4" s="41" t="s">
        <v>37</v>
      </c>
      <c r="K4" s="41" t="s">
        <v>38</v>
      </c>
      <c r="L4" s="41" t="s">
        <v>39</v>
      </c>
      <c r="M4" s="52" t="s">
        <v>40</v>
      </c>
      <c r="N4" s="53" t="s">
        <v>41</v>
      </c>
      <c r="O4" s="54" t="s">
        <v>42</v>
      </c>
      <c r="P4" s="54" t="s">
        <v>43</v>
      </c>
      <c r="Q4" s="54" t="s">
        <v>44</v>
      </c>
      <c r="R4" s="41" t="s">
        <v>45</v>
      </c>
      <c r="S4" s="41" t="s">
        <v>46</v>
      </c>
      <c r="T4" s="54" t="s">
        <v>429</v>
      </c>
      <c r="U4" s="31" t="s">
        <v>34</v>
      </c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8"/>
    </row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"/>
  <sheetViews>
    <sheetView workbookViewId="0">
      <selection activeCell="G20" sqref="G20"/>
    </sheetView>
  </sheetViews>
  <sheetFormatPr defaultColWidth="9" defaultRowHeight="12.75" outlineLevelRow="3"/>
  <cols>
    <col min="4" max="4" width="17" customWidth="1"/>
    <col min="5" max="5" width="15.1428571428571" customWidth="1"/>
  </cols>
  <sheetData>
    <row r="1" s="3" customFormat="1" ht="21.75" customHeight="1" spans="1:16">
      <c r="A1" s="32" t="s">
        <v>0</v>
      </c>
      <c r="B1" s="32" t="s">
        <v>28</v>
      </c>
      <c r="C1" s="32" t="s">
        <v>29</v>
      </c>
      <c r="D1" s="32" t="s">
        <v>351</v>
      </c>
      <c r="E1" s="32" t="s">
        <v>31</v>
      </c>
      <c r="F1" s="32" t="s">
        <v>32</v>
      </c>
      <c r="G1" s="33"/>
      <c r="H1" s="33" t="s">
        <v>352</v>
      </c>
      <c r="I1" s="32" t="s">
        <v>1405</v>
      </c>
      <c r="J1" s="45" t="s">
        <v>39</v>
      </c>
      <c r="K1" s="32" t="s">
        <v>353</v>
      </c>
      <c r="L1" s="32" t="s">
        <v>43</v>
      </c>
      <c r="M1" s="32" t="s">
        <v>47</v>
      </c>
      <c r="N1" s="32" t="s">
        <v>34</v>
      </c>
      <c r="O1" s="46"/>
      <c r="P1" s="46"/>
    </row>
    <row r="2" s="29" customFormat="1" ht="20.25" customHeight="1" spans="1:15">
      <c r="A2" s="34" t="s">
        <v>3344</v>
      </c>
      <c r="B2" s="34" t="s">
        <v>3345</v>
      </c>
      <c r="C2" s="35" t="s">
        <v>3346</v>
      </c>
      <c r="D2" s="36" t="s">
        <v>3347</v>
      </c>
      <c r="E2" s="34" t="s">
        <v>3348</v>
      </c>
      <c r="F2" s="34">
        <v>428800</v>
      </c>
      <c r="G2" s="37" t="s">
        <v>3349</v>
      </c>
      <c r="H2" s="38">
        <v>42002</v>
      </c>
      <c r="I2" s="34" t="s">
        <v>1979</v>
      </c>
      <c r="J2" s="36">
        <v>42001</v>
      </c>
      <c r="K2" s="34" t="s">
        <v>3350</v>
      </c>
      <c r="L2" s="34" t="s">
        <v>3351</v>
      </c>
      <c r="M2" s="47" t="s">
        <v>99</v>
      </c>
      <c r="N2" s="36">
        <v>42077</v>
      </c>
      <c r="O2" s="34">
        <v>344100</v>
      </c>
    </row>
    <row r="3" s="30" customFormat="1" ht="21.95" customHeight="1" spans="1:49">
      <c r="A3" s="39" t="s">
        <v>0</v>
      </c>
      <c r="B3" s="39" t="s">
        <v>28</v>
      </c>
      <c r="C3" s="39" t="s">
        <v>29</v>
      </c>
      <c r="D3" s="39" t="s">
        <v>30</v>
      </c>
      <c r="E3" s="39" t="s">
        <v>31</v>
      </c>
      <c r="F3" s="39" t="s">
        <v>32</v>
      </c>
      <c r="G3" s="40" t="s">
        <v>34</v>
      </c>
      <c r="H3" s="41" t="s">
        <v>386</v>
      </c>
      <c r="I3" s="41" t="s">
        <v>387</v>
      </c>
      <c r="J3" s="48" t="s">
        <v>37</v>
      </c>
      <c r="K3" s="48" t="s">
        <v>38</v>
      </c>
      <c r="L3" s="48" t="s">
        <v>39</v>
      </c>
      <c r="M3" s="49" t="s">
        <v>388</v>
      </c>
      <c r="N3" s="50" t="s">
        <v>42</v>
      </c>
      <c r="O3" s="50" t="s">
        <v>43</v>
      </c>
      <c r="P3" s="51" t="s">
        <v>44</v>
      </c>
      <c r="Q3" s="41" t="s">
        <v>45</v>
      </c>
      <c r="R3" s="41" t="s">
        <v>46</v>
      </c>
      <c r="S3" s="55" t="s">
        <v>47</v>
      </c>
      <c r="T3" s="30" t="s">
        <v>34</v>
      </c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9"/>
    </row>
    <row r="4" s="31" customFormat="1" ht="22.5" customHeight="1" spans="1:44">
      <c r="A4" s="31" t="s">
        <v>0</v>
      </c>
      <c r="B4" s="31" t="s">
        <v>28</v>
      </c>
      <c r="C4" s="31" t="s">
        <v>428</v>
      </c>
      <c r="D4" s="31" t="s">
        <v>30</v>
      </c>
      <c r="E4" s="31" t="s">
        <v>31</v>
      </c>
      <c r="F4" s="42" t="s">
        <v>32</v>
      </c>
      <c r="G4" s="43" t="s">
        <v>34</v>
      </c>
      <c r="H4" s="44" t="s">
        <v>35</v>
      </c>
      <c r="I4" s="41" t="s">
        <v>36</v>
      </c>
      <c r="J4" s="41" t="s">
        <v>37</v>
      </c>
      <c r="K4" s="41" t="s">
        <v>38</v>
      </c>
      <c r="L4" s="41" t="s">
        <v>39</v>
      </c>
      <c r="M4" s="52" t="s">
        <v>40</v>
      </c>
      <c r="N4" s="53" t="s">
        <v>41</v>
      </c>
      <c r="O4" s="54" t="s">
        <v>42</v>
      </c>
      <c r="P4" s="54" t="s">
        <v>43</v>
      </c>
      <c r="Q4" s="54" t="s">
        <v>44</v>
      </c>
      <c r="R4" s="41" t="s">
        <v>45</v>
      </c>
      <c r="S4" s="41" t="s">
        <v>46</v>
      </c>
      <c r="T4" s="54" t="s">
        <v>429</v>
      </c>
      <c r="U4" s="31" t="s">
        <v>34</v>
      </c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8"/>
    </row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F4" sqref="F4"/>
    </sheetView>
  </sheetViews>
  <sheetFormatPr defaultColWidth="9" defaultRowHeight="12.75"/>
  <cols>
    <col min="1" max="1" width="23.8571428571429" style="3" customWidth="1"/>
    <col min="2" max="2" width="6.85714285714286" customWidth="1"/>
    <col min="3" max="3" width="38.7142857142857" style="4" customWidth="1"/>
    <col min="4" max="4" width="23.5714285714286" style="5" customWidth="1"/>
    <col min="5" max="5" width="29" customWidth="1"/>
    <col min="6" max="6" width="14.8571428571429" customWidth="1"/>
    <col min="8" max="8" width="10.4285714285714" style="6" customWidth="1"/>
    <col min="9" max="9" width="14.2857142857143" style="6" customWidth="1"/>
  </cols>
  <sheetData>
    <row r="1" ht="21" customHeight="1" spans="1:19">
      <c r="A1" s="7" t="s">
        <v>3352</v>
      </c>
      <c r="B1" s="7"/>
      <c r="C1" s="7"/>
      <c r="D1" s="7"/>
      <c r="E1" s="7"/>
      <c r="F1" s="7"/>
      <c r="G1" s="7"/>
      <c r="H1" s="7"/>
      <c r="I1" s="7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="1" customFormat="1" ht="25.5" customHeight="1" spans="1:14">
      <c r="A2" s="8" t="s">
        <v>0</v>
      </c>
      <c r="B2" s="8" t="s">
        <v>28</v>
      </c>
      <c r="C2" s="9" t="s">
        <v>29</v>
      </c>
      <c r="D2" s="10" t="s">
        <v>30</v>
      </c>
      <c r="E2" s="8" t="s">
        <v>31</v>
      </c>
      <c r="F2" s="8" t="s">
        <v>32</v>
      </c>
      <c r="G2" s="8" t="s">
        <v>3353</v>
      </c>
      <c r="H2" s="11" t="s">
        <v>37</v>
      </c>
      <c r="I2" s="11" t="s">
        <v>39</v>
      </c>
      <c r="J2" s="22" t="s">
        <v>388</v>
      </c>
      <c r="K2" s="23" t="s">
        <v>42</v>
      </c>
      <c r="L2" s="23" t="s">
        <v>43</v>
      </c>
      <c r="M2" s="8" t="s">
        <v>47</v>
      </c>
      <c r="N2" s="8" t="s">
        <v>34</v>
      </c>
    </row>
    <row r="3" s="2" customFormat="1" ht="17.25" customHeight="1" spans="1:14">
      <c r="A3" s="12" t="s">
        <v>1297</v>
      </c>
      <c r="C3" s="13" t="s">
        <v>3354</v>
      </c>
      <c r="D3" s="14" t="s">
        <v>3355</v>
      </c>
      <c r="E3" s="12" t="s">
        <v>1300</v>
      </c>
      <c r="F3" s="15">
        <v>931000</v>
      </c>
      <c r="G3" s="16" t="s">
        <v>3356</v>
      </c>
      <c r="H3" s="17"/>
      <c r="I3" s="24">
        <v>41581</v>
      </c>
      <c r="J3" s="25"/>
      <c r="K3" s="26"/>
      <c r="L3" s="27"/>
      <c r="M3" s="28"/>
      <c r="N3" s="26"/>
    </row>
    <row r="4" s="2" customFormat="1" ht="17.25" customHeight="1" spans="1:14">
      <c r="A4" s="12" t="s">
        <v>1728</v>
      </c>
      <c r="C4" s="13" t="s">
        <v>3357</v>
      </c>
      <c r="D4" s="14" t="s">
        <v>3358</v>
      </c>
      <c r="E4" s="12" t="s">
        <v>3359</v>
      </c>
      <c r="F4" s="15">
        <v>1112000</v>
      </c>
      <c r="G4" s="16" t="s">
        <v>3360</v>
      </c>
      <c r="H4" s="17"/>
      <c r="I4" s="24">
        <v>41590</v>
      </c>
      <c r="J4" s="25"/>
      <c r="K4" s="26"/>
      <c r="L4" s="27"/>
      <c r="M4" s="28"/>
      <c r="N4" s="26"/>
    </row>
    <row r="5" s="2" customFormat="1" ht="17.25" customHeight="1" spans="1:14">
      <c r="A5" s="12" t="s">
        <v>3361</v>
      </c>
      <c r="C5" s="13" t="s">
        <v>3362</v>
      </c>
      <c r="D5" s="14" t="s">
        <v>3363</v>
      </c>
      <c r="E5" s="12" t="s">
        <v>3364</v>
      </c>
      <c r="F5" s="15">
        <v>713800</v>
      </c>
      <c r="G5" s="16" t="s">
        <v>3365</v>
      </c>
      <c r="H5" s="17"/>
      <c r="I5" s="24">
        <v>41581</v>
      </c>
      <c r="J5" s="25"/>
      <c r="K5" s="26"/>
      <c r="L5" s="27"/>
      <c r="M5" s="28"/>
      <c r="N5" s="26"/>
    </row>
    <row r="6" s="2" customFormat="1" ht="17.25" customHeight="1" spans="1:14">
      <c r="A6" s="12" t="s">
        <v>3366</v>
      </c>
      <c r="C6" s="13" t="s">
        <v>3367</v>
      </c>
      <c r="D6" s="14" t="s">
        <v>3368</v>
      </c>
      <c r="E6" s="12" t="s">
        <v>3369</v>
      </c>
      <c r="F6" s="15">
        <v>600000</v>
      </c>
      <c r="G6" s="16" t="s">
        <v>3370</v>
      </c>
      <c r="H6" s="17"/>
      <c r="I6" s="24">
        <v>41588</v>
      </c>
      <c r="J6" s="25"/>
      <c r="K6" s="26"/>
      <c r="L6" s="27"/>
      <c r="M6" s="28"/>
      <c r="N6" s="26"/>
    </row>
    <row r="7" s="2" customFormat="1" ht="17.25" customHeight="1" spans="1:14">
      <c r="A7" s="12" t="s">
        <v>3371</v>
      </c>
      <c r="C7" s="13" t="s">
        <v>3372</v>
      </c>
      <c r="D7" s="14" t="s">
        <v>3373</v>
      </c>
      <c r="E7" s="12" t="s">
        <v>3374</v>
      </c>
      <c r="F7" s="15">
        <v>499800</v>
      </c>
      <c r="G7" s="16" t="s">
        <v>3375</v>
      </c>
      <c r="H7" s="17"/>
      <c r="I7" s="24">
        <v>41581</v>
      </c>
      <c r="J7" s="25"/>
      <c r="K7" s="26"/>
      <c r="L7" s="27"/>
      <c r="M7" s="28"/>
      <c r="N7" s="26"/>
    </row>
    <row r="8" s="2" customFormat="1" ht="17.25" customHeight="1" spans="1:14">
      <c r="A8" s="12" t="s">
        <v>2809</v>
      </c>
      <c r="C8" s="13" t="s">
        <v>3376</v>
      </c>
      <c r="D8" s="14" t="s">
        <v>3377</v>
      </c>
      <c r="E8" s="12" t="s">
        <v>3378</v>
      </c>
      <c r="F8" s="15">
        <v>259800</v>
      </c>
      <c r="G8" s="16" t="s">
        <v>3379</v>
      </c>
      <c r="H8" s="17"/>
      <c r="I8" s="24">
        <v>41581</v>
      </c>
      <c r="J8" s="25"/>
      <c r="K8" s="26"/>
      <c r="L8" s="27"/>
      <c r="M8" s="28"/>
      <c r="N8" s="26"/>
    </row>
    <row r="9" s="2" customFormat="1" ht="17.25" customHeight="1" spans="1:14">
      <c r="A9" s="12" t="s">
        <v>3380</v>
      </c>
      <c r="C9" s="13" t="s">
        <v>3381</v>
      </c>
      <c r="D9" s="14" t="s">
        <v>3382</v>
      </c>
      <c r="E9" s="12" t="s">
        <v>3383</v>
      </c>
      <c r="F9" s="15">
        <v>818000</v>
      </c>
      <c r="G9" s="16" t="s">
        <v>3384</v>
      </c>
      <c r="H9" s="17"/>
      <c r="I9" s="24">
        <v>41588</v>
      </c>
      <c r="J9" s="25"/>
      <c r="K9" s="26"/>
      <c r="L9" s="27"/>
      <c r="M9" s="28"/>
      <c r="N9" s="26"/>
    </row>
    <row r="10" s="2" customFormat="1" ht="17.25" customHeight="1" spans="1:14">
      <c r="A10" s="12" t="s">
        <v>3385</v>
      </c>
      <c r="C10" s="13" t="s">
        <v>3386</v>
      </c>
      <c r="D10" s="14" t="s">
        <v>3387</v>
      </c>
      <c r="E10" s="12" t="s">
        <v>3119</v>
      </c>
      <c r="F10" s="15">
        <v>489800</v>
      </c>
      <c r="G10" s="16" t="s">
        <v>3388</v>
      </c>
      <c r="H10" s="17"/>
      <c r="I10" s="24">
        <v>41581</v>
      </c>
      <c r="J10" s="25"/>
      <c r="K10" s="26"/>
      <c r="L10" s="27"/>
      <c r="M10" s="28"/>
      <c r="N10" s="26"/>
    </row>
    <row r="11" s="2" customFormat="1" ht="17.25" customHeight="1" spans="1:14">
      <c r="A11" s="12" t="s">
        <v>3389</v>
      </c>
      <c r="C11" s="18" t="s">
        <v>1155</v>
      </c>
      <c r="D11" s="14" t="s">
        <v>3390</v>
      </c>
      <c r="E11" s="12" t="s">
        <v>3391</v>
      </c>
      <c r="F11" s="15">
        <v>608000</v>
      </c>
      <c r="G11" s="16" t="s">
        <v>3392</v>
      </c>
      <c r="H11" s="17"/>
      <c r="I11" s="24">
        <v>41587</v>
      </c>
      <c r="J11" s="25"/>
      <c r="K11" s="26"/>
      <c r="L11" s="27"/>
      <c r="M11" s="28"/>
      <c r="N11" s="26"/>
    </row>
    <row r="12" s="2" customFormat="1" ht="17.25" customHeight="1" spans="1:14">
      <c r="A12" s="12" t="s">
        <v>2951</v>
      </c>
      <c r="C12" s="18" t="s">
        <v>3393</v>
      </c>
      <c r="D12" s="14" t="s">
        <v>3394</v>
      </c>
      <c r="E12" s="12" t="s">
        <v>3395</v>
      </c>
      <c r="F12" s="15">
        <v>279800</v>
      </c>
      <c r="G12" s="16" t="s">
        <v>3396</v>
      </c>
      <c r="H12" s="17">
        <v>41724</v>
      </c>
      <c r="I12" s="24">
        <v>41709</v>
      </c>
      <c r="J12" s="25"/>
      <c r="K12" s="26" t="s">
        <v>2956</v>
      </c>
      <c r="L12" s="27"/>
      <c r="M12" s="28" t="s">
        <v>1155</v>
      </c>
      <c r="N12" s="26"/>
    </row>
    <row r="13" s="2" customFormat="1" ht="17.25" customHeight="1" spans="1:14">
      <c r="A13" s="12" t="s">
        <v>2958</v>
      </c>
      <c r="B13" s="2" t="s">
        <v>3397</v>
      </c>
      <c r="C13" s="18" t="s">
        <v>3398</v>
      </c>
      <c r="D13" s="14" t="s">
        <v>3399</v>
      </c>
      <c r="E13" s="12" t="s">
        <v>3400</v>
      </c>
      <c r="F13" s="15">
        <v>269800</v>
      </c>
      <c r="G13" s="16" t="s">
        <v>3401</v>
      </c>
      <c r="H13" s="17">
        <v>41724</v>
      </c>
      <c r="I13" s="24">
        <v>41709</v>
      </c>
      <c r="J13" s="25"/>
      <c r="K13" s="26" t="s">
        <v>2956</v>
      </c>
      <c r="L13" s="27"/>
      <c r="M13" s="28" t="s">
        <v>1155</v>
      </c>
      <c r="N13" s="26"/>
    </row>
    <row r="14" s="2" customFormat="1" ht="17.25" customHeight="1" spans="1:14">
      <c r="A14" s="12" t="s">
        <v>1297</v>
      </c>
      <c r="B14" s="2" t="s">
        <v>3402</v>
      </c>
      <c r="C14" s="18" t="s">
        <v>3403</v>
      </c>
      <c r="D14" s="14" t="s">
        <v>3404</v>
      </c>
      <c r="E14" s="12" t="s">
        <v>1308</v>
      </c>
      <c r="F14" s="15">
        <v>1001000</v>
      </c>
      <c r="G14" s="16" t="s">
        <v>3405</v>
      </c>
      <c r="H14" s="17">
        <v>41724</v>
      </c>
      <c r="I14" s="24">
        <v>41707</v>
      </c>
      <c r="J14" s="25"/>
      <c r="K14" s="26" t="s">
        <v>495</v>
      </c>
      <c r="L14" s="27"/>
      <c r="M14" s="28" t="s">
        <v>1155</v>
      </c>
      <c r="N14" s="26"/>
    </row>
    <row r="18" spans="5:8">
      <c r="E18" s="19" t="s">
        <v>3406</v>
      </c>
      <c r="F18" s="3">
        <v>931000</v>
      </c>
      <c r="G18">
        <v>18620</v>
      </c>
      <c r="H18" s="20">
        <v>15914.52</v>
      </c>
    </row>
    <row r="19" spans="5:8">
      <c r="E19" s="19" t="s">
        <v>7</v>
      </c>
      <c r="F19" s="3">
        <v>1112000</v>
      </c>
      <c r="G19">
        <v>11120</v>
      </c>
      <c r="H19" s="20">
        <v>9504.27</v>
      </c>
    </row>
    <row r="20" spans="5:8">
      <c r="E20" s="19" t="s">
        <v>5</v>
      </c>
      <c r="F20" s="3">
        <v>818000</v>
      </c>
      <c r="G20">
        <v>16360</v>
      </c>
      <c r="H20" s="20">
        <v>13982.91</v>
      </c>
    </row>
  </sheetData>
  <mergeCells count="1">
    <mergeCell ref="A1:I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0"/>
  <sheetViews>
    <sheetView showGridLines="0" workbookViewId="0">
      <selection activeCell="E15" sqref="E15"/>
    </sheetView>
  </sheetViews>
  <sheetFormatPr defaultColWidth="9.14285714285714" defaultRowHeight="12.75" customHeight="1"/>
  <cols>
    <col min="1" max="1" width="29.2857142857143" style="651" customWidth="1"/>
    <col min="2" max="2" width="9.42857142857143" style="651" customWidth="1"/>
    <col min="3" max="3" width="9.14285714285714" style="651" customWidth="1"/>
    <col min="4" max="4" width="19" style="651" customWidth="1"/>
    <col min="5" max="5" width="21.4285714285714" style="651" customWidth="1"/>
    <col min="6" max="6" width="7.57142857142857" style="651" hidden="1" customWidth="1"/>
    <col min="7" max="7" width="14.7142857142857" style="651" customWidth="1"/>
    <col min="8" max="8" width="9.85714285714286" style="718" customWidth="1"/>
    <col min="9" max="9" width="6" style="719" customWidth="1"/>
    <col min="10" max="10" width="9.57142857142857" style="540" customWidth="1"/>
    <col min="11" max="11" width="9" style="719" customWidth="1"/>
    <col min="12" max="12" width="9.28571428571429" style="719" customWidth="1"/>
    <col min="13" max="13" width="12.2857142857143" style="719" customWidth="1"/>
    <col min="14" max="14" width="7.71428571428571" style="445" customWidth="1"/>
    <col min="15" max="15" width="7.57142857142857" style="720" customWidth="1"/>
    <col min="16" max="16" width="15.2857142857143" style="651" customWidth="1"/>
    <col min="17" max="17" width="8.28571428571429" style="651" customWidth="1"/>
    <col min="18" max="18" width="6.28571428571429" style="651" customWidth="1"/>
    <col min="19" max="20" width="9.14285714285714" style="719"/>
    <col min="21" max="21" width="9.14285714285714" style="651"/>
    <col min="22" max="22" width="6.14285714285714" style="651" customWidth="1"/>
    <col min="23" max="16384" width="9.14285714285714" style="651"/>
  </cols>
  <sheetData>
    <row r="1" s="30" customFormat="1" ht="21.95" customHeight="1" spans="1:40">
      <c r="A1" s="39" t="s">
        <v>0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9"/>
    </row>
    <row r="2" s="244" customFormat="1" ht="21.95" customHeight="1" spans="1:22">
      <c r="A2" s="158" t="s">
        <v>48</v>
      </c>
      <c r="B2" s="581"/>
      <c r="C2" s="186"/>
      <c r="D2" s="764" t="s">
        <v>49</v>
      </c>
      <c r="E2" s="581" t="s">
        <v>50</v>
      </c>
      <c r="F2" s="765"/>
      <c r="G2" s="765">
        <f>525000+1600+9600</f>
        <v>536200</v>
      </c>
      <c r="H2" s="761" t="s">
        <v>51</v>
      </c>
      <c r="I2" s="539"/>
      <c r="J2" s="540"/>
      <c r="K2" s="766"/>
      <c r="L2" s="542"/>
      <c r="M2" s="767">
        <v>43486</v>
      </c>
      <c r="N2" s="768">
        <f ca="1">TODAY()-M2</f>
        <v>319</v>
      </c>
      <c r="O2" s="186"/>
      <c r="P2" s="186"/>
      <c r="Q2" s="186"/>
      <c r="R2" s="186"/>
      <c r="S2" s="243"/>
      <c r="T2" s="243"/>
      <c r="U2" s="186"/>
      <c r="V2" s="186"/>
    </row>
    <row r="3" customHeight="1" spans="10:14">
      <c r="J3" s="719"/>
      <c r="N3" s="719"/>
    </row>
    <row r="4" customHeight="1" spans="10:14">
      <c r="J4" s="719"/>
      <c r="N4" s="719"/>
    </row>
    <row r="5" customHeight="1" spans="10:14">
      <c r="J5" s="719"/>
      <c r="N5" s="719"/>
    </row>
    <row r="6" customHeight="1" spans="10:14">
      <c r="J6" s="719"/>
      <c r="N6" s="719"/>
    </row>
    <row r="7" customHeight="1" spans="10:14">
      <c r="J7" s="719"/>
      <c r="N7" s="719"/>
    </row>
    <row r="8" customHeight="1" spans="10:14">
      <c r="J8" s="719"/>
      <c r="N8" s="719"/>
    </row>
    <row r="9" customHeight="1" spans="10:14">
      <c r="J9" s="719"/>
      <c r="N9" s="719"/>
    </row>
    <row r="10" s="720" customFormat="1" customHeight="1" spans="1:45">
      <c r="A10" s="651"/>
      <c r="B10" s="651"/>
      <c r="C10" s="651"/>
      <c r="D10" s="651"/>
      <c r="E10" s="651"/>
      <c r="F10" s="651"/>
      <c r="G10" s="651"/>
      <c r="H10" s="718"/>
      <c r="I10" s="719"/>
      <c r="J10" s="719"/>
      <c r="K10" s="719"/>
      <c r="L10" s="719"/>
      <c r="M10" s="719"/>
      <c r="N10" s="719"/>
      <c r="P10" s="651"/>
      <c r="Q10" s="651"/>
      <c r="R10" s="651"/>
      <c r="S10" s="719"/>
      <c r="T10" s="719"/>
      <c r="U10" s="651"/>
      <c r="V10" s="651"/>
      <c r="W10" s="651"/>
      <c r="X10" s="651"/>
      <c r="Y10" s="651"/>
      <c r="Z10" s="651"/>
      <c r="AA10" s="651"/>
      <c r="AB10" s="651"/>
      <c r="AC10" s="651"/>
      <c r="AD10" s="651"/>
      <c r="AE10" s="651"/>
      <c r="AF10" s="651"/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</row>
    <row r="11" s="720" customFormat="1" customHeight="1" spans="1:45">
      <c r="A11" s="651"/>
      <c r="B11" s="651"/>
      <c r="C11" s="651"/>
      <c r="D11" s="651"/>
      <c r="E11" s="651"/>
      <c r="F11" s="651"/>
      <c r="G11" s="651"/>
      <c r="H11" s="718"/>
      <c r="I11" s="719"/>
      <c r="J11" s="719"/>
      <c r="K11" s="719"/>
      <c r="L11" s="719" t="s">
        <v>52</v>
      </c>
      <c r="M11" s="719"/>
      <c r="N11" s="719"/>
      <c r="P11" s="651"/>
      <c r="Q11" s="651"/>
      <c r="R11" s="651"/>
      <c r="S11" s="719"/>
      <c r="T11" s="719"/>
      <c r="U11" s="651"/>
      <c r="V11" s="651"/>
      <c r="W11" s="651"/>
      <c r="X11" s="651"/>
      <c r="Y11" s="651"/>
      <c r="Z11" s="651"/>
      <c r="AA11" s="651"/>
      <c r="AB11" s="651"/>
      <c r="AC11" s="651"/>
      <c r="AD11" s="651"/>
      <c r="AE11" s="651"/>
      <c r="AF11" s="651"/>
      <c r="AG11" s="651"/>
      <c r="AH11" s="651"/>
      <c r="AI11" s="651"/>
      <c r="AJ11" s="651"/>
      <c r="AK11" s="651"/>
      <c r="AL11" s="651"/>
      <c r="AM11" s="651"/>
      <c r="AN11" s="651"/>
      <c r="AO11" s="651"/>
      <c r="AP11" s="651"/>
      <c r="AQ11" s="651"/>
      <c r="AR11" s="651"/>
      <c r="AS11" s="651"/>
    </row>
    <row r="12" s="720" customFormat="1" customHeight="1" spans="1:45">
      <c r="A12" s="651"/>
      <c r="B12" s="651"/>
      <c r="C12" s="651"/>
      <c r="D12" s="651"/>
      <c r="E12" s="651"/>
      <c r="F12" s="651"/>
      <c r="G12" s="651"/>
      <c r="H12" s="718"/>
      <c r="I12" s="719"/>
      <c r="J12" s="719"/>
      <c r="K12" s="719"/>
      <c r="L12" s="719"/>
      <c r="M12" s="719"/>
      <c r="N12" s="719"/>
      <c r="P12" s="651"/>
      <c r="Q12" s="651"/>
      <c r="R12" s="651"/>
      <c r="S12" s="719"/>
      <c r="T12" s="719"/>
      <c r="U12" s="651"/>
      <c r="V12" s="651"/>
      <c r="W12" s="651"/>
      <c r="X12" s="651"/>
      <c r="Y12" s="651"/>
      <c r="Z12" s="651"/>
      <c r="AA12" s="651"/>
      <c r="AB12" s="651"/>
      <c r="AC12" s="651"/>
      <c r="AD12" s="651"/>
      <c r="AE12" s="651"/>
      <c r="AF12" s="651"/>
      <c r="AG12" s="651"/>
      <c r="AH12" s="651"/>
      <c r="AI12" s="651"/>
      <c r="AJ12" s="651"/>
      <c r="AK12" s="651"/>
      <c r="AL12" s="651"/>
      <c r="AM12" s="651"/>
      <c r="AN12" s="651"/>
      <c r="AO12" s="651"/>
      <c r="AP12" s="651"/>
      <c r="AQ12" s="651"/>
      <c r="AR12" s="651"/>
      <c r="AS12" s="651"/>
    </row>
    <row r="13" s="720" customFormat="1" customHeight="1" spans="1:45">
      <c r="A13" s="651"/>
      <c r="B13" s="651"/>
      <c r="C13" s="651"/>
      <c r="D13" s="651"/>
      <c r="E13" s="651"/>
      <c r="F13" s="651"/>
      <c r="G13" s="651"/>
      <c r="H13" s="718"/>
      <c r="I13" s="719"/>
      <c r="J13" s="714"/>
      <c r="K13" s="719"/>
      <c r="L13" s="719"/>
      <c r="M13" s="719"/>
      <c r="N13" s="463"/>
      <c r="P13" s="651"/>
      <c r="Q13" s="651"/>
      <c r="R13" s="651"/>
      <c r="S13" s="719"/>
      <c r="T13" s="719"/>
      <c r="U13" s="651"/>
      <c r="V13" s="651"/>
      <c r="W13" s="651"/>
      <c r="X13" s="651"/>
      <c r="Y13" s="651"/>
      <c r="Z13" s="651"/>
      <c r="AA13" s="651"/>
      <c r="AB13" s="651"/>
      <c r="AC13" s="651"/>
      <c r="AD13" s="651"/>
      <c r="AE13" s="651"/>
      <c r="AF13" s="651"/>
      <c r="AG13" s="651"/>
      <c r="AH13" s="651"/>
      <c r="AI13" s="651"/>
      <c r="AJ13" s="651"/>
      <c r="AK13" s="651"/>
      <c r="AL13" s="651"/>
      <c r="AM13" s="651"/>
      <c r="AN13" s="651"/>
      <c r="AO13" s="651"/>
      <c r="AP13" s="651"/>
      <c r="AQ13" s="651"/>
      <c r="AR13" s="651"/>
      <c r="AS13" s="651"/>
    </row>
    <row r="14" s="720" customFormat="1" customHeight="1" spans="1:45">
      <c r="A14" s="651"/>
      <c r="B14" s="651"/>
      <c r="C14" s="651"/>
      <c r="D14" s="651"/>
      <c r="E14" s="651"/>
      <c r="F14" s="651"/>
      <c r="G14" s="651"/>
      <c r="H14" s="718"/>
      <c r="I14" s="719"/>
      <c r="J14" s="714"/>
      <c r="K14" s="719"/>
      <c r="L14" s="719"/>
      <c r="M14" s="719"/>
      <c r="N14" s="463"/>
      <c r="P14" s="651"/>
      <c r="Q14" s="651"/>
      <c r="R14" s="651"/>
      <c r="S14" s="719"/>
      <c r="T14" s="719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I14" s="651"/>
      <c r="AJ14" s="651"/>
      <c r="AK14" s="651"/>
      <c r="AL14" s="651"/>
      <c r="AM14" s="651"/>
      <c r="AN14" s="651"/>
      <c r="AO14" s="651"/>
      <c r="AP14" s="651"/>
      <c r="AQ14" s="651"/>
      <c r="AR14" s="651"/>
      <c r="AS14" s="651"/>
    </row>
    <row r="15" s="720" customFormat="1" customHeight="1" spans="1:45">
      <c r="A15" s="651"/>
      <c r="B15" s="651"/>
      <c r="C15" s="651"/>
      <c r="D15" s="651"/>
      <c r="E15" s="651"/>
      <c r="F15" s="651"/>
      <c r="G15" s="651"/>
      <c r="H15" s="718"/>
      <c r="I15" s="719"/>
      <c r="J15" s="714"/>
      <c r="K15" s="719"/>
      <c r="L15" s="719"/>
      <c r="M15" s="719"/>
      <c r="N15" s="463"/>
      <c r="P15" s="651"/>
      <c r="Q15" s="651"/>
      <c r="R15" s="651"/>
      <c r="S15" s="719"/>
      <c r="T15" s="719"/>
      <c r="U15" s="651"/>
      <c r="V15" s="651"/>
      <c r="W15" s="651"/>
      <c r="X15" s="651"/>
      <c r="Y15" s="651"/>
      <c r="Z15" s="651"/>
      <c r="AA15" s="651"/>
      <c r="AB15" s="651"/>
      <c r="AC15" s="651"/>
      <c r="AD15" s="651"/>
      <c r="AE15" s="651"/>
      <c r="AF15" s="651"/>
      <c r="AG15" s="651"/>
      <c r="AH15" s="651"/>
      <c r="AI15" s="651"/>
      <c r="AJ15" s="651"/>
      <c r="AK15" s="651"/>
      <c r="AL15" s="651"/>
      <c r="AM15" s="651"/>
      <c r="AN15" s="651"/>
      <c r="AO15" s="651"/>
      <c r="AP15" s="651"/>
      <c r="AQ15" s="651"/>
      <c r="AR15" s="651"/>
      <c r="AS15" s="651"/>
    </row>
    <row r="16" s="720" customFormat="1" customHeight="1" spans="1:45">
      <c r="A16" s="651"/>
      <c r="B16" s="651"/>
      <c r="C16" s="651"/>
      <c r="D16" s="651"/>
      <c r="E16" s="651"/>
      <c r="F16" s="651"/>
      <c r="G16" s="651"/>
      <c r="H16" s="718"/>
      <c r="I16" s="719"/>
      <c r="J16" s="714"/>
      <c r="K16" s="719"/>
      <c r="L16" s="719"/>
      <c r="M16" s="719"/>
      <c r="N16" s="463"/>
      <c r="P16" s="651"/>
      <c r="Q16" s="651"/>
      <c r="R16" s="651"/>
      <c r="S16" s="719"/>
      <c r="T16" s="719"/>
      <c r="U16" s="651"/>
      <c r="V16" s="651"/>
      <c r="W16" s="651"/>
      <c r="X16" s="651"/>
      <c r="Y16" s="651"/>
      <c r="Z16" s="651"/>
      <c r="AA16" s="651"/>
      <c r="AB16" s="651"/>
      <c r="AC16" s="651"/>
      <c r="AD16" s="651"/>
      <c r="AE16" s="651"/>
      <c r="AF16" s="651"/>
      <c r="AG16" s="651"/>
      <c r="AH16" s="651"/>
      <c r="AI16" s="651"/>
      <c r="AJ16" s="651"/>
      <c r="AK16" s="651"/>
      <c r="AL16" s="651"/>
      <c r="AM16" s="651"/>
      <c r="AN16" s="651"/>
      <c r="AO16" s="651"/>
      <c r="AP16" s="651"/>
      <c r="AQ16" s="651"/>
      <c r="AR16" s="651"/>
      <c r="AS16" s="651"/>
    </row>
    <row r="17" s="720" customFormat="1" customHeight="1" spans="1:45">
      <c r="A17" s="651"/>
      <c r="B17" s="651"/>
      <c r="C17" s="651"/>
      <c r="D17" s="651"/>
      <c r="E17" s="651"/>
      <c r="F17" s="651"/>
      <c r="G17" s="651"/>
      <c r="H17" s="718"/>
      <c r="I17" s="719"/>
      <c r="J17" s="714"/>
      <c r="K17" s="719"/>
      <c r="L17" s="719"/>
      <c r="M17" s="719"/>
      <c r="N17" s="463"/>
      <c r="P17" s="651"/>
      <c r="Q17" s="651"/>
      <c r="R17" s="651"/>
      <c r="S17" s="719"/>
      <c r="T17" s="719"/>
      <c r="U17" s="651"/>
      <c r="V17" s="651"/>
      <c r="W17" s="651"/>
      <c r="X17" s="651"/>
      <c r="Y17" s="651"/>
      <c r="Z17" s="651"/>
      <c r="AA17" s="651"/>
      <c r="AB17" s="651"/>
      <c r="AC17" s="651"/>
      <c r="AD17" s="651"/>
      <c r="AE17" s="651"/>
      <c r="AF17" s="651"/>
      <c r="AG17" s="651"/>
      <c r="AH17" s="651"/>
      <c r="AI17" s="651"/>
      <c r="AJ17" s="651"/>
      <c r="AK17" s="651"/>
      <c r="AL17" s="651"/>
      <c r="AM17" s="651"/>
      <c r="AN17" s="651"/>
      <c r="AO17" s="651"/>
      <c r="AP17" s="651"/>
      <c r="AQ17" s="651"/>
      <c r="AR17" s="651"/>
      <c r="AS17" s="651"/>
    </row>
    <row r="18" s="720" customFormat="1" customHeight="1" spans="1:45">
      <c r="A18" s="651"/>
      <c r="B18" s="651"/>
      <c r="C18" s="651"/>
      <c r="D18" s="651"/>
      <c r="E18" s="651"/>
      <c r="F18" s="651"/>
      <c r="G18" s="651"/>
      <c r="H18" s="718"/>
      <c r="I18" s="719"/>
      <c r="J18" s="714"/>
      <c r="K18" s="719"/>
      <c r="L18" s="719"/>
      <c r="M18" s="719"/>
      <c r="N18" s="463"/>
      <c r="P18" s="651"/>
      <c r="Q18" s="651"/>
      <c r="R18" s="651"/>
      <c r="S18" s="719"/>
      <c r="T18" s="719"/>
      <c r="U18" s="651"/>
      <c r="V18" s="651"/>
      <c r="W18" s="651"/>
      <c r="X18" s="651"/>
      <c r="Y18" s="651"/>
      <c r="Z18" s="651"/>
      <c r="AA18" s="651"/>
      <c r="AB18" s="651"/>
      <c r="AC18" s="651"/>
      <c r="AD18" s="651"/>
      <c r="AE18" s="651"/>
      <c r="AF18" s="651"/>
      <c r="AG18" s="651"/>
      <c r="AH18" s="651"/>
      <c r="AI18" s="651"/>
      <c r="AJ18" s="651"/>
      <c r="AK18" s="651"/>
      <c r="AL18" s="651"/>
      <c r="AM18" s="651"/>
      <c r="AN18" s="651"/>
      <c r="AO18" s="651"/>
      <c r="AP18" s="651"/>
      <c r="AQ18" s="651"/>
      <c r="AR18" s="651"/>
      <c r="AS18" s="651"/>
    </row>
    <row r="19" s="720" customFormat="1" customHeight="1" spans="1:45">
      <c r="A19" s="651"/>
      <c r="B19" s="651"/>
      <c r="C19" s="651"/>
      <c r="D19" s="651"/>
      <c r="E19" s="651"/>
      <c r="F19" s="651"/>
      <c r="G19" s="651"/>
      <c r="H19" s="718"/>
      <c r="I19" s="719"/>
      <c r="J19" s="714"/>
      <c r="K19" s="719"/>
      <c r="L19" s="719"/>
      <c r="M19" s="719"/>
      <c r="N19" s="463"/>
      <c r="P19" s="651"/>
      <c r="Q19" s="651"/>
      <c r="R19" s="651"/>
      <c r="S19" s="719"/>
      <c r="T19" s="719"/>
      <c r="U19" s="651"/>
      <c r="V19" s="651"/>
      <c r="W19" s="651"/>
      <c r="X19" s="651"/>
      <c r="Y19" s="651"/>
      <c r="Z19" s="651"/>
      <c r="AA19" s="651"/>
      <c r="AB19" s="651"/>
      <c r="AC19" s="651"/>
      <c r="AD19" s="651"/>
      <c r="AE19" s="651"/>
      <c r="AF19" s="651"/>
      <c r="AG19" s="651"/>
      <c r="AH19" s="651"/>
      <c r="AI19" s="651"/>
      <c r="AJ19" s="651"/>
      <c r="AK19" s="651"/>
      <c r="AL19" s="651"/>
      <c r="AM19" s="651"/>
      <c r="AN19" s="651"/>
      <c r="AO19" s="651"/>
      <c r="AP19" s="651"/>
      <c r="AQ19" s="651"/>
      <c r="AR19" s="651"/>
      <c r="AS19" s="651"/>
    </row>
    <row r="20" s="720" customFormat="1" customHeight="1" spans="1:45">
      <c r="A20" s="651"/>
      <c r="B20" s="651"/>
      <c r="C20" s="651"/>
      <c r="D20" s="651"/>
      <c r="E20" s="651"/>
      <c r="F20" s="651"/>
      <c r="G20" s="651"/>
      <c r="H20" s="718"/>
      <c r="I20" s="719"/>
      <c r="J20" s="714"/>
      <c r="K20" s="719"/>
      <c r="L20" s="719"/>
      <c r="M20" s="719"/>
      <c r="N20" s="463"/>
      <c r="P20" s="651"/>
      <c r="Q20" s="651"/>
      <c r="R20" s="651"/>
      <c r="S20" s="719"/>
      <c r="T20" s="719"/>
      <c r="U20" s="651"/>
      <c r="V20" s="651"/>
      <c r="W20" s="651"/>
      <c r="X20" s="651"/>
      <c r="Y20" s="651"/>
      <c r="Z20" s="651"/>
      <c r="AA20" s="651"/>
      <c r="AB20" s="651"/>
      <c r="AC20" s="651"/>
      <c r="AD20" s="651"/>
      <c r="AE20" s="651"/>
      <c r="AF20" s="651"/>
      <c r="AG20" s="651"/>
      <c r="AH20" s="651"/>
      <c r="AI20" s="651"/>
      <c r="AJ20" s="651"/>
      <c r="AK20" s="651"/>
      <c r="AL20" s="651"/>
      <c r="AM20" s="651"/>
      <c r="AN20" s="651"/>
      <c r="AO20" s="651"/>
      <c r="AP20" s="651"/>
      <c r="AQ20" s="651"/>
      <c r="AR20" s="651"/>
      <c r="AS20" s="651"/>
    </row>
    <row r="21" s="720" customFormat="1" customHeight="1" spans="1:45">
      <c r="A21" s="651"/>
      <c r="B21" s="651"/>
      <c r="C21" s="651"/>
      <c r="D21" s="651"/>
      <c r="E21" s="651"/>
      <c r="F21" s="651"/>
      <c r="G21" s="651"/>
      <c r="H21" s="718"/>
      <c r="I21" s="719"/>
      <c r="J21" s="714"/>
      <c r="K21" s="719"/>
      <c r="L21" s="719"/>
      <c r="M21" s="719"/>
      <c r="N21" s="463"/>
      <c r="P21" s="651"/>
      <c r="Q21" s="651"/>
      <c r="R21" s="651"/>
      <c r="S21" s="719"/>
      <c r="T21" s="719"/>
      <c r="U21" s="651"/>
      <c r="V21" s="651"/>
      <c r="W21" s="651"/>
      <c r="X21" s="651"/>
      <c r="Y21" s="651"/>
      <c r="Z21" s="651"/>
      <c r="AA21" s="651"/>
      <c r="AB21" s="651"/>
      <c r="AC21" s="651"/>
      <c r="AD21" s="651"/>
      <c r="AE21" s="651"/>
      <c r="AF21" s="651"/>
      <c r="AG21" s="651"/>
      <c r="AH21" s="651"/>
      <c r="AI21" s="651"/>
      <c r="AJ21" s="651"/>
      <c r="AK21" s="651"/>
      <c r="AL21" s="651"/>
      <c r="AM21" s="651"/>
      <c r="AN21" s="651"/>
      <c r="AO21" s="651"/>
      <c r="AP21" s="651"/>
      <c r="AQ21" s="651"/>
      <c r="AR21" s="651"/>
      <c r="AS21" s="651"/>
    </row>
    <row r="22" s="720" customFormat="1" customHeight="1" spans="1:45">
      <c r="A22" s="651"/>
      <c r="B22" s="651"/>
      <c r="C22" s="651"/>
      <c r="D22" s="651"/>
      <c r="E22" s="651"/>
      <c r="F22" s="651"/>
      <c r="G22" s="651"/>
      <c r="H22" s="718"/>
      <c r="I22" s="719"/>
      <c r="J22" s="714"/>
      <c r="K22" s="719"/>
      <c r="L22" s="719"/>
      <c r="M22" s="719"/>
      <c r="N22" s="463"/>
      <c r="P22" s="651"/>
      <c r="Q22" s="651"/>
      <c r="R22" s="651"/>
      <c r="S22" s="719"/>
      <c r="T22" s="719"/>
      <c r="U22" s="651"/>
      <c r="V22" s="651"/>
      <c r="W22" s="651"/>
      <c r="X22" s="651"/>
      <c r="Y22" s="651"/>
      <c r="Z22" s="651"/>
      <c r="AA22" s="651"/>
      <c r="AB22" s="651"/>
      <c r="AC22" s="651"/>
      <c r="AD22" s="651"/>
      <c r="AE22" s="651"/>
      <c r="AF22" s="651"/>
      <c r="AG22" s="651"/>
      <c r="AH22" s="651"/>
      <c r="AI22" s="651"/>
      <c r="AJ22" s="651"/>
      <c r="AK22" s="651"/>
      <c r="AL22" s="651"/>
      <c r="AM22" s="651"/>
      <c r="AN22" s="651"/>
      <c r="AO22" s="651"/>
      <c r="AP22" s="651"/>
      <c r="AQ22" s="651"/>
      <c r="AR22" s="651"/>
      <c r="AS22" s="651"/>
    </row>
    <row r="23" s="720" customFormat="1" customHeight="1" spans="1:45">
      <c r="A23" s="651"/>
      <c r="B23" s="651"/>
      <c r="C23" s="651"/>
      <c r="D23" s="651"/>
      <c r="E23" s="651"/>
      <c r="F23" s="651"/>
      <c r="G23" s="651"/>
      <c r="H23" s="718"/>
      <c r="I23" s="719"/>
      <c r="J23" s="714"/>
      <c r="K23" s="719"/>
      <c r="L23" s="719"/>
      <c r="M23" s="719"/>
      <c r="N23" s="463"/>
      <c r="P23" s="651"/>
      <c r="Q23" s="651"/>
      <c r="R23" s="651"/>
      <c r="S23" s="719"/>
      <c r="T23" s="719"/>
      <c r="U23" s="651"/>
      <c r="V23" s="651"/>
      <c r="W23" s="651"/>
      <c r="X23" s="651"/>
      <c r="Y23" s="651"/>
      <c r="Z23" s="651"/>
      <c r="AA23" s="651"/>
      <c r="AB23" s="651"/>
      <c r="AC23" s="651"/>
      <c r="AD23" s="651"/>
      <c r="AE23" s="651"/>
      <c r="AF23" s="651"/>
      <c r="AG23" s="651"/>
      <c r="AH23" s="651"/>
      <c r="AI23" s="651"/>
      <c r="AJ23" s="651"/>
      <c r="AK23" s="651"/>
      <c r="AL23" s="651"/>
      <c r="AM23" s="651"/>
      <c r="AN23" s="651"/>
      <c r="AO23" s="651"/>
      <c r="AP23" s="651"/>
      <c r="AQ23" s="651"/>
      <c r="AR23" s="651"/>
      <c r="AS23" s="651"/>
    </row>
    <row r="24" s="720" customFormat="1" customHeight="1" spans="1:45">
      <c r="A24" s="651"/>
      <c r="B24" s="651"/>
      <c r="C24" s="651"/>
      <c r="D24" s="651"/>
      <c r="E24" s="651"/>
      <c r="F24" s="651"/>
      <c r="G24" s="651"/>
      <c r="H24" s="718"/>
      <c r="I24" s="719"/>
      <c r="J24" s="714"/>
      <c r="K24" s="719"/>
      <c r="L24" s="719"/>
      <c r="M24" s="719"/>
      <c r="N24" s="463"/>
      <c r="P24" s="651"/>
      <c r="Q24" s="651"/>
      <c r="R24" s="651"/>
      <c r="S24" s="719"/>
      <c r="T24" s="719"/>
      <c r="U24" s="651"/>
      <c r="V24" s="651"/>
      <c r="W24" s="651"/>
      <c r="X24" s="651"/>
      <c r="Y24" s="651"/>
      <c r="Z24" s="651"/>
      <c r="AA24" s="651"/>
      <c r="AB24" s="651"/>
      <c r="AC24" s="651"/>
      <c r="AD24" s="651"/>
      <c r="AE24" s="651"/>
      <c r="AF24" s="651"/>
      <c r="AG24" s="651"/>
      <c r="AH24" s="651"/>
      <c r="AI24" s="651"/>
      <c r="AJ24" s="651"/>
      <c r="AK24" s="651"/>
      <c r="AL24" s="651"/>
      <c r="AM24" s="651"/>
      <c r="AN24" s="651"/>
      <c r="AO24" s="651"/>
      <c r="AP24" s="651"/>
      <c r="AQ24" s="651"/>
      <c r="AR24" s="651"/>
      <c r="AS24" s="651"/>
    </row>
    <row r="25" s="720" customFormat="1" customHeight="1" spans="1:45">
      <c r="A25" s="651"/>
      <c r="B25" s="651"/>
      <c r="C25" s="651"/>
      <c r="D25" s="651"/>
      <c r="E25" s="651"/>
      <c r="F25" s="651"/>
      <c r="G25" s="651"/>
      <c r="H25" s="718"/>
      <c r="I25" s="719"/>
      <c r="J25" s="714"/>
      <c r="K25" s="719"/>
      <c r="L25" s="719"/>
      <c r="M25" s="719"/>
      <c r="N25" s="463"/>
      <c r="P25" s="651"/>
      <c r="Q25" s="651"/>
      <c r="R25" s="651"/>
      <c r="S25" s="719"/>
      <c r="T25" s="719"/>
      <c r="U25" s="651"/>
      <c r="V25" s="651"/>
      <c r="W25" s="651"/>
      <c r="X25" s="651"/>
      <c r="Y25" s="651"/>
      <c r="Z25" s="651"/>
      <c r="AA25" s="651"/>
      <c r="AB25" s="651"/>
      <c r="AC25" s="651"/>
      <c r="AD25" s="651"/>
      <c r="AE25" s="651"/>
      <c r="AF25" s="651"/>
      <c r="AG25" s="651"/>
      <c r="AH25" s="651"/>
      <c r="AI25" s="651"/>
      <c r="AJ25" s="651"/>
      <c r="AK25" s="651"/>
      <c r="AL25" s="651"/>
      <c r="AM25" s="651"/>
      <c r="AN25" s="651"/>
      <c r="AO25" s="651"/>
      <c r="AP25" s="651"/>
      <c r="AQ25" s="651"/>
      <c r="AR25" s="651"/>
      <c r="AS25" s="651"/>
    </row>
    <row r="26" s="720" customFormat="1" customHeight="1" spans="1:45">
      <c r="A26" s="651"/>
      <c r="B26" s="651"/>
      <c r="C26" s="651"/>
      <c r="D26" s="651"/>
      <c r="E26" s="651"/>
      <c r="F26" s="651"/>
      <c r="G26" s="651"/>
      <c r="H26" s="718"/>
      <c r="I26" s="719"/>
      <c r="J26" s="714"/>
      <c r="K26" s="719"/>
      <c r="L26" s="719"/>
      <c r="M26" s="719"/>
      <c r="N26" s="463"/>
      <c r="P26" s="651"/>
      <c r="Q26" s="651"/>
      <c r="R26" s="651"/>
      <c r="S26" s="719"/>
      <c r="T26" s="719"/>
      <c r="U26" s="651"/>
      <c r="V26" s="651"/>
      <c r="W26" s="651"/>
      <c r="X26" s="651"/>
      <c r="Y26" s="651"/>
      <c r="Z26" s="651"/>
      <c r="AA26" s="651"/>
      <c r="AB26" s="651"/>
      <c r="AC26" s="651"/>
      <c r="AD26" s="651"/>
      <c r="AE26" s="651"/>
      <c r="AF26" s="651"/>
      <c r="AG26" s="651"/>
      <c r="AH26" s="651"/>
      <c r="AI26" s="651"/>
      <c r="AJ26" s="651"/>
      <c r="AK26" s="651"/>
      <c r="AL26" s="651"/>
      <c r="AM26" s="651"/>
      <c r="AN26" s="651"/>
      <c r="AO26" s="651"/>
      <c r="AP26" s="651"/>
      <c r="AQ26" s="651"/>
      <c r="AR26" s="651"/>
      <c r="AS26" s="651"/>
    </row>
    <row r="27" s="720" customFormat="1" customHeight="1" spans="1:45">
      <c r="A27" s="651"/>
      <c r="B27" s="651"/>
      <c r="C27" s="651"/>
      <c r="D27" s="651"/>
      <c r="E27" s="651"/>
      <c r="F27" s="651"/>
      <c r="G27" s="651"/>
      <c r="H27" s="718"/>
      <c r="I27" s="719"/>
      <c r="J27" s="714"/>
      <c r="K27" s="719"/>
      <c r="L27" s="719"/>
      <c r="M27" s="719"/>
      <c r="N27" s="463"/>
      <c r="P27" s="651"/>
      <c r="Q27" s="651"/>
      <c r="R27" s="651"/>
      <c r="S27" s="719"/>
      <c r="T27" s="719"/>
      <c r="U27" s="651"/>
      <c r="V27" s="651"/>
      <c r="W27" s="651"/>
      <c r="X27" s="651"/>
      <c r="Y27" s="651"/>
      <c r="Z27" s="651"/>
      <c r="AA27" s="651"/>
      <c r="AB27" s="651"/>
      <c r="AC27" s="651"/>
      <c r="AD27" s="651"/>
      <c r="AE27" s="651"/>
      <c r="AF27" s="651"/>
      <c r="AG27" s="651"/>
      <c r="AH27" s="651"/>
      <c r="AI27" s="651"/>
      <c r="AJ27" s="651"/>
      <c r="AK27" s="651"/>
      <c r="AL27" s="651"/>
      <c r="AM27" s="651"/>
      <c r="AN27" s="651"/>
      <c r="AO27" s="651"/>
      <c r="AP27" s="651"/>
      <c r="AQ27" s="651"/>
      <c r="AR27" s="651"/>
      <c r="AS27" s="651"/>
    </row>
    <row r="28" s="720" customFormat="1" customHeight="1" spans="1:45">
      <c r="A28" s="651"/>
      <c r="B28" s="651"/>
      <c r="C28" s="651"/>
      <c r="D28" s="651"/>
      <c r="E28" s="651"/>
      <c r="F28" s="651"/>
      <c r="G28" s="651"/>
      <c r="H28" s="718"/>
      <c r="I28" s="719"/>
      <c r="J28" s="714"/>
      <c r="K28" s="719"/>
      <c r="L28" s="719"/>
      <c r="M28" s="719"/>
      <c r="N28" s="463"/>
      <c r="P28" s="651"/>
      <c r="Q28" s="651"/>
      <c r="R28" s="651"/>
      <c r="S28" s="719"/>
      <c r="T28" s="719"/>
      <c r="U28" s="651"/>
      <c r="V28" s="651"/>
      <c r="W28" s="651"/>
      <c r="X28" s="651"/>
      <c r="Y28" s="651"/>
      <c r="Z28" s="651"/>
      <c r="AA28" s="651"/>
      <c r="AB28" s="651"/>
      <c r="AC28" s="651"/>
      <c r="AD28" s="651"/>
      <c r="AE28" s="651"/>
      <c r="AF28" s="651"/>
      <c r="AG28" s="651"/>
      <c r="AH28" s="651"/>
      <c r="AI28" s="651"/>
      <c r="AJ28" s="651"/>
      <c r="AK28" s="651"/>
      <c r="AL28" s="651"/>
      <c r="AM28" s="651"/>
      <c r="AN28" s="651"/>
      <c r="AO28" s="651"/>
      <c r="AP28" s="651"/>
      <c r="AQ28" s="651"/>
      <c r="AR28" s="651"/>
      <c r="AS28" s="651"/>
    </row>
    <row r="29" s="720" customFormat="1" customHeight="1" spans="1:45">
      <c r="A29" s="651"/>
      <c r="B29" s="651"/>
      <c r="C29" s="651"/>
      <c r="D29" s="651"/>
      <c r="E29" s="651"/>
      <c r="F29" s="651"/>
      <c r="G29" s="651"/>
      <c r="H29" s="718"/>
      <c r="I29" s="719"/>
      <c r="J29" s="714"/>
      <c r="K29" s="719"/>
      <c r="L29" s="719"/>
      <c r="M29" s="719"/>
      <c r="N29" s="463"/>
      <c r="P29" s="651"/>
      <c r="Q29" s="651"/>
      <c r="R29" s="651"/>
      <c r="S29" s="719"/>
      <c r="T29" s="719"/>
      <c r="U29" s="651"/>
      <c r="V29" s="651"/>
      <c r="W29" s="651"/>
      <c r="X29" s="651"/>
      <c r="Y29" s="651"/>
      <c r="Z29" s="651"/>
      <c r="AA29" s="651"/>
      <c r="AB29" s="651"/>
      <c r="AC29" s="651"/>
      <c r="AD29" s="651"/>
      <c r="AE29" s="651"/>
      <c r="AF29" s="651"/>
      <c r="AG29" s="651"/>
      <c r="AH29" s="651"/>
      <c r="AI29" s="651"/>
      <c r="AJ29" s="651"/>
      <c r="AK29" s="651"/>
      <c r="AL29" s="651"/>
      <c r="AM29" s="651"/>
      <c r="AN29" s="651"/>
      <c r="AO29" s="651"/>
      <c r="AP29" s="651"/>
      <c r="AQ29" s="651"/>
      <c r="AR29" s="651"/>
      <c r="AS29" s="651"/>
    </row>
    <row r="30" s="720" customFormat="1" customHeight="1" spans="1:45">
      <c r="A30" s="651"/>
      <c r="B30" s="651"/>
      <c r="C30" s="651"/>
      <c r="D30" s="651"/>
      <c r="E30" s="651"/>
      <c r="F30" s="651"/>
      <c r="G30" s="651"/>
      <c r="H30" s="718"/>
      <c r="I30" s="719"/>
      <c r="J30" s="714"/>
      <c r="K30" s="719"/>
      <c r="L30" s="719"/>
      <c r="M30" s="719"/>
      <c r="N30" s="463"/>
      <c r="P30" s="651"/>
      <c r="Q30" s="651"/>
      <c r="R30" s="651"/>
      <c r="S30" s="719"/>
      <c r="T30" s="719"/>
      <c r="U30" s="651"/>
      <c r="V30" s="651"/>
      <c r="W30" s="651"/>
      <c r="X30" s="651"/>
      <c r="Y30" s="651"/>
      <c r="Z30" s="651"/>
      <c r="AA30" s="651"/>
      <c r="AB30" s="651"/>
      <c r="AC30" s="651"/>
      <c r="AD30" s="651"/>
      <c r="AE30" s="651"/>
      <c r="AF30" s="651"/>
      <c r="AG30" s="651"/>
      <c r="AH30" s="651"/>
      <c r="AI30" s="651"/>
      <c r="AJ30" s="651"/>
      <c r="AK30" s="651"/>
      <c r="AL30" s="651"/>
      <c r="AM30" s="651"/>
      <c r="AN30" s="651"/>
      <c r="AO30" s="651"/>
      <c r="AP30" s="651"/>
      <c r="AQ30" s="651"/>
      <c r="AR30" s="651"/>
      <c r="AS30" s="651"/>
    </row>
    <row r="31" s="720" customFormat="1" customHeight="1" spans="1:45">
      <c r="A31" s="651"/>
      <c r="B31" s="651"/>
      <c r="C31" s="651"/>
      <c r="D31" s="651"/>
      <c r="E31" s="651"/>
      <c r="F31" s="651"/>
      <c r="G31" s="651"/>
      <c r="H31" s="718"/>
      <c r="I31" s="719"/>
      <c r="J31" s="714"/>
      <c r="K31" s="719"/>
      <c r="L31" s="719"/>
      <c r="M31" s="719"/>
      <c r="N31" s="463"/>
      <c r="P31" s="651"/>
      <c r="Q31" s="651"/>
      <c r="R31" s="651"/>
      <c r="S31" s="719"/>
      <c r="T31" s="719"/>
      <c r="U31" s="651"/>
      <c r="V31" s="651"/>
      <c r="W31" s="651"/>
      <c r="X31" s="651"/>
      <c r="Y31" s="651"/>
      <c r="Z31" s="651"/>
      <c r="AA31" s="651"/>
      <c r="AB31" s="651"/>
      <c r="AC31" s="651"/>
      <c r="AD31" s="651"/>
      <c r="AE31" s="651"/>
      <c r="AF31" s="651"/>
      <c r="AG31" s="651"/>
      <c r="AH31" s="651"/>
      <c r="AI31" s="651"/>
      <c r="AJ31" s="651"/>
      <c r="AK31" s="651"/>
      <c r="AL31" s="651"/>
      <c r="AM31" s="651"/>
      <c r="AN31" s="651"/>
      <c r="AO31" s="651"/>
      <c r="AP31" s="651"/>
      <c r="AQ31" s="651"/>
      <c r="AR31" s="651"/>
      <c r="AS31" s="651"/>
    </row>
    <row r="32" s="720" customFormat="1" customHeight="1" spans="1:45">
      <c r="A32" s="651"/>
      <c r="B32" s="651"/>
      <c r="C32" s="651"/>
      <c r="D32" s="651"/>
      <c r="E32" s="651"/>
      <c r="F32" s="651"/>
      <c r="G32" s="651"/>
      <c r="H32" s="718"/>
      <c r="I32" s="719"/>
      <c r="J32" s="714"/>
      <c r="K32" s="719"/>
      <c r="L32" s="719"/>
      <c r="M32" s="719"/>
      <c r="N32" s="463"/>
      <c r="P32" s="651"/>
      <c r="Q32" s="651"/>
      <c r="R32" s="651"/>
      <c r="S32" s="719"/>
      <c r="T32" s="719"/>
      <c r="U32" s="651"/>
      <c r="V32" s="651"/>
      <c r="W32" s="651"/>
      <c r="X32" s="651"/>
      <c r="Y32" s="651"/>
      <c r="Z32" s="651"/>
      <c r="AA32" s="651"/>
      <c r="AB32" s="651"/>
      <c r="AC32" s="651"/>
      <c r="AD32" s="651"/>
      <c r="AE32" s="651"/>
      <c r="AF32" s="651"/>
      <c r="AG32" s="651"/>
      <c r="AH32" s="651"/>
      <c r="AI32" s="651"/>
      <c r="AJ32" s="651"/>
      <c r="AK32" s="651"/>
      <c r="AL32" s="651"/>
      <c r="AM32" s="651"/>
      <c r="AN32" s="651"/>
      <c r="AO32" s="651"/>
      <c r="AP32" s="651"/>
      <c r="AQ32" s="651"/>
      <c r="AR32" s="651"/>
      <c r="AS32" s="651"/>
    </row>
    <row r="33" s="720" customFormat="1" customHeight="1" spans="1:45">
      <c r="A33" s="651"/>
      <c r="B33" s="651"/>
      <c r="C33" s="651"/>
      <c r="D33" s="651"/>
      <c r="E33" s="651"/>
      <c r="F33" s="651"/>
      <c r="G33" s="651"/>
      <c r="H33" s="718"/>
      <c r="I33" s="719"/>
      <c r="J33" s="714"/>
      <c r="K33" s="719"/>
      <c r="L33" s="719"/>
      <c r="M33" s="719"/>
      <c r="N33" s="463"/>
      <c r="P33" s="651"/>
      <c r="Q33" s="651"/>
      <c r="R33" s="651"/>
      <c r="S33" s="719"/>
      <c r="T33" s="719"/>
      <c r="U33" s="651"/>
      <c r="V33" s="651"/>
      <c r="W33" s="651"/>
      <c r="X33" s="651"/>
      <c r="Y33" s="651"/>
      <c r="Z33" s="651"/>
      <c r="AA33" s="651"/>
      <c r="AB33" s="651"/>
      <c r="AC33" s="651"/>
      <c r="AD33" s="651"/>
      <c r="AE33" s="651"/>
      <c r="AF33" s="651"/>
      <c r="AG33" s="651"/>
      <c r="AH33" s="651"/>
      <c r="AI33" s="651"/>
      <c r="AJ33" s="651"/>
      <c r="AK33" s="651"/>
      <c r="AL33" s="651"/>
      <c r="AM33" s="651"/>
      <c r="AN33" s="651"/>
      <c r="AO33" s="651"/>
      <c r="AP33" s="651"/>
      <c r="AQ33" s="651"/>
      <c r="AR33" s="651"/>
      <c r="AS33" s="651"/>
    </row>
    <row r="34" s="720" customFormat="1" customHeight="1" spans="1:45">
      <c r="A34" s="651"/>
      <c r="B34" s="651"/>
      <c r="C34" s="651"/>
      <c r="D34" s="651"/>
      <c r="E34" s="651"/>
      <c r="F34" s="651"/>
      <c r="G34" s="651"/>
      <c r="H34" s="718"/>
      <c r="I34" s="719"/>
      <c r="J34" s="714"/>
      <c r="K34" s="719"/>
      <c r="L34" s="719"/>
      <c r="M34" s="719"/>
      <c r="N34" s="463"/>
      <c r="P34" s="651"/>
      <c r="Q34" s="651"/>
      <c r="R34" s="651"/>
      <c r="S34" s="719"/>
      <c r="T34" s="719"/>
      <c r="U34" s="651"/>
      <c r="V34" s="651"/>
      <c r="W34" s="651"/>
      <c r="X34" s="651"/>
      <c r="Y34" s="651"/>
      <c r="Z34" s="651"/>
      <c r="AA34" s="651"/>
      <c r="AB34" s="651"/>
      <c r="AC34" s="651"/>
      <c r="AD34" s="651"/>
      <c r="AE34" s="651"/>
      <c r="AF34" s="651"/>
      <c r="AG34" s="651"/>
      <c r="AH34" s="651"/>
      <c r="AI34" s="651"/>
      <c r="AJ34" s="651"/>
      <c r="AK34" s="651"/>
      <c r="AL34" s="651"/>
      <c r="AM34" s="651"/>
      <c r="AN34" s="651"/>
      <c r="AO34" s="651"/>
      <c r="AP34" s="651"/>
      <c r="AQ34" s="651"/>
      <c r="AR34" s="651"/>
      <c r="AS34" s="651"/>
    </row>
    <row r="35" s="720" customFormat="1" customHeight="1" spans="1:45">
      <c r="A35" s="651"/>
      <c r="B35" s="651"/>
      <c r="C35" s="651"/>
      <c r="D35" s="651"/>
      <c r="E35" s="651"/>
      <c r="F35" s="651"/>
      <c r="G35" s="651"/>
      <c r="H35" s="718"/>
      <c r="I35" s="719"/>
      <c r="J35" s="714"/>
      <c r="K35" s="719"/>
      <c r="L35" s="719"/>
      <c r="M35" s="719"/>
      <c r="N35" s="463"/>
      <c r="P35" s="651"/>
      <c r="Q35" s="651"/>
      <c r="R35" s="651"/>
      <c r="S35" s="719"/>
      <c r="T35" s="719"/>
      <c r="U35" s="651"/>
      <c r="V35" s="651"/>
      <c r="W35" s="651"/>
      <c r="X35" s="651"/>
      <c r="Y35" s="651"/>
      <c r="Z35" s="651"/>
      <c r="AA35" s="651"/>
      <c r="AB35" s="651"/>
      <c r="AC35" s="651"/>
      <c r="AD35" s="651"/>
      <c r="AE35" s="651"/>
      <c r="AF35" s="651"/>
      <c r="AG35" s="651"/>
      <c r="AH35" s="651"/>
      <c r="AI35" s="651"/>
      <c r="AJ35" s="651"/>
      <c r="AK35" s="651"/>
      <c r="AL35" s="651"/>
      <c r="AM35" s="651"/>
      <c r="AN35" s="651"/>
      <c r="AO35" s="651"/>
      <c r="AP35" s="651"/>
      <c r="AQ35" s="651"/>
      <c r="AR35" s="651"/>
      <c r="AS35" s="651"/>
    </row>
    <row r="36" s="720" customFormat="1" customHeight="1" spans="1:45">
      <c r="A36" s="651"/>
      <c r="B36" s="651"/>
      <c r="C36" s="651"/>
      <c r="D36" s="651"/>
      <c r="E36" s="651"/>
      <c r="F36" s="651"/>
      <c r="G36" s="651"/>
      <c r="H36" s="718"/>
      <c r="I36" s="719"/>
      <c r="J36" s="714"/>
      <c r="K36" s="719"/>
      <c r="L36" s="719"/>
      <c r="M36" s="719"/>
      <c r="N36" s="463"/>
      <c r="P36" s="651"/>
      <c r="Q36" s="651"/>
      <c r="R36" s="651"/>
      <c r="S36" s="719"/>
      <c r="T36" s="719"/>
      <c r="U36" s="651"/>
      <c r="V36" s="651"/>
      <c r="W36" s="651"/>
      <c r="X36" s="651"/>
      <c r="Y36" s="651"/>
      <c r="Z36" s="651"/>
      <c r="AA36" s="651"/>
      <c r="AB36" s="651"/>
      <c r="AC36" s="651"/>
      <c r="AD36" s="651"/>
      <c r="AE36" s="651"/>
      <c r="AF36" s="651"/>
      <c r="AG36" s="651"/>
      <c r="AH36" s="651"/>
      <c r="AI36" s="651"/>
      <c r="AJ36" s="651"/>
      <c r="AK36" s="651"/>
      <c r="AL36" s="651"/>
      <c r="AM36" s="651"/>
      <c r="AN36" s="651"/>
      <c r="AO36" s="651"/>
      <c r="AP36" s="651"/>
      <c r="AQ36" s="651"/>
      <c r="AR36" s="651"/>
      <c r="AS36" s="651"/>
    </row>
    <row r="37" s="720" customFormat="1" customHeight="1" spans="1:45">
      <c r="A37" s="651"/>
      <c r="B37" s="651"/>
      <c r="C37" s="651"/>
      <c r="D37" s="651"/>
      <c r="E37" s="651"/>
      <c r="F37" s="651"/>
      <c r="G37" s="651"/>
      <c r="H37" s="718"/>
      <c r="I37" s="719"/>
      <c r="J37" s="714"/>
      <c r="K37" s="719"/>
      <c r="L37" s="719"/>
      <c r="M37" s="719"/>
      <c r="N37" s="463"/>
      <c r="P37" s="651"/>
      <c r="Q37" s="651"/>
      <c r="R37" s="651"/>
      <c r="S37" s="719"/>
      <c r="T37" s="719"/>
      <c r="U37" s="651"/>
      <c r="V37" s="651"/>
      <c r="W37" s="651"/>
      <c r="X37" s="651"/>
      <c r="Y37" s="651"/>
      <c r="Z37" s="651"/>
      <c r="AA37" s="651"/>
      <c r="AB37" s="651"/>
      <c r="AC37" s="651"/>
      <c r="AD37" s="651"/>
      <c r="AE37" s="651"/>
      <c r="AF37" s="651"/>
      <c r="AG37" s="651"/>
      <c r="AH37" s="651"/>
      <c r="AI37" s="651"/>
      <c r="AJ37" s="651"/>
      <c r="AK37" s="651"/>
      <c r="AL37" s="651"/>
      <c r="AM37" s="651"/>
      <c r="AN37" s="651"/>
      <c r="AO37" s="651"/>
      <c r="AP37" s="651"/>
      <c r="AQ37" s="651"/>
      <c r="AR37" s="651"/>
      <c r="AS37" s="651"/>
    </row>
    <row r="38" s="720" customFormat="1" customHeight="1" spans="1:45">
      <c r="A38" s="651"/>
      <c r="B38" s="651"/>
      <c r="C38" s="651"/>
      <c r="D38" s="651"/>
      <c r="E38" s="651"/>
      <c r="F38" s="651"/>
      <c r="G38" s="651"/>
      <c r="H38" s="718"/>
      <c r="I38" s="719"/>
      <c r="J38" s="714"/>
      <c r="K38" s="719"/>
      <c r="L38" s="719"/>
      <c r="M38" s="719"/>
      <c r="N38" s="463"/>
      <c r="P38" s="651"/>
      <c r="Q38" s="651"/>
      <c r="R38" s="651"/>
      <c r="S38" s="719"/>
      <c r="T38" s="719"/>
      <c r="U38" s="651"/>
      <c r="V38" s="651"/>
      <c r="W38" s="651"/>
      <c r="X38" s="651"/>
      <c r="Y38" s="651"/>
      <c r="Z38" s="651"/>
      <c r="AA38" s="651"/>
      <c r="AB38" s="651"/>
      <c r="AC38" s="651"/>
      <c r="AD38" s="651"/>
      <c r="AE38" s="651"/>
      <c r="AF38" s="651"/>
      <c r="AG38" s="651"/>
      <c r="AH38" s="651"/>
      <c r="AI38" s="651"/>
      <c r="AJ38" s="651"/>
      <c r="AK38" s="651"/>
      <c r="AL38" s="651"/>
      <c r="AM38" s="651"/>
      <c r="AN38" s="651"/>
      <c r="AO38" s="651"/>
      <c r="AP38" s="651"/>
      <c r="AQ38" s="651"/>
      <c r="AR38" s="651"/>
      <c r="AS38" s="651"/>
    </row>
    <row r="39" s="720" customFormat="1" customHeight="1" spans="1:45">
      <c r="A39" s="651"/>
      <c r="B39" s="651"/>
      <c r="C39" s="651"/>
      <c r="D39" s="651"/>
      <c r="E39" s="651"/>
      <c r="F39" s="651"/>
      <c r="G39" s="651"/>
      <c r="H39" s="718"/>
      <c r="I39" s="719"/>
      <c r="J39" s="714"/>
      <c r="K39" s="719"/>
      <c r="L39" s="719"/>
      <c r="M39" s="719"/>
      <c r="N39" s="463"/>
      <c r="P39" s="651"/>
      <c r="Q39" s="651"/>
      <c r="R39" s="651"/>
      <c r="S39" s="719"/>
      <c r="T39" s="719"/>
      <c r="U39" s="651"/>
      <c r="V39" s="651"/>
      <c r="W39" s="651"/>
      <c r="X39" s="651"/>
      <c r="Y39" s="651"/>
      <c r="Z39" s="651"/>
      <c r="AA39" s="651"/>
      <c r="AB39" s="651"/>
      <c r="AC39" s="651"/>
      <c r="AD39" s="651"/>
      <c r="AE39" s="651"/>
      <c r="AF39" s="651"/>
      <c r="AG39" s="651"/>
      <c r="AH39" s="651"/>
      <c r="AI39" s="651"/>
      <c r="AJ39" s="651"/>
      <c r="AK39" s="651"/>
      <c r="AL39" s="651"/>
      <c r="AM39" s="651"/>
      <c r="AN39" s="651"/>
      <c r="AO39" s="651"/>
      <c r="AP39" s="651"/>
      <c r="AQ39" s="651"/>
      <c r="AR39" s="651"/>
      <c r="AS39" s="651"/>
    </row>
    <row r="40" s="720" customFormat="1" customHeight="1" spans="1:45">
      <c r="A40" s="651"/>
      <c r="B40" s="651"/>
      <c r="C40" s="651"/>
      <c r="D40" s="651"/>
      <c r="E40" s="651"/>
      <c r="F40" s="651"/>
      <c r="G40" s="651"/>
      <c r="H40" s="718"/>
      <c r="I40" s="719"/>
      <c r="J40" s="714"/>
      <c r="K40" s="719"/>
      <c r="L40" s="719"/>
      <c r="M40" s="719"/>
      <c r="N40" s="463"/>
      <c r="P40" s="651"/>
      <c r="Q40" s="651"/>
      <c r="R40" s="651"/>
      <c r="S40" s="719"/>
      <c r="T40" s="719"/>
      <c r="U40" s="651"/>
      <c r="V40" s="651"/>
      <c r="W40" s="651"/>
      <c r="X40" s="651"/>
      <c r="Y40" s="651"/>
      <c r="Z40" s="651"/>
      <c r="AA40" s="651"/>
      <c r="AB40" s="651"/>
      <c r="AC40" s="651"/>
      <c r="AD40" s="651"/>
      <c r="AE40" s="651"/>
      <c r="AF40" s="651"/>
      <c r="AG40" s="651"/>
      <c r="AH40" s="651"/>
      <c r="AI40" s="651"/>
      <c r="AJ40" s="651"/>
      <c r="AK40" s="651"/>
      <c r="AL40" s="651"/>
      <c r="AM40" s="651"/>
      <c r="AN40" s="651"/>
      <c r="AO40" s="651"/>
      <c r="AP40" s="651"/>
      <c r="AQ40" s="651"/>
      <c r="AR40" s="651"/>
      <c r="AS40" s="651"/>
    </row>
    <row r="41" s="720" customFormat="1" customHeight="1" spans="1:45">
      <c r="A41" s="651"/>
      <c r="B41" s="651"/>
      <c r="C41" s="651"/>
      <c r="D41" s="651"/>
      <c r="E41" s="651"/>
      <c r="F41" s="651"/>
      <c r="G41" s="651"/>
      <c r="H41" s="718"/>
      <c r="I41" s="719"/>
      <c r="J41" s="714"/>
      <c r="K41" s="719"/>
      <c r="L41" s="719"/>
      <c r="M41" s="719"/>
      <c r="N41" s="463"/>
      <c r="P41" s="651"/>
      <c r="Q41" s="651"/>
      <c r="R41" s="651"/>
      <c r="S41" s="719"/>
      <c r="T41" s="719"/>
      <c r="U41" s="651"/>
      <c r="V41" s="651"/>
      <c r="W41" s="651"/>
      <c r="X41" s="651"/>
      <c r="Y41" s="651"/>
      <c r="Z41" s="651"/>
      <c r="AA41" s="651"/>
      <c r="AB41" s="651"/>
      <c r="AC41" s="651"/>
      <c r="AD41" s="651"/>
      <c r="AE41" s="651"/>
      <c r="AF41" s="651"/>
      <c r="AG41" s="651"/>
      <c r="AH41" s="651"/>
      <c r="AI41" s="651"/>
      <c r="AJ41" s="651"/>
      <c r="AK41" s="651"/>
      <c r="AL41" s="651"/>
      <c r="AM41" s="651"/>
      <c r="AN41" s="651"/>
      <c r="AO41" s="651"/>
      <c r="AP41" s="651"/>
      <c r="AQ41" s="651"/>
      <c r="AR41" s="651"/>
      <c r="AS41" s="651"/>
    </row>
    <row r="42" s="720" customFormat="1" customHeight="1" spans="1:45">
      <c r="A42" s="651"/>
      <c r="B42" s="651"/>
      <c r="C42" s="651"/>
      <c r="D42" s="651"/>
      <c r="E42" s="651"/>
      <c r="F42" s="651"/>
      <c r="G42" s="651"/>
      <c r="H42" s="718"/>
      <c r="I42" s="719"/>
      <c r="J42" s="714"/>
      <c r="K42" s="719"/>
      <c r="L42" s="719"/>
      <c r="M42" s="719"/>
      <c r="N42" s="463"/>
      <c r="P42" s="651"/>
      <c r="Q42" s="651"/>
      <c r="R42" s="651"/>
      <c r="S42" s="719"/>
      <c r="T42" s="719"/>
      <c r="U42" s="651"/>
      <c r="V42" s="651"/>
      <c r="W42" s="651"/>
      <c r="X42" s="651"/>
      <c r="Y42" s="651"/>
      <c r="Z42" s="651"/>
      <c r="AA42" s="651"/>
      <c r="AB42" s="651"/>
      <c r="AC42" s="651"/>
      <c r="AD42" s="651"/>
      <c r="AE42" s="651"/>
      <c r="AF42" s="651"/>
      <c r="AG42" s="651"/>
      <c r="AH42" s="651"/>
      <c r="AI42" s="651"/>
      <c r="AJ42" s="651"/>
      <c r="AK42" s="651"/>
      <c r="AL42" s="651"/>
      <c r="AM42" s="651"/>
      <c r="AN42" s="651"/>
      <c r="AO42" s="651"/>
      <c r="AP42" s="651"/>
      <c r="AQ42" s="651"/>
      <c r="AR42" s="651"/>
      <c r="AS42" s="651"/>
    </row>
    <row r="43" s="720" customFormat="1" customHeight="1" spans="1:45">
      <c r="A43" s="651"/>
      <c r="B43" s="651"/>
      <c r="C43" s="651"/>
      <c r="D43" s="651"/>
      <c r="E43" s="651"/>
      <c r="F43" s="651"/>
      <c r="G43" s="651"/>
      <c r="H43" s="718"/>
      <c r="I43" s="719"/>
      <c r="J43" s="714"/>
      <c r="K43" s="719"/>
      <c r="L43" s="719"/>
      <c r="M43" s="719"/>
      <c r="N43" s="463"/>
      <c r="P43" s="651"/>
      <c r="Q43" s="651"/>
      <c r="R43" s="651"/>
      <c r="S43" s="719"/>
      <c r="T43" s="719"/>
      <c r="U43" s="651"/>
      <c r="V43" s="651"/>
      <c r="W43" s="651"/>
      <c r="X43" s="651"/>
      <c r="Y43" s="651"/>
      <c r="Z43" s="651"/>
      <c r="AA43" s="651"/>
      <c r="AB43" s="651"/>
      <c r="AC43" s="651"/>
      <c r="AD43" s="651"/>
      <c r="AE43" s="651"/>
      <c r="AF43" s="651"/>
      <c r="AG43" s="651"/>
      <c r="AH43" s="651"/>
      <c r="AI43" s="651"/>
      <c r="AJ43" s="651"/>
      <c r="AK43" s="651"/>
      <c r="AL43" s="651"/>
      <c r="AM43" s="651"/>
      <c r="AN43" s="651"/>
      <c r="AO43" s="651"/>
      <c r="AP43" s="651"/>
      <c r="AQ43" s="651"/>
      <c r="AR43" s="651"/>
      <c r="AS43" s="651"/>
    </row>
    <row r="44" s="720" customFormat="1" customHeight="1" spans="1:45">
      <c r="A44" s="651"/>
      <c r="B44" s="651"/>
      <c r="C44" s="651"/>
      <c r="D44" s="651"/>
      <c r="E44" s="651"/>
      <c r="F44" s="651"/>
      <c r="G44" s="651"/>
      <c r="H44" s="718"/>
      <c r="I44" s="719"/>
      <c r="J44" s="714"/>
      <c r="K44" s="719"/>
      <c r="L44" s="719"/>
      <c r="M44" s="719"/>
      <c r="N44" s="463"/>
      <c r="P44" s="651"/>
      <c r="Q44" s="651"/>
      <c r="R44" s="651"/>
      <c r="S44" s="719"/>
      <c r="T44" s="719"/>
      <c r="U44" s="651"/>
      <c r="V44" s="651"/>
      <c r="W44" s="651"/>
      <c r="X44" s="651"/>
      <c r="Y44" s="651"/>
      <c r="Z44" s="651"/>
      <c r="AA44" s="651"/>
      <c r="AB44" s="651"/>
      <c r="AC44" s="651"/>
      <c r="AD44" s="651"/>
      <c r="AE44" s="651"/>
      <c r="AF44" s="651"/>
      <c r="AG44" s="651"/>
      <c r="AH44" s="651"/>
      <c r="AI44" s="651"/>
      <c r="AJ44" s="651"/>
      <c r="AK44" s="651"/>
      <c r="AL44" s="651"/>
      <c r="AM44" s="651"/>
      <c r="AN44" s="651"/>
      <c r="AO44" s="651"/>
      <c r="AP44" s="651"/>
      <c r="AQ44" s="651"/>
      <c r="AR44" s="651"/>
      <c r="AS44" s="651"/>
    </row>
    <row r="45" s="720" customFormat="1" customHeight="1" spans="1:45">
      <c r="A45" s="651"/>
      <c r="B45" s="651"/>
      <c r="C45" s="651"/>
      <c r="D45" s="651"/>
      <c r="E45" s="651"/>
      <c r="F45" s="651"/>
      <c r="G45" s="651"/>
      <c r="H45" s="718"/>
      <c r="I45" s="719"/>
      <c r="J45" s="714"/>
      <c r="K45" s="719"/>
      <c r="L45" s="719"/>
      <c r="M45" s="719"/>
      <c r="N45" s="463"/>
      <c r="P45" s="651"/>
      <c r="Q45" s="651"/>
      <c r="R45" s="651"/>
      <c r="S45" s="719"/>
      <c r="T45" s="719"/>
      <c r="U45" s="651"/>
      <c r="V45" s="651"/>
      <c r="W45" s="651"/>
      <c r="X45" s="651"/>
      <c r="Y45" s="651"/>
      <c r="Z45" s="651"/>
      <c r="AA45" s="651"/>
      <c r="AB45" s="651"/>
      <c r="AC45" s="651"/>
      <c r="AD45" s="651"/>
      <c r="AE45" s="651"/>
      <c r="AF45" s="651"/>
      <c r="AG45" s="651"/>
      <c r="AH45" s="651"/>
      <c r="AI45" s="651"/>
      <c r="AJ45" s="651"/>
      <c r="AK45" s="651"/>
      <c r="AL45" s="651"/>
      <c r="AM45" s="651"/>
      <c r="AN45" s="651"/>
      <c r="AO45" s="651"/>
      <c r="AP45" s="651"/>
      <c r="AQ45" s="651"/>
      <c r="AR45" s="651"/>
      <c r="AS45" s="651"/>
    </row>
    <row r="46" s="720" customFormat="1" customHeight="1" spans="1:45">
      <c r="A46" s="651"/>
      <c r="B46" s="651"/>
      <c r="C46" s="651"/>
      <c r="D46" s="651"/>
      <c r="E46" s="651"/>
      <c r="F46" s="651"/>
      <c r="G46" s="651"/>
      <c r="H46" s="718"/>
      <c r="I46" s="719"/>
      <c r="J46" s="714"/>
      <c r="K46" s="719"/>
      <c r="L46" s="719"/>
      <c r="M46" s="719"/>
      <c r="N46" s="463"/>
      <c r="P46" s="651"/>
      <c r="Q46" s="651"/>
      <c r="R46" s="651"/>
      <c r="S46" s="719"/>
      <c r="T46" s="719"/>
      <c r="U46" s="651"/>
      <c r="V46" s="651"/>
      <c r="W46" s="651"/>
      <c r="X46" s="651"/>
      <c r="Y46" s="651"/>
      <c r="Z46" s="651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1"/>
      <c r="AR46" s="651"/>
      <c r="AS46" s="651"/>
    </row>
    <row r="47" s="720" customFormat="1" customHeight="1" spans="1:45">
      <c r="A47" s="651"/>
      <c r="B47" s="651"/>
      <c r="C47" s="651"/>
      <c r="D47" s="651"/>
      <c r="E47" s="651"/>
      <c r="F47" s="651"/>
      <c r="G47" s="651"/>
      <c r="H47" s="718"/>
      <c r="I47" s="719"/>
      <c r="J47" s="714"/>
      <c r="K47" s="719"/>
      <c r="L47" s="719"/>
      <c r="M47" s="719"/>
      <c r="N47" s="463"/>
      <c r="P47" s="651"/>
      <c r="Q47" s="651"/>
      <c r="R47" s="651"/>
      <c r="S47" s="719"/>
      <c r="T47" s="719"/>
      <c r="U47" s="651"/>
      <c r="V47" s="651"/>
      <c r="W47" s="651"/>
      <c r="X47" s="651"/>
      <c r="Y47" s="651"/>
      <c r="Z47" s="651"/>
      <c r="AA47" s="651"/>
      <c r="AB47" s="651"/>
      <c r="AC47" s="651"/>
      <c r="AD47" s="651"/>
      <c r="AE47" s="651"/>
      <c r="AF47" s="651"/>
      <c r="AG47" s="651"/>
      <c r="AH47" s="651"/>
      <c r="AI47" s="651"/>
      <c r="AJ47" s="651"/>
      <c r="AK47" s="651"/>
      <c r="AL47" s="651"/>
      <c r="AM47" s="651"/>
      <c r="AN47" s="651"/>
      <c r="AO47" s="651"/>
      <c r="AP47" s="651"/>
      <c r="AQ47" s="651"/>
      <c r="AR47" s="651"/>
      <c r="AS47" s="651"/>
    </row>
    <row r="48" s="720" customFormat="1" customHeight="1" spans="1:45">
      <c r="A48" s="651"/>
      <c r="B48" s="651"/>
      <c r="C48" s="651"/>
      <c r="D48" s="651"/>
      <c r="E48" s="651"/>
      <c r="F48" s="651"/>
      <c r="G48" s="651"/>
      <c r="H48" s="718"/>
      <c r="I48" s="719"/>
      <c r="J48" s="714"/>
      <c r="K48" s="719"/>
      <c r="L48" s="719"/>
      <c r="M48" s="719"/>
      <c r="N48" s="463"/>
      <c r="P48" s="651"/>
      <c r="Q48" s="651"/>
      <c r="R48" s="651"/>
      <c r="S48" s="719"/>
      <c r="T48" s="719"/>
      <c r="U48" s="651"/>
      <c r="V48" s="651"/>
      <c r="W48" s="651"/>
      <c r="X48" s="651"/>
      <c r="Y48" s="651"/>
      <c r="Z48" s="651"/>
      <c r="AA48" s="651"/>
      <c r="AB48" s="651"/>
      <c r="AC48" s="651"/>
      <c r="AD48" s="651"/>
      <c r="AE48" s="651"/>
      <c r="AF48" s="651"/>
      <c r="AG48" s="651"/>
      <c r="AH48" s="651"/>
      <c r="AI48" s="651"/>
      <c r="AJ48" s="651"/>
      <c r="AK48" s="651"/>
      <c r="AL48" s="651"/>
      <c r="AM48" s="651"/>
      <c r="AN48" s="651"/>
      <c r="AO48" s="651"/>
      <c r="AP48" s="651"/>
      <c r="AQ48" s="651"/>
      <c r="AR48" s="651"/>
      <c r="AS48" s="651"/>
    </row>
    <row r="49" s="720" customFormat="1" customHeight="1" spans="1:45">
      <c r="A49" s="651"/>
      <c r="B49" s="651"/>
      <c r="C49" s="651"/>
      <c r="D49" s="651"/>
      <c r="E49" s="651"/>
      <c r="F49" s="651"/>
      <c r="G49" s="651"/>
      <c r="H49" s="718"/>
      <c r="I49" s="719"/>
      <c r="J49" s="714"/>
      <c r="K49" s="719"/>
      <c r="L49" s="719"/>
      <c r="M49" s="719"/>
      <c r="N49" s="463"/>
      <c r="P49" s="651"/>
      <c r="Q49" s="651"/>
      <c r="R49" s="651"/>
      <c r="S49" s="719"/>
      <c r="T49" s="719"/>
      <c r="U49" s="651"/>
      <c r="V49" s="651"/>
      <c r="W49" s="651"/>
      <c r="X49" s="651"/>
      <c r="Y49" s="651"/>
      <c r="Z49" s="651"/>
      <c r="AA49" s="651"/>
      <c r="AB49" s="651"/>
      <c r="AC49" s="651"/>
      <c r="AD49" s="651"/>
      <c r="AE49" s="651"/>
      <c r="AF49" s="651"/>
      <c r="AG49" s="651"/>
      <c r="AH49" s="651"/>
      <c r="AI49" s="651"/>
      <c r="AJ49" s="651"/>
      <c r="AK49" s="651"/>
      <c r="AL49" s="651"/>
      <c r="AM49" s="651"/>
      <c r="AN49" s="651"/>
      <c r="AO49" s="651"/>
      <c r="AP49" s="651"/>
      <c r="AQ49" s="651"/>
      <c r="AR49" s="651"/>
      <c r="AS49" s="651"/>
    </row>
    <row r="50" s="720" customFormat="1" customHeight="1" spans="1:45">
      <c r="A50" s="651"/>
      <c r="B50" s="651"/>
      <c r="C50" s="651"/>
      <c r="D50" s="651"/>
      <c r="E50" s="651"/>
      <c r="F50" s="651"/>
      <c r="G50" s="651"/>
      <c r="H50" s="718"/>
      <c r="I50" s="719"/>
      <c r="J50" s="714"/>
      <c r="K50" s="719"/>
      <c r="L50" s="719"/>
      <c r="M50" s="719"/>
      <c r="N50" s="463"/>
      <c r="P50" s="651"/>
      <c r="Q50" s="651"/>
      <c r="R50" s="651"/>
      <c r="S50" s="719"/>
      <c r="T50" s="719"/>
      <c r="U50" s="651"/>
      <c r="V50" s="651"/>
      <c r="W50" s="651"/>
      <c r="X50" s="651"/>
      <c r="Y50" s="651"/>
      <c r="Z50" s="651"/>
      <c r="AA50" s="651"/>
      <c r="AB50" s="651"/>
      <c r="AC50" s="651"/>
      <c r="AD50" s="651"/>
      <c r="AE50" s="651"/>
      <c r="AF50" s="651"/>
      <c r="AG50" s="651"/>
      <c r="AH50" s="651"/>
      <c r="AI50" s="651"/>
      <c r="AJ50" s="651"/>
      <c r="AK50" s="651"/>
      <c r="AL50" s="651"/>
      <c r="AM50" s="651"/>
      <c r="AN50" s="651"/>
      <c r="AO50" s="651"/>
      <c r="AP50" s="651"/>
      <c r="AQ50" s="651"/>
      <c r="AR50" s="651"/>
      <c r="AS50" s="651"/>
    </row>
    <row r="51" s="720" customFormat="1" customHeight="1" spans="1:45">
      <c r="A51" s="651"/>
      <c r="B51" s="651"/>
      <c r="C51" s="651"/>
      <c r="D51" s="651"/>
      <c r="E51" s="651"/>
      <c r="F51" s="651"/>
      <c r="G51" s="651"/>
      <c r="H51" s="718"/>
      <c r="I51" s="719"/>
      <c r="J51" s="714"/>
      <c r="K51" s="719"/>
      <c r="L51" s="719"/>
      <c r="M51" s="719"/>
      <c r="N51" s="463"/>
      <c r="P51" s="651"/>
      <c r="Q51" s="651"/>
      <c r="R51" s="651"/>
      <c r="S51" s="719"/>
      <c r="T51" s="719"/>
      <c r="U51" s="651"/>
      <c r="V51" s="651"/>
      <c r="W51" s="651"/>
      <c r="X51" s="651"/>
      <c r="Y51" s="651"/>
      <c r="Z51" s="651"/>
      <c r="AA51" s="651"/>
      <c r="AB51" s="651"/>
      <c r="AC51" s="651"/>
      <c r="AD51" s="651"/>
      <c r="AE51" s="651"/>
      <c r="AF51" s="651"/>
      <c r="AG51" s="651"/>
      <c r="AH51" s="651"/>
      <c r="AI51" s="651"/>
      <c r="AJ51" s="651"/>
      <c r="AK51" s="651"/>
      <c r="AL51" s="651"/>
      <c r="AM51" s="651"/>
      <c r="AN51" s="651"/>
      <c r="AO51" s="651"/>
      <c r="AP51" s="651"/>
      <c r="AQ51" s="651"/>
      <c r="AR51" s="651"/>
      <c r="AS51" s="651"/>
    </row>
    <row r="52" s="720" customFormat="1" customHeight="1" spans="1:45">
      <c r="A52" s="651"/>
      <c r="B52" s="651"/>
      <c r="C52" s="651"/>
      <c r="D52" s="651"/>
      <c r="E52" s="651"/>
      <c r="F52" s="651"/>
      <c r="G52" s="651"/>
      <c r="H52" s="718"/>
      <c r="I52" s="719"/>
      <c r="J52" s="714"/>
      <c r="K52" s="719"/>
      <c r="L52" s="719"/>
      <c r="M52" s="719"/>
      <c r="N52" s="463"/>
      <c r="P52" s="651"/>
      <c r="Q52" s="651"/>
      <c r="R52" s="651"/>
      <c r="S52" s="719"/>
      <c r="T52" s="719"/>
      <c r="U52" s="651"/>
      <c r="V52" s="651"/>
      <c r="W52" s="651"/>
      <c r="X52" s="651"/>
      <c r="Y52" s="651"/>
      <c r="Z52" s="651"/>
      <c r="AA52" s="651"/>
      <c r="AB52" s="651"/>
      <c r="AC52" s="651"/>
      <c r="AD52" s="651"/>
      <c r="AE52" s="651"/>
      <c r="AF52" s="651"/>
      <c r="AG52" s="651"/>
      <c r="AH52" s="651"/>
      <c r="AI52" s="651"/>
      <c r="AJ52" s="651"/>
      <c r="AK52" s="651"/>
      <c r="AL52" s="651"/>
      <c r="AM52" s="651"/>
      <c r="AN52" s="651"/>
      <c r="AO52" s="651"/>
      <c r="AP52" s="651"/>
      <c r="AQ52" s="651"/>
      <c r="AR52" s="651"/>
      <c r="AS52" s="651"/>
    </row>
    <row r="53" s="720" customFormat="1" customHeight="1" spans="1:45">
      <c r="A53" s="651"/>
      <c r="B53" s="651"/>
      <c r="C53" s="651"/>
      <c r="D53" s="651"/>
      <c r="E53" s="651"/>
      <c r="F53" s="651"/>
      <c r="G53" s="651"/>
      <c r="H53" s="718"/>
      <c r="I53" s="719"/>
      <c r="J53" s="714"/>
      <c r="K53" s="719"/>
      <c r="L53" s="719"/>
      <c r="M53" s="719"/>
      <c r="N53" s="463"/>
      <c r="P53" s="651"/>
      <c r="Q53" s="651"/>
      <c r="R53" s="651"/>
      <c r="S53" s="719"/>
      <c r="T53" s="719"/>
      <c r="U53" s="651"/>
      <c r="V53" s="651"/>
      <c r="W53" s="651"/>
      <c r="X53" s="651"/>
      <c r="Y53" s="651"/>
      <c r="Z53" s="651"/>
      <c r="AA53" s="651"/>
      <c r="AB53" s="651"/>
      <c r="AC53" s="651"/>
      <c r="AD53" s="651"/>
      <c r="AE53" s="651"/>
      <c r="AF53" s="651"/>
      <c r="AG53" s="651"/>
      <c r="AH53" s="651"/>
      <c r="AI53" s="651"/>
      <c r="AJ53" s="651"/>
      <c r="AK53" s="651"/>
      <c r="AL53" s="651"/>
      <c r="AM53" s="651"/>
      <c r="AN53" s="651"/>
      <c r="AO53" s="651"/>
      <c r="AP53" s="651"/>
      <c r="AQ53" s="651"/>
      <c r="AR53" s="651"/>
      <c r="AS53" s="651"/>
    </row>
    <row r="54" s="720" customFormat="1" customHeight="1" spans="1:45">
      <c r="A54" s="651"/>
      <c r="B54" s="651"/>
      <c r="C54" s="651"/>
      <c r="D54" s="651"/>
      <c r="E54" s="651"/>
      <c r="F54" s="651"/>
      <c r="G54" s="651"/>
      <c r="H54" s="718"/>
      <c r="I54" s="719"/>
      <c r="J54" s="714"/>
      <c r="K54" s="719"/>
      <c r="L54" s="719"/>
      <c r="M54" s="719"/>
      <c r="N54" s="463"/>
      <c r="P54" s="651"/>
      <c r="Q54" s="651"/>
      <c r="R54" s="651"/>
      <c r="S54" s="719"/>
      <c r="T54" s="719"/>
      <c r="U54" s="651"/>
      <c r="V54" s="651"/>
      <c r="W54" s="651"/>
      <c r="X54" s="651"/>
      <c r="Y54" s="651"/>
      <c r="Z54" s="651"/>
      <c r="AA54" s="651"/>
      <c r="AB54" s="651"/>
      <c r="AC54" s="651"/>
      <c r="AD54" s="651"/>
      <c r="AE54" s="651"/>
      <c r="AF54" s="651"/>
      <c r="AG54" s="651"/>
      <c r="AH54" s="651"/>
      <c r="AI54" s="651"/>
      <c r="AJ54" s="651"/>
      <c r="AK54" s="651"/>
      <c r="AL54" s="651"/>
      <c r="AM54" s="651"/>
      <c r="AN54" s="651"/>
      <c r="AO54" s="651"/>
      <c r="AP54" s="651"/>
      <c r="AQ54" s="651"/>
      <c r="AR54" s="651"/>
      <c r="AS54" s="651"/>
    </row>
    <row r="55" s="720" customFormat="1" customHeight="1" spans="1:45">
      <c r="A55" s="651"/>
      <c r="B55" s="651"/>
      <c r="C55" s="651"/>
      <c r="D55" s="651"/>
      <c r="E55" s="651"/>
      <c r="F55" s="651"/>
      <c r="G55" s="651"/>
      <c r="H55" s="718"/>
      <c r="I55" s="719"/>
      <c r="J55" s="714"/>
      <c r="K55" s="719"/>
      <c r="L55" s="719"/>
      <c r="M55" s="719"/>
      <c r="N55" s="463"/>
      <c r="P55" s="651"/>
      <c r="Q55" s="651"/>
      <c r="R55" s="651"/>
      <c r="S55" s="719"/>
      <c r="T55" s="719"/>
      <c r="U55" s="651"/>
      <c r="V55" s="651"/>
      <c r="W55" s="651"/>
      <c r="X55" s="651"/>
      <c r="Y55" s="651"/>
      <c r="Z55" s="651"/>
      <c r="AA55" s="651"/>
      <c r="AB55" s="651"/>
      <c r="AC55" s="651"/>
      <c r="AD55" s="651"/>
      <c r="AE55" s="651"/>
      <c r="AF55" s="651"/>
      <c r="AG55" s="651"/>
      <c r="AH55" s="651"/>
      <c r="AI55" s="651"/>
      <c r="AJ55" s="651"/>
      <c r="AK55" s="651"/>
      <c r="AL55" s="651"/>
      <c r="AM55" s="651"/>
      <c r="AN55" s="651"/>
      <c r="AO55" s="651"/>
      <c r="AP55" s="651"/>
      <c r="AQ55" s="651"/>
      <c r="AR55" s="651"/>
      <c r="AS55" s="651"/>
    </row>
    <row r="56" s="720" customFormat="1" customHeight="1" spans="1:45">
      <c r="A56" s="651"/>
      <c r="B56" s="651"/>
      <c r="C56" s="651"/>
      <c r="D56" s="651"/>
      <c r="E56" s="651"/>
      <c r="F56" s="651"/>
      <c r="G56" s="651"/>
      <c r="H56" s="718"/>
      <c r="I56" s="719"/>
      <c r="J56" s="714"/>
      <c r="K56" s="719"/>
      <c r="L56" s="719"/>
      <c r="M56" s="719"/>
      <c r="N56" s="463"/>
      <c r="P56" s="651"/>
      <c r="Q56" s="651"/>
      <c r="R56" s="651"/>
      <c r="S56" s="719"/>
      <c r="T56" s="719"/>
      <c r="U56" s="651"/>
      <c r="V56" s="651"/>
      <c r="W56" s="651"/>
      <c r="X56" s="651"/>
      <c r="Y56" s="651"/>
      <c r="Z56" s="651"/>
      <c r="AA56" s="651"/>
      <c r="AB56" s="651"/>
      <c r="AC56" s="651"/>
      <c r="AD56" s="651"/>
      <c r="AE56" s="651"/>
      <c r="AF56" s="651"/>
      <c r="AG56" s="651"/>
      <c r="AH56" s="651"/>
      <c r="AI56" s="651"/>
      <c r="AJ56" s="651"/>
      <c r="AK56" s="651"/>
      <c r="AL56" s="651"/>
      <c r="AM56" s="651"/>
      <c r="AN56" s="651"/>
      <c r="AO56" s="651"/>
      <c r="AP56" s="651"/>
      <c r="AQ56" s="651"/>
      <c r="AR56" s="651"/>
      <c r="AS56" s="651"/>
    </row>
    <row r="57" s="720" customFormat="1" customHeight="1" spans="1:45">
      <c r="A57" s="651"/>
      <c r="B57" s="651"/>
      <c r="C57" s="651"/>
      <c r="D57" s="651"/>
      <c r="E57" s="651"/>
      <c r="F57" s="651"/>
      <c r="G57" s="651"/>
      <c r="H57" s="718"/>
      <c r="I57" s="719"/>
      <c r="J57" s="714"/>
      <c r="K57" s="719"/>
      <c r="L57" s="719"/>
      <c r="M57" s="719"/>
      <c r="N57" s="463"/>
      <c r="P57" s="651"/>
      <c r="Q57" s="651"/>
      <c r="R57" s="651"/>
      <c r="S57" s="719"/>
      <c r="T57" s="719"/>
      <c r="U57" s="651"/>
      <c r="V57" s="651"/>
      <c r="W57" s="651"/>
      <c r="X57" s="651"/>
      <c r="Y57" s="651"/>
      <c r="Z57" s="651"/>
      <c r="AA57" s="651"/>
      <c r="AB57" s="651"/>
      <c r="AC57" s="651"/>
      <c r="AD57" s="651"/>
      <c r="AE57" s="651"/>
      <c r="AF57" s="651"/>
      <c r="AG57" s="651"/>
      <c r="AH57" s="651"/>
      <c r="AI57" s="651"/>
      <c r="AJ57" s="651"/>
      <c r="AK57" s="651"/>
      <c r="AL57" s="651"/>
      <c r="AM57" s="651"/>
      <c r="AN57" s="651"/>
      <c r="AO57" s="651"/>
      <c r="AP57" s="651"/>
      <c r="AQ57" s="651"/>
      <c r="AR57" s="651"/>
      <c r="AS57" s="651"/>
    </row>
    <row r="58" s="720" customFormat="1" customHeight="1" spans="1:45">
      <c r="A58" s="651"/>
      <c r="B58" s="651"/>
      <c r="C58" s="651"/>
      <c r="D58" s="651"/>
      <c r="E58" s="651"/>
      <c r="F58" s="651"/>
      <c r="G58" s="651"/>
      <c r="H58" s="718"/>
      <c r="I58" s="719"/>
      <c r="J58" s="714"/>
      <c r="K58" s="719"/>
      <c r="L58" s="719"/>
      <c r="M58" s="719"/>
      <c r="N58" s="463"/>
      <c r="P58" s="651"/>
      <c r="Q58" s="651"/>
      <c r="R58" s="651"/>
      <c r="S58" s="719"/>
      <c r="T58" s="719"/>
      <c r="U58" s="651"/>
      <c r="V58" s="651"/>
      <c r="W58" s="651"/>
      <c r="X58" s="651"/>
      <c r="Y58" s="651"/>
      <c r="Z58" s="651"/>
      <c r="AA58" s="651"/>
      <c r="AB58" s="651"/>
      <c r="AC58" s="651"/>
      <c r="AD58" s="651"/>
      <c r="AE58" s="651"/>
      <c r="AF58" s="651"/>
      <c r="AG58" s="651"/>
      <c r="AH58" s="651"/>
      <c r="AI58" s="651"/>
      <c r="AJ58" s="651"/>
      <c r="AK58" s="651"/>
      <c r="AL58" s="651"/>
      <c r="AM58" s="651"/>
      <c r="AN58" s="651"/>
      <c r="AO58" s="651"/>
      <c r="AP58" s="651"/>
      <c r="AQ58" s="651"/>
      <c r="AR58" s="651"/>
      <c r="AS58" s="651"/>
    </row>
    <row r="59" s="720" customFormat="1" customHeight="1" spans="1:45">
      <c r="A59" s="651"/>
      <c r="B59" s="651"/>
      <c r="C59" s="651"/>
      <c r="D59" s="651"/>
      <c r="E59" s="651"/>
      <c r="F59" s="651"/>
      <c r="G59" s="651"/>
      <c r="H59" s="718"/>
      <c r="I59" s="719"/>
      <c r="J59" s="714"/>
      <c r="K59" s="719"/>
      <c r="L59" s="719"/>
      <c r="M59" s="719"/>
      <c r="N59" s="463"/>
      <c r="P59" s="651"/>
      <c r="Q59" s="651"/>
      <c r="R59" s="651"/>
      <c r="S59" s="719"/>
      <c r="T59" s="719"/>
      <c r="U59" s="651"/>
      <c r="V59" s="651"/>
      <c r="W59" s="651"/>
      <c r="X59" s="651"/>
      <c r="Y59" s="651"/>
      <c r="Z59" s="651"/>
      <c r="AA59" s="651"/>
      <c r="AB59" s="651"/>
      <c r="AC59" s="651"/>
      <c r="AD59" s="651"/>
      <c r="AE59" s="651"/>
      <c r="AF59" s="651"/>
      <c r="AG59" s="651"/>
      <c r="AH59" s="651"/>
      <c r="AI59" s="651"/>
      <c r="AJ59" s="651"/>
      <c r="AK59" s="651"/>
      <c r="AL59" s="651"/>
      <c r="AM59" s="651"/>
      <c r="AN59" s="651"/>
      <c r="AO59" s="651"/>
      <c r="AP59" s="651"/>
      <c r="AQ59" s="651"/>
      <c r="AR59" s="651"/>
      <c r="AS59" s="651"/>
    </row>
    <row r="60" s="720" customFormat="1" customHeight="1" spans="1:45">
      <c r="A60" s="651"/>
      <c r="B60" s="651"/>
      <c r="C60" s="651"/>
      <c r="D60" s="651"/>
      <c r="E60" s="651"/>
      <c r="F60" s="651"/>
      <c r="G60" s="651"/>
      <c r="H60" s="718"/>
      <c r="I60" s="719"/>
      <c r="J60" s="714"/>
      <c r="K60" s="719"/>
      <c r="L60" s="719"/>
      <c r="M60" s="719"/>
      <c r="N60" s="463"/>
      <c r="P60" s="651"/>
      <c r="Q60" s="651"/>
      <c r="R60" s="651"/>
      <c r="S60" s="719"/>
      <c r="T60" s="719"/>
      <c r="U60" s="651"/>
      <c r="V60" s="651"/>
      <c r="W60" s="651"/>
      <c r="X60" s="651"/>
      <c r="Y60" s="651"/>
      <c r="Z60" s="651"/>
      <c r="AA60" s="651"/>
      <c r="AB60" s="651"/>
      <c r="AC60" s="651"/>
      <c r="AD60" s="651"/>
      <c r="AE60" s="651"/>
      <c r="AF60" s="651"/>
      <c r="AG60" s="651"/>
      <c r="AH60" s="651"/>
      <c r="AI60" s="651"/>
      <c r="AJ60" s="651"/>
      <c r="AK60" s="651"/>
      <c r="AL60" s="651"/>
      <c r="AM60" s="651"/>
      <c r="AN60" s="651"/>
      <c r="AO60" s="651"/>
      <c r="AP60" s="651"/>
      <c r="AQ60" s="651"/>
      <c r="AR60" s="651"/>
      <c r="AS60" s="651"/>
    </row>
    <row r="61" s="720" customFormat="1" customHeight="1" spans="1:45">
      <c r="A61" s="651"/>
      <c r="B61" s="651"/>
      <c r="C61" s="651"/>
      <c r="D61" s="651"/>
      <c r="E61" s="651"/>
      <c r="F61" s="651"/>
      <c r="G61" s="651"/>
      <c r="H61" s="718"/>
      <c r="I61" s="719"/>
      <c r="J61" s="714"/>
      <c r="K61" s="719"/>
      <c r="L61" s="719"/>
      <c r="M61" s="719"/>
      <c r="N61" s="463"/>
      <c r="P61" s="651"/>
      <c r="Q61" s="651"/>
      <c r="R61" s="651"/>
      <c r="S61" s="719"/>
      <c r="T61" s="719"/>
      <c r="U61" s="651"/>
      <c r="V61" s="651"/>
      <c r="W61" s="651"/>
      <c r="X61" s="651"/>
      <c r="Y61" s="651"/>
      <c r="Z61" s="651"/>
      <c r="AA61" s="651"/>
      <c r="AB61" s="651"/>
      <c r="AC61" s="651"/>
      <c r="AD61" s="651"/>
      <c r="AE61" s="651"/>
      <c r="AF61" s="651"/>
      <c r="AG61" s="651"/>
      <c r="AH61" s="651"/>
      <c r="AI61" s="651"/>
      <c r="AJ61" s="651"/>
      <c r="AK61" s="651"/>
      <c r="AL61" s="651"/>
      <c r="AM61" s="651"/>
      <c r="AN61" s="651"/>
      <c r="AO61" s="651"/>
      <c r="AP61" s="651"/>
      <c r="AQ61" s="651"/>
      <c r="AR61" s="651"/>
      <c r="AS61" s="651"/>
    </row>
    <row r="62" s="720" customFormat="1" customHeight="1" spans="1:45">
      <c r="A62" s="651"/>
      <c r="B62" s="651"/>
      <c r="C62" s="651"/>
      <c r="D62" s="651"/>
      <c r="E62" s="651"/>
      <c r="F62" s="651"/>
      <c r="G62" s="651"/>
      <c r="H62" s="718"/>
      <c r="I62" s="719"/>
      <c r="J62" s="714"/>
      <c r="K62" s="719"/>
      <c r="L62" s="719"/>
      <c r="M62" s="719"/>
      <c r="N62" s="463"/>
      <c r="P62" s="651"/>
      <c r="Q62" s="651"/>
      <c r="R62" s="651"/>
      <c r="S62" s="719"/>
      <c r="T62" s="719"/>
      <c r="U62" s="651"/>
      <c r="V62" s="651"/>
      <c r="W62" s="651"/>
      <c r="X62" s="651"/>
      <c r="Y62" s="651"/>
      <c r="Z62" s="651"/>
      <c r="AA62" s="651"/>
      <c r="AB62" s="651"/>
      <c r="AC62" s="651"/>
      <c r="AD62" s="651"/>
      <c r="AE62" s="651"/>
      <c r="AF62" s="651"/>
      <c r="AG62" s="651"/>
      <c r="AH62" s="651"/>
      <c r="AI62" s="651"/>
      <c r="AJ62" s="651"/>
      <c r="AK62" s="651"/>
      <c r="AL62" s="651"/>
      <c r="AM62" s="651"/>
      <c r="AN62" s="651"/>
      <c r="AO62" s="651"/>
      <c r="AP62" s="651"/>
      <c r="AQ62" s="651"/>
      <c r="AR62" s="651"/>
      <c r="AS62" s="651"/>
    </row>
    <row r="63" s="720" customFormat="1" customHeight="1" spans="1:45">
      <c r="A63" s="651"/>
      <c r="B63" s="651"/>
      <c r="C63" s="651"/>
      <c r="D63" s="651"/>
      <c r="E63" s="651"/>
      <c r="F63" s="651"/>
      <c r="G63" s="651"/>
      <c r="H63" s="718"/>
      <c r="I63" s="719"/>
      <c r="J63" s="714"/>
      <c r="K63" s="719"/>
      <c r="L63" s="719"/>
      <c r="M63" s="719"/>
      <c r="N63" s="463"/>
      <c r="P63" s="651"/>
      <c r="Q63" s="651"/>
      <c r="R63" s="651"/>
      <c r="S63" s="719"/>
      <c r="T63" s="719"/>
      <c r="U63" s="651"/>
      <c r="V63" s="651"/>
      <c r="W63" s="651"/>
      <c r="X63" s="651"/>
      <c r="Y63" s="651"/>
      <c r="Z63" s="651"/>
      <c r="AA63" s="651"/>
      <c r="AB63" s="651"/>
      <c r="AC63" s="651"/>
      <c r="AD63" s="651"/>
      <c r="AE63" s="651"/>
      <c r="AF63" s="651"/>
      <c r="AG63" s="651"/>
      <c r="AH63" s="651"/>
      <c r="AI63" s="651"/>
      <c r="AJ63" s="651"/>
      <c r="AK63" s="651"/>
      <c r="AL63" s="651"/>
      <c r="AM63" s="651"/>
      <c r="AN63" s="651"/>
      <c r="AO63" s="651"/>
      <c r="AP63" s="651"/>
      <c r="AQ63" s="651"/>
      <c r="AR63" s="651"/>
      <c r="AS63" s="651"/>
    </row>
    <row r="64" s="720" customFormat="1" customHeight="1" spans="1:45">
      <c r="A64" s="651"/>
      <c r="B64" s="651"/>
      <c r="C64" s="651"/>
      <c r="D64" s="651"/>
      <c r="E64" s="651"/>
      <c r="F64" s="651"/>
      <c r="G64" s="651"/>
      <c r="H64" s="718"/>
      <c r="I64" s="719"/>
      <c r="J64" s="714"/>
      <c r="K64" s="719"/>
      <c r="L64" s="719"/>
      <c r="M64" s="719"/>
      <c r="N64" s="463"/>
      <c r="P64" s="651"/>
      <c r="Q64" s="651"/>
      <c r="R64" s="651"/>
      <c r="S64" s="719"/>
      <c r="T64" s="719"/>
      <c r="U64" s="651"/>
      <c r="V64" s="651"/>
      <c r="W64" s="651"/>
      <c r="X64" s="651"/>
      <c r="Y64" s="651"/>
      <c r="Z64" s="651"/>
      <c r="AA64" s="651"/>
      <c r="AB64" s="651"/>
      <c r="AC64" s="651"/>
      <c r="AD64" s="651"/>
      <c r="AE64" s="651"/>
      <c r="AF64" s="651"/>
      <c r="AG64" s="651"/>
      <c r="AH64" s="651"/>
      <c r="AI64" s="651"/>
      <c r="AJ64" s="651"/>
      <c r="AK64" s="651"/>
      <c r="AL64" s="651"/>
      <c r="AM64" s="651"/>
      <c r="AN64" s="651"/>
      <c r="AO64" s="651"/>
      <c r="AP64" s="651"/>
      <c r="AQ64" s="651"/>
      <c r="AR64" s="651"/>
      <c r="AS64" s="651"/>
    </row>
    <row r="65" s="720" customFormat="1" customHeight="1" spans="1:45">
      <c r="A65" s="651"/>
      <c r="B65" s="651"/>
      <c r="C65" s="651"/>
      <c r="D65" s="651"/>
      <c r="E65" s="651"/>
      <c r="F65" s="651"/>
      <c r="G65" s="651"/>
      <c r="H65" s="718"/>
      <c r="I65" s="719"/>
      <c r="J65" s="714"/>
      <c r="K65" s="719"/>
      <c r="L65" s="719"/>
      <c r="M65" s="719"/>
      <c r="N65" s="463"/>
      <c r="P65" s="651"/>
      <c r="Q65" s="651"/>
      <c r="R65" s="651"/>
      <c r="S65" s="719"/>
      <c r="T65" s="719"/>
      <c r="U65" s="651"/>
      <c r="V65" s="651"/>
      <c r="W65" s="651"/>
      <c r="X65" s="651"/>
      <c r="Y65" s="651"/>
      <c r="Z65" s="651"/>
      <c r="AA65" s="651"/>
      <c r="AB65" s="651"/>
      <c r="AC65" s="651"/>
      <c r="AD65" s="651"/>
      <c r="AE65" s="651"/>
      <c r="AF65" s="651"/>
      <c r="AG65" s="651"/>
      <c r="AH65" s="651"/>
      <c r="AI65" s="651"/>
      <c r="AJ65" s="651"/>
      <c r="AK65" s="651"/>
      <c r="AL65" s="651"/>
      <c r="AM65" s="651"/>
      <c r="AN65" s="651"/>
      <c r="AO65" s="651"/>
      <c r="AP65" s="651"/>
      <c r="AQ65" s="651"/>
      <c r="AR65" s="651"/>
      <c r="AS65" s="651"/>
    </row>
    <row r="66" s="720" customFormat="1" customHeight="1" spans="1:45">
      <c r="A66" s="651"/>
      <c r="B66" s="651"/>
      <c r="C66" s="651"/>
      <c r="D66" s="651"/>
      <c r="E66" s="651"/>
      <c r="F66" s="651"/>
      <c r="G66" s="651"/>
      <c r="H66" s="718"/>
      <c r="I66" s="719"/>
      <c r="J66" s="714"/>
      <c r="K66" s="719"/>
      <c r="L66" s="719"/>
      <c r="M66" s="719"/>
      <c r="N66" s="463"/>
      <c r="P66" s="651"/>
      <c r="Q66" s="651"/>
      <c r="R66" s="651"/>
      <c r="S66" s="719"/>
      <c r="T66" s="719"/>
      <c r="U66" s="651"/>
      <c r="V66" s="651"/>
      <c r="W66" s="651"/>
      <c r="X66" s="651"/>
      <c r="Y66" s="651"/>
      <c r="Z66" s="651"/>
      <c r="AA66" s="651"/>
      <c r="AB66" s="651"/>
      <c r="AC66" s="651"/>
      <c r="AD66" s="651"/>
      <c r="AE66" s="651"/>
      <c r="AF66" s="651"/>
      <c r="AG66" s="651"/>
      <c r="AH66" s="651"/>
      <c r="AI66" s="651"/>
      <c r="AJ66" s="651"/>
      <c r="AK66" s="651"/>
      <c r="AL66" s="651"/>
      <c r="AM66" s="651"/>
      <c r="AN66" s="651"/>
      <c r="AO66" s="651"/>
      <c r="AP66" s="651"/>
      <c r="AQ66" s="651"/>
      <c r="AR66" s="651"/>
      <c r="AS66" s="651"/>
    </row>
    <row r="67" s="720" customFormat="1" customHeight="1" spans="1:45">
      <c r="A67" s="651"/>
      <c r="B67" s="651"/>
      <c r="C67" s="651"/>
      <c r="D67" s="651"/>
      <c r="E67" s="651"/>
      <c r="F67" s="651"/>
      <c r="G67" s="651"/>
      <c r="H67" s="718"/>
      <c r="I67" s="719"/>
      <c r="J67" s="714"/>
      <c r="K67" s="719"/>
      <c r="L67" s="719"/>
      <c r="M67" s="719"/>
      <c r="N67" s="463"/>
      <c r="P67" s="651"/>
      <c r="Q67" s="651"/>
      <c r="R67" s="651"/>
      <c r="S67" s="719"/>
      <c r="T67" s="719"/>
      <c r="U67" s="651"/>
      <c r="V67" s="651"/>
      <c r="W67" s="651"/>
      <c r="X67" s="651"/>
      <c r="Y67" s="651"/>
      <c r="Z67" s="651"/>
      <c r="AA67" s="651"/>
      <c r="AB67" s="651"/>
      <c r="AC67" s="651"/>
      <c r="AD67" s="651"/>
      <c r="AE67" s="651"/>
      <c r="AF67" s="651"/>
      <c r="AG67" s="651"/>
      <c r="AH67" s="651"/>
      <c r="AI67" s="651"/>
      <c r="AJ67" s="651"/>
      <c r="AK67" s="651"/>
      <c r="AL67" s="651"/>
      <c r="AM67" s="651"/>
      <c r="AN67" s="651"/>
      <c r="AO67" s="651"/>
      <c r="AP67" s="651"/>
      <c r="AQ67" s="651"/>
      <c r="AR67" s="651"/>
      <c r="AS67" s="651"/>
    </row>
    <row r="68" s="720" customFormat="1" customHeight="1" spans="1:45">
      <c r="A68" s="651"/>
      <c r="B68" s="651"/>
      <c r="C68" s="651"/>
      <c r="D68" s="651"/>
      <c r="E68" s="651"/>
      <c r="F68" s="651"/>
      <c r="G68" s="651"/>
      <c r="H68" s="718"/>
      <c r="I68" s="719"/>
      <c r="J68" s="714"/>
      <c r="K68" s="719"/>
      <c r="L68" s="719"/>
      <c r="M68" s="719"/>
      <c r="N68" s="463"/>
      <c r="P68" s="651"/>
      <c r="Q68" s="651"/>
      <c r="R68" s="651"/>
      <c r="S68" s="719"/>
      <c r="T68" s="719"/>
      <c r="U68" s="651"/>
      <c r="V68" s="651"/>
      <c r="W68" s="651"/>
      <c r="X68" s="651"/>
      <c r="Y68" s="651"/>
      <c r="Z68" s="651"/>
      <c r="AA68" s="651"/>
      <c r="AB68" s="651"/>
      <c r="AC68" s="651"/>
      <c r="AD68" s="651"/>
      <c r="AE68" s="651"/>
      <c r="AF68" s="651"/>
      <c r="AG68" s="651"/>
      <c r="AH68" s="651"/>
      <c r="AI68" s="651"/>
      <c r="AJ68" s="651"/>
      <c r="AK68" s="651"/>
      <c r="AL68" s="651"/>
      <c r="AM68" s="651"/>
      <c r="AN68" s="651"/>
      <c r="AO68" s="651"/>
      <c r="AP68" s="651"/>
      <c r="AQ68" s="651"/>
      <c r="AR68" s="651"/>
      <c r="AS68" s="651"/>
    </row>
    <row r="69" s="720" customFormat="1" customHeight="1" spans="1:45">
      <c r="A69" s="651"/>
      <c r="B69" s="651"/>
      <c r="C69" s="651"/>
      <c r="D69" s="651"/>
      <c r="E69" s="651"/>
      <c r="F69" s="651"/>
      <c r="G69" s="651"/>
      <c r="H69" s="718"/>
      <c r="I69" s="719"/>
      <c r="J69" s="714"/>
      <c r="K69" s="719"/>
      <c r="L69" s="719"/>
      <c r="M69" s="719"/>
      <c r="N69" s="463"/>
      <c r="P69" s="651"/>
      <c r="Q69" s="651"/>
      <c r="R69" s="651"/>
      <c r="S69" s="719"/>
      <c r="T69" s="719"/>
      <c r="U69" s="651"/>
      <c r="V69" s="651"/>
      <c r="W69" s="651"/>
      <c r="X69" s="651"/>
      <c r="Y69" s="651"/>
      <c r="Z69" s="651"/>
      <c r="AA69" s="651"/>
      <c r="AB69" s="651"/>
      <c r="AC69" s="651"/>
      <c r="AD69" s="651"/>
      <c r="AE69" s="651"/>
      <c r="AF69" s="651"/>
      <c r="AG69" s="651"/>
      <c r="AH69" s="651"/>
      <c r="AI69" s="651"/>
      <c r="AJ69" s="651"/>
      <c r="AK69" s="651"/>
      <c r="AL69" s="651"/>
      <c r="AM69" s="651"/>
      <c r="AN69" s="651"/>
      <c r="AO69" s="651"/>
      <c r="AP69" s="651"/>
      <c r="AQ69" s="651"/>
      <c r="AR69" s="651"/>
      <c r="AS69" s="651"/>
    </row>
    <row r="70" s="720" customFormat="1" customHeight="1" spans="1:45">
      <c r="A70" s="651"/>
      <c r="B70" s="651"/>
      <c r="C70" s="651"/>
      <c r="D70" s="651"/>
      <c r="E70" s="651"/>
      <c r="F70" s="651"/>
      <c r="G70" s="651"/>
      <c r="H70" s="718"/>
      <c r="I70" s="719"/>
      <c r="J70" s="714"/>
      <c r="K70" s="719"/>
      <c r="L70" s="719"/>
      <c r="M70" s="719"/>
      <c r="N70" s="463"/>
      <c r="P70" s="651"/>
      <c r="Q70" s="651"/>
      <c r="R70" s="651"/>
      <c r="S70" s="719"/>
      <c r="T70" s="719"/>
      <c r="U70" s="651"/>
      <c r="V70" s="651"/>
      <c r="W70" s="651"/>
      <c r="X70" s="651"/>
      <c r="Y70" s="651"/>
      <c r="Z70" s="651"/>
      <c r="AA70" s="651"/>
      <c r="AB70" s="651"/>
      <c r="AC70" s="651"/>
      <c r="AD70" s="651"/>
      <c r="AE70" s="651"/>
      <c r="AF70" s="651"/>
      <c r="AG70" s="651"/>
      <c r="AH70" s="651"/>
      <c r="AI70" s="651"/>
      <c r="AJ70" s="651"/>
      <c r="AK70" s="651"/>
      <c r="AL70" s="651"/>
      <c r="AM70" s="651"/>
      <c r="AN70" s="651"/>
      <c r="AO70" s="651"/>
      <c r="AP70" s="651"/>
      <c r="AQ70" s="651"/>
      <c r="AR70" s="651"/>
      <c r="AS70" s="651"/>
    </row>
    <row r="71" s="720" customFormat="1" customHeight="1" spans="1:45">
      <c r="A71" s="651"/>
      <c r="B71" s="651"/>
      <c r="C71" s="651"/>
      <c r="D71" s="651"/>
      <c r="E71" s="651"/>
      <c r="F71" s="651"/>
      <c r="G71" s="651"/>
      <c r="H71" s="718"/>
      <c r="I71" s="719"/>
      <c r="J71" s="714"/>
      <c r="K71" s="719"/>
      <c r="L71" s="719"/>
      <c r="M71" s="719"/>
      <c r="N71" s="463"/>
      <c r="P71" s="651"/>
      <c r="Q71" s="651"/>
      <c r="R71" s="651"/>
      <c r="S71" s="719"/>
      <c r="T71" s="719"/>
      <c r="U71" s="651"/>
      <c r="V71" s="651"/>
      <c r="W71" s="651"/>
      <c r="X71" s="651"/>
      <c r="Y71" s="651"/>
      <c r="Z71" s="651"/>
      <c r="AA71" s="651"/>
      <c r="AB71" s="651"/>
      <c r="AC71" s="651"/>
      <c r="AD71" s="651"/>
      <c r="AE71" s="651"/>
      <c r="AF71" s="651"/>
      <c r="AG71" s="651"/>
      <c r="AH71" s="651"/>
      <c r="AI71" s="651"/>
      <c r="AJ71" s="651"/>
      <c r="AK71" s="651"/>
      <c r="AL71" s="651"/>
      <c r="AM71" s="651"/>
      <c r="AN71" s="651"/>
      <c r="AO71" s="651"/>
      <c r="AP71" s="651"/>
      <c r="AQ71" s="651"/>
      <c r="AR71" s="651"/>
      <c r="AS71" s="651"/>
    </row>
    <row r="72" s="720" customFormat="1" customHeight="1" spans="1:45">
      <c r="A72" s="651"/>
      <c r="B72" s="651"/>
      <c r="C72" s="651"/>
      <c r="D72" s="651"/>
      <c r="E72" s="651"/>
      <c r="F72" s="651"/>
      <c r="G72" s="651"/>
      <c r="H72" s="718"/>
      <c r="I72" s="719"/>
      <c r="J72" s="714"/>
      <c r="K72" s="719"/>
      <c r="L72" s="719"/>
      <c r="M72" s="719"/>
      <c r="N72" s="463"/>
      <c r="P72" s="651"/>
      <c r="Q72" s="651"/>
      <c r="R72" s="651"/>
      <c r="S72" s="719"/>
      <c r="T72" s="719"/>
      <c r="U72" s="651"/>
      <c r="V72" s="651"/>
      <c r="W72" s="651"/>
      <c r="X72" s="651"/>
      <c r="Y72" s="651"/>
      <c r="Z72" s="651"/>
      <c r="AA72" s="651"/>
      <c r="AB72" s="651"/>
      <c r="AC72" s="651"/>
      <c r="AD72" s="651"/>
      <c r="AE72" s="651"/>
      <c r="AF72" s="651"/>
      <c r="AG72" s="651"/>
      <c r="AH72" s="651"/>
      <c r="AI72" s="651"/>
      <c r="AJ72" s="651"/>
      <c r="AK72" s="651"/>
      <c r="AL72" s="651"/>
      <c r="AM72" s="651"/>
      <c r="AN72" s="651"/>
      <c r="AO72" s="651"/>
      <c r="AP72" s="651"/>
      <c r="AQ72" s="651"/>
      <c r="AR72" s="651"/>
      <c r="AS72" s="651"/>
    </row>
    <row r="73" s="720" customFormat="1" customHeight="1" spans="1:45">
      <c r="A73" s="651"/>
      <c r="B73" s="651"/>
      <c r="C73" s="651"/>
      <c r="D73" s="651"/>
      <c r="E73" s="651"/>
      <c r="F73" s="651"/>
      <c r="G73" s="651"/>
      <c r="H73" s="718"/>
      <c r="I73" s="719"/>
      <c r="J73" s="714"/>
      <c r="K73" s="719"/>
      <c r="L73" s="719"/>
      <c r="M73" s="719"/>
      <c r="N73" s="463"/>
      <c r="P73" s="651"/>
      <c r="Q73" s="651"/>
      <c r="R73" s="651"/>
      <c r="S73" s="719"/>
      <c r="T73" s="719"/>
      <c r="U73" s="651"/>
      <c r="V73" s="651"/>
      <c r="W73" s="651"/>
      <c r="X73" s="651"/>
      <c r="Y73" s="651"/>
      <c r="Z73" s="651"/>
      <c r="AA73" s="651"/>
      <c r="AB73" s="651"/>
      <c r="AC73" s="651"/>
      <c r="AD73" s="651"/>
      <c r="AE73" s="651"/>
      <c r="AF73" s="651"/>
      <c r="AG73" s="651"/>
      <c r="AH73" s="651"/>
      <c r="AI73" s="651"/>
      <c r="AJ73" s="651"/>
      <c r="AK73" s="651"/>
      <c r="AL73" s="651"/>
      <c r="AM73" s="651"/>
      <c r="AN73" s="651"/>
      <c r="AO73" s="651"/>
      <c r="AP73" s="651"/>
      <c r="AQ73" s="651"/>
      <c r="AR73" s="651"/>
      <c r="AS73" s="651"/>
    </row>
    <row r="74" s="720" customFormat="1" customHeight="1" spans="1:45">
      <c r="A74" s="651"/>
      <c r="B74" s="651"/>
      <c r="C74" s="651"/>
      <c r="D74" s="651"/>
      <c r="E74" s="651"/>
      <c r="F74" s="651"/>
      <c r="G74" s="651"/>
      <c r="H74" s="718"/>
      <c r="I74" s="719"/>
      <c r="J74" s="714"/>
      <c r="K74" s="719"/>
      <c r="L74" s="719"/>
      <c r="M74" s="719"/>
      <c r="N74" s="463"/>
      <c r="P74" s="651"/>
      <c r="Q74" s="651"/>
      <c r="R74" s="651"/>
      <c r="S74" s="719"/>
      <c r="T74" s="719"/>
      <c r="U74" s="651"/>
      <c r="V74" s="651"/>
      <c r="W74" s="651"/>
      <c r="X74" s="651"/>
      <c r="Y74" s="651"/>
      <c r="Z74" s="651"/>
      <c r="AA74" s="651"/>
      <c r="AB74" s="651"/>
      <c r="AC74" s="651"/>
      <c r="AD74" s="651"/>
      <c r="AE74" s="651"/>
      <c r="AF74" s="651"/>
      <c r="AG74" s="651"/>
      <c r="AH74" s="651"/>
      <c r="AI74" s="651"/>
      <c r="AJ74" s="651"/>
      <c r="AK74" s="651"/>
      <c r="AL74" s="651"/>
      <c r="AM74" s="651"/>
      <c r="AN74" s="651"/>
      <c r="AO74" s="651"/>
      <c r="AP74" s="651"/>
      <c r="AQ74" s="651"/>
      <c r="AR74" s="651"/>
      <c r="AS74" s="651"/>
    </row>
    <row r="75" s="720" customFormat="1" customHeight="1" spans="1:45">
      <c r="A75" s="651"/>
      <c r="B75" s="651"/>
      <c r="C75" s="651"/>
      <c r="D75" s="651"/>
      <c r="E75" s="651"/>
      <c r="F75" s="651"/>
      <c r="G75" s="651"/>
      <c r="H75" s="718"/>
      <c r="I75" s="719"/>
      <c r="J75" s="714"/>
      <c r="K75" s="719"/>
      <c r="L75" s="719"/>
      <c r="M75" s="719"/>
      <c r="N75" s="463"/>
      <c r="P75" s="651"/>
      <c r="Q75" s="651"/>
      <c r="R75" s="651"/>
      <c r="S75" s="719"/>
      <c r="T75" s="719"/>
      <c r="U75" s="651"/>
      <c r="V75" s="651"/>
      <c r="W75" s="651"/>
      <c r="X75" s="651"/>
      <c r="Y75" s="651"/>
      <c r="Z75" s="651"/>
      <c r="AA75" s="651"/>
      <c r="AB75" s="651"/>
      <c r="AC75" s="651"/>
      <c r="AD75" s="651"/>
      <c r="AE75" s="651"/>
      <c r="AF75" s="651"/>
      <c r="AG75" s="651"/>
      <c r="AH75" s="651"/>
      <c r="AI75" s="651"/>
      <c r="AJ75" s="651"/>
      <c r="AK75" s="651"/>
      <c r="AL75" s="651"/>
      <c r="AM75" s="651"/>
      <c r="AN75" s="651"/>
      <c r="AO75" s="651"/>
      <c r="AP75" s="651"/>
      <c r="AQ75" s="651"/>
      <c r="AR75" s="651"/>
      <c r="AS75" s="651"/>
    </row>
    <row r="76" s="720" customFormat="1" customHeight="1" spans="1:45">
      <c r="A76" s="651"/>
      <c r="B76" s="651"/>
      <c r="C76" s="651"/>
      <c r="D76" s="651"/>
      <c r="E76" s="651"/>
      <c r="F76" s="651"/>
      <c r="G76" s="651"/>
      <c r="H76" s="718"/>
      <c r="I76" s="719"/>
      <c r="J76" s="714"/>
      <c r="K76" s="719"/>
      <c r="L76" s="719"/>
      <c r="M76" s="719"/>
      <c r="N76" s="463"/>
      <c r="P76" s="651"/>
      <c r="Q76" s="651"/>
      <c r="R76" s="651"/>
      <c r="S76" s="719"/>
      <c r="T76" s="719"/>
      <c r="U76" s="651"/>
      <c r="V76" s="651"/>
      <c r="W76" s="651"/>
      <c r="X76" s="651"/>
      <c r="Y76" s="651"/>
      <c r="Z76" s="651"/>
      <c r="AA76" s="651"/>
      <c r="AB76" s="651"/>
      <c r="AC76" s="651"/>
      <c r="AD76" s="651"/>
      <c r="AE76" s="651"/>
      <c r="AF76" s="651"/>
      <c r="AG76" s="651"/>
      <c r="AH76" s="651"/>
      <c r="AI76" s="651"/>
      <c r="AJ76" s="651"/>
      <c r="AK76" s="651"/>
      <c r="AL76" s="651"/>
      <c r="AM76" s="651"/>
      <c r="AN76" s="651"/>
      <c r="AO76" s="651"/>
      <c r="AP76" s="651"/>
      <c r="AQ76" s="651"/>
      <c r="AR76" s="651"/>
      <c r="AS76" s="651"/>
    </row>
    <row r="77" s="720" customFormat="1" customHeight="1" spans="1:45">
      <c r="A77" s="651"/>
      <c r="B77" s="651"/>
      <c r="C77" s="651"/>
      <c r="D77" s="651"/>
      <c r="E77" s="651"/>
      <c r="F77" s="651"/>
      <c r="G77" s="651"/>
      <c r="H77" s="718"/>
      <c r="I77" s="719"/>
      <c r="J77" s="714"/>
      <c r="K77" s="719"/>
      <c r="L77" s="719"/>
      <c r="M77" s="719"/>
      <c r="N77" s="463"/>
      <c r="P77" s="651"/>
      <c r="Q77" s="651"/>
      <c r="R77" s="651"/>
      <c r="S77" s="719"/>
      <c r="T77" s="719"/>
      <c r="U77" s="651"/>
      <c r="V77" s="651"/>
      <c r="W77" s="651"/>
      <c r="X77" s="651"/>
      <c r="Y77" s="651"/>
      <c r="Z77" s="651"/>
      <c r="AA77" s="651"/>
      <c r="AB77" s="651"/>
      <c r="AC77" s="651"/>
      <c r="AD77" s="651"/>
      <c r="AE77" s="651"/>
      <c r="AF77" s="651"/>
      <c r="AG77" s="651"/>
      <c r="AH77" s="651"/>
      <c r="AI77" s="651"/>
      <c r="AJ77" s="651"/>
      <c r="AK77" s="651"/>
      <c r="AL77" s="651"/>
      <c r="AM77" s="651"/>
      <c r="AN77" s="651"/>
      <c r="AO77" s="651"/>
      <c r="AP77" s="651"/>
      <c r="AQ77" s="651"/>
      <c r="AR77" s="651"/>
      <c r="AS77" s="651"/>
    </row>
    <row r="78" s="720" customFormat="1" customHeight="1" spans="1:45">
      <c r="A78" s="651"/>
      <c r="B78" s="651"/>
      <c r="C78" s="651"/>
      <c r="D78" s="651"/>
      <c r="E78" s="651"/>
      <c r="F78" s="651"/>
      <c r="G78" s="651"/>
      <c r="H78" s="718"/>
      <c r="I78" s="719"/>
      <c r="J78" s="714"/>
      <c r="K78" s="719"/>
      <c r="L78" s="719"/>
      <c r="M78" s="719"/>
      <c r="N78" s="463"/>
      <c r="P78" s="651"/>
      <c r="Q78" s="651"/>
      <c r="R78" s="651"/>
      <c r="S78" s="719"/>
      <c r="T78" s="719"/>
      <c r="U78" s="651"/>
      <c r="V78" s="651"/>
      <c r="W78" s="651"/>
      <c r="X78" s="651"/>
      <c r="Y78" s="651"/>
      <c r="Z78" s="651"/>
      <c r="AA78" s="651"/>
      <c r="AB78" s="651"/>
      <c r="AC78" s="651"/>
      <c r="AD78" s="651"/>
      <c r="AE78" s="651"/>
      <c r="AF78" s="651"/>
      <c r="AG78" s="651"/>
      <c r="AH78" s="651"/>
      <c r="AI78" s="651"/>
      <c r="AJ78" s="651"/>
      <c r="AK78" s="651"/>
      <c r="AL78" s="651"/>
      <c r="AM78" s="651"/>
      <c r="AN78" s="651"/>
      <c r="AO78" s="651"/>
      <c r="AP78" s="651"/>
      <c r="AQ78" s="651"/>
      <c r="AR78" s="651"/>
      <c r="AS78" s="651"/>
    </row>
    <row r="79" s="720" customFormat="1" customHeight="1" spans="1:45">
      <c r="A79" s="651"/>
      <c r="B79" s="651"/>
      <c r="C79" s="651"/>
      <c r="D79" s="651"/>
      <c r="E79" s="651"/>
      <c r="F79" s="651"/>
      <c r="G79" s="651"/>
      <c r="H79" s="718"/>
      <c r="I79" s="719"/>
      <c r="J79" s="714"/>
      <c r="K79" s="719"/>
      <c r="L79" s="719"/>
      <c r="M79" s="719"/>
      <c r="N79" s="463"/>
      <c r="P79" s="651"/>
      <c r="Q79" s="651"/>
      <c r="R79" s="651"/>
      <c r="S79" s="719"/>
      <c r="T79" s="719"/>
      <c r="U79" s="651"/>
      <c r="V79" s="651"/>
      <c r="W79" s="651"/>
      <c r="X79" s="651"/>
      <c r="Y79" s="651"/>
      <c r="Z79" s="651"/>
      <c r="AA79" s="651"/>
      <c r="AB79" s="651"/>
      <c r="AC79" s="651"/>
      <c r="AD79" s="651"/>
      <c r="AE79" s="651"/>
      <c r="AF79" s="651"/>
      <c r="AG79" s="651"/>
      <c r="AH79" s="651"/>
      <c r="AI79" s="651"/>
      <c r="AJ79" s="651"/>
      <c r="AK79" s="651"/>
      <c r="AL79" s="651"/>
      <c r="AM79" s="651"/>
      <c r="AN79" s="651"/>
      <c r="AO79" s="651"/>
      <c r="AP79" s="651"/>
      <c r="AQ79" s="651"/>
      <c r="AR79" s="651"/>
      <c r="AS79" s="651"/>
    </row>
    <row r="80" s="720" customFormat="1" customHeight="1" spans="1:45">
      <c r="A80" s="651"/>
      <c r="B80" s="651"/>
      <c r="C80" s="651"/>
      <c r="D80" s="651"/>
      <c r="E80" s="651"/>
      <c r="F80" s="651"/>
      <c r="G80" s="651"/>
      <c r="H80" s="718"/>
      <c r="I80" s="719"/>
      <c r="J80" s="714"/>
      <c r="K80" s="719"/>
      <c r="L80" s="719"/>
      <c r="M80" s="719"/>
      <c r="N80" s="463"/>
      <c r="P80" s="651"/>
      <c r="Q80" s="651"/>
      <c r="R80" s="651"/>
      <c r="S80" s="719"/>
      <c r="T80" s="719"/>
      <c r="U80" s="651"/>
      <c r="V80" s="651"/>
      <c r="W80" s="651"/>
      <c r="X80" s="651"/>
      <c r="Y80" s="651"/>
      <c r="Z80" s="651"/>
      <c r="AA80" s="651"/>
      <c r="AB80" s="651"/>
      <c r="AC80" s="651"/>
      <c r="AD80" s="651"/>
      <c r="AE80" s="651"/>
      <c r="AF80" s="651"/>
      <c r="AG80" s="651"/>
      <c r="AH80" s="651"/>
      <c r="AI80" s="651"/>
      <c r="AJ80" s="651"/>
      <c r="AK80" s="651"/>
      <c r="AL80" s="651"/>
      <c r="AM80" s="651"/>
      <c r="AN80" s="651"/>
      <c r="AO80" s="651"/>
      <c r="AP80" s="651"/>
      <c r="AQ80" s="651"/>
      <c r="AR80" s="651"/>
      <c r="AS80" s="651"/>
    </row>
    <row r="81" s="720" customFormat="1" customHeight="1" spans="1:45">
      <c r="A81" s="651"/>
      <c r="B81" s="651"/>
      <c r="C81" s="651"/>
      <c r="D81" s="651"/>
      <c r="E81" s="651"/>
      <c r="F81" s="651"/>
      <c r="G81" s="651"/>
      <c r="H81" s="718"/>
      <c r="I81" s="719"/>
      <c r="J81" s="714"/>
      <c r="K81" s="719"/>
      <c r="L81" s="719"/>
      <c r="M81" s="719"/>
      <c r="N81" s="463"/>
      <c r="P81" s="651"/>
      <c r="Q81" s="651"/>
      <c r="R81" s="651"/>
      <c r="S81" s="719"/>
      <c r="T81" s="719"/>
      <c r="U81" s="651"/>
      <c r="V81" s="651"/>
      <c r="W81" s="651"/>
      <c r="X81" s="651"/>
      <c r="Y81" s="651"/>
      <c r="Z81" s="651"/>
      <c r="AA81" s="651"/>
      <c r="AB81" s="651"/>
      <c r="AC81" s="651"/>
      <c r="AD81" s="651"/>
      <c r="AE81" s="651"/>
      <c r="AF81" s="651"/>
      <c r="AG81" s="651"/>
      <c r="AH81" s="651"/>
      <c r="AI81" s="651"/>
      <c r="AJ81" s="651"/>
      <c r="AK81" s="651"/>
      <c r="AL81" s="651"/>
      <c r="AM81" s="651"/>
      <c r="AN81" s="651"/>
      <c r="AO81" s="651"/>
      <c r="AP81" s="651"/>
      <c r="AQ81" s="651"/>
      <c r="AR81" s="651"/>
      <c r="AS81" s="651"/>
    </row>
    <row r="82" s="720" customFormat="1" customHeight="1" spans="1:45">
      <c r="A82" s="651"/>
      <c r="B82" s="651"/>
      <c r="C82" s="651"/>
      <c r="D82" s="651"/>
      <c r="E82" s="651"/>
      <c r="F82" s="651"/>
      <c r="G82" s="651"/>
      <c r="H82" s="718"/>
      <c r="I82" s="719"/>
      <c r="J82" s="714"/>
      <c r="K82" s="719"/>
      <c r="L82" s="719"/>
      <c r="M82" s="719"/>
      <c r="N82" s="463"/>
      <c r="P82" s="651"/>
      <c r="Q82" s="651"/>
      <c r="R82" s="651"/>
      <c r="S82" s="719"/>
      <c r="T82" s="719"/>
      <c r="U82" s="651"/>
      <c r="V82" s="651"/>
      <c r="W82" s="651"/>
      <c r="X82" s="651"/>
      <c r="Y82" s="651"/>
      <c r="Z82" s="651"/>
      <c r="AA82" s="651"/>
      <c r="AB82" s="651"/>
      <c r="AC82" s="651"/>
      <c r="AD82" s="651"/>
      <c r="AE82" s="651"/>
      <c r="AF82" s="651"/>
      <c r="AG82" s="651"/>
      <c r="AH82" s="651"/>
      <c r="AI82" s="651"/>
      <c r="AJ82" s="651"/>
      <c r="AK82" s="651"/>
      <c r="AL82" s="651"/>
      <c r="AM82" s="651"/>
      <c r="AN82" s="651"/>
      <c r="AO82" s="651"/>
      <c r="AP82" s="651"/>
      <c r="AQ82" s="651"/>
      <c r="AR82" s="651"/>
      <c r="AS82" s="651"/>
    </row>
    <row r="83" s="720" customFormat="1" customHeight="1" spans="1:45">
      <c r="A83" s="651"/>
      <c r="B83" s="651"/>
      <c r="C83" s="651"/>
      <c r="D83" s="651"/>
      <c r="E83" s="651"/>
      <c r="F83" s="651"/>
      <c r="G83" s="651"/>
      <c r="H83" s="718"/>
      <c r="I83" s="719"/>
      <c r="J83" s="714"/>
      <c r="K83" s="719"/>
      <c r="L83" s="719"/>
      <c r="M83" s="719"/>
      <c r="N83" s="463"/>
      <c r="P83" s="651"/>
      <c r="Q83" s="651"/>
      <c r="R83" s="651"/>
      <c r="S83" s="719"/>
      <c r="T83" s="719"/>
      <c r="U83" s="651"/>
      <c r="V83" s="651"/>
      <c r="W83" s="651"/>
      <c r="X83" s="651"/>
      <c r="Y83" s="651"/>
      <c r="Z83" s="651"/>
      <c r="AA83" s="651"/>
      <c r="AB83" s="651"/>
      <c r="AC83" s="651"/>
      <c r="AD83" s="651"/>
      <c r="AE83" s="651"/>
      <c r="AF83" s="651"/>
      <c r="AG83" s="651"/>
      <c r="AH83" s="651"/>
      <c r="AI83" s="651"/>
      <c r="AJ83" s="651"/>
      <c r="AK83" s="651"/>
      <c r="AL83" s="651"/>
      <c r="AM83" s="651"/>
      <c r="AN83" s="651"/>
      <c r="AO83" s="651"/>
      <c r="AP83" s="651"/>
      <c r="AQ83" s="651"/>
      <c r="AR83" s="651"/>
      <c r="AS83" s="651"/>
    </row>
    <row r="84" s="720" customFormat="1" customHeight="1" spans="1:45">
      <c r="A84" s="651"/>
      <c r="B84" s="651"/>
      <c r="C84" s="651"/>
      <c r="D84" s="651"/>
      <c r="E84" s="651"/>
      <c r="F84" s="651"/>
      <c r="G84" s="651"/>
      <c r="H84" s="718"/>
      <c r="I84" s="719"/>
      <c r="J84" s="714"/>
      <c r="K84" s="719"/>
      <c r="L84" s="719"/>
      <c r="M84" s="719"/>
      <c r="N84" s="463"/>
      <c r="P84" s="651"/>
      <c r="Q84" s="651"/>
      <c r="R84" s="651"/>
      <c r="S84" s="719"/>
      <c r="T84" s="719"/>
      <c r="U84" s="651"/>
      <c r="V84" s="651"/>
      <c r="W84" s="651"/>
      <c r="X84" s="651"/>
      <c r="Y84" s="651"/>
      <c r="Z84" s="651"/>
      <c r="AA84" s="651"/>
      <c r="AB84" s="651"/>
      <c r="AC84" s="651"/>
      <c r="AD84" s="651"/>
      <c r="AE84" s="651"/>
      <c r="AF84" s="651"/>
      <c r="AG84" s="651"/>
      <c r="AH84" s="651"/>
      <c r="AI84" s="651"/>
      <c r="AJ84" s="651"/>
      <c r="AK84" s="651"/>
      <c r="AL84" s="651"/>
      <c r="AM84" s="651"/>
      <c r="AN84" s="651"/>
      <c r="AO84" s="651"/>
      <c r="AP84" s="651"/>
      <c r="AQ84" s="651"/>
      <c r="AR84" s="651"/>
      <c r="AS84" s="651"/>
    </row>
    <row r="85" s="720" customFormat="1" customHeight="1" spans="1:45">
      <c r="A85" s="651"/>
      <c r="B85" s="651"/>
      <c r="C85" s="651"/>
      <c r="D85" s="651"/>
      <c r="E85" s="651"/>
      <c r="F85" s="651"/>
      <c r="G85" s="651"/>
      <c r="H85" s="718"/>
      <c r="I85" s="719"/>
      <c r="J85" s="714"/>
      <c r="K85" s="719"/>
      <c r="L85" s="719"/>
      <c r="M85" s="719"/>
      <c r="N85" s="463"/>
      <c r="P85" s="651"/>
      <c r="Q85" s="651"/>
      <c r="R85" s="651"/>
      <c r="S85" s="719"/>
      <c r="T85" s="719"/>
      <c r="U85" s="651"/>
      <c r="V85" s="651"/>
      <c r="W85" s="651"/>
      <c r="X85" s="651"/>
      <c r="Y85" s="651"/>
      <c r="Z85" s="651"/>
      <c r="AA85" s="651"/>
      <c r="AB85" s="651"/>
      <c r="AC85" s="651"/>
      <c r="AD85" s="651"/>
      <c r="AE85" s="651"/>
      <c r="AF85" s="651"/>
      <c r="AG85" s="651"/>
      <c r="AH85" s="651"/>
      <c r="AI85" s="651"/>
      <c r="AJ85" s="651"/>
      <c r="AK85" s="651"/>
      <c r="AL85" s="651"/>
      <c r="AM85" s="651"/>
      <c r="AN85" s="651"/>
      <c r="AO85" s="651"/>
      <c r="AP85" s="651"/>
      <c r="AQ85" s="651"/>
      <c r="AR85" s="651"/>
      <c r="AS85" s="651"/>
    </row>
    <row r="86" s="720" customFormat="1" customHeight="1" spans="1:45">
      <c r="A86" s="651"/>
      <c r="B86" s="651"/>
      <c r="C86" s="651"/>
      <c r="D86" s="651"/>
      <c r="E86" s="651"/>
      <c r="F86" s="651"/>
      <c r="G86" s="651"/>
      <c r="H86" s="718"/>
      <c r="I86" s="719"/>
      <c r="J86" s="714"/>
      <c r="K86" s="719"/>
      <c r="L86" s="719"/>
      <c r="M86" s="719"/>
      <c r="N86" s="463"/>
      <c r="P86" s="651"/>
      <c r="Q86" s="651"/>
      <c r="R86" s="651"/>
      <c r="S86" s="719"/>
      <c r="T86" s="719"/>
      <c r="U86" s="651"/>
      <c r="V86" s="651"/>
      <c r="W86" s="651"/>
      <c r="X86" s="651"/>
      <c r="Y86" s="651"/>
      <c r="Z86" s="651"/>
      <c r="AA86" s="651"/>
      <c r="AB86" s="651"/>
      <c r="AC86" s="651"/>
      <c r="AD86" s="651"/>
      <c r="AE86" s="651"/>
      <c r="AF86" s="651"/>
      <c r="AG86" s="651"/>
      <c r="AH86" s="651"/>
      <c r="AI86" s="651"/>
      <c r="AJ86" s="651"/>
      <c r="AK86" s="651"/>
      <c r="AL86" s="651"/>
      <c r="AM86" s="651"/>
      <c r="AN86" s="651"/>
      <c r="AO86" s="651"/>
      <c r="AP86" s="651"/>
      <c r="AQ86" s="651"/>
      <c r="AR86" s="651"/>
      <c r="AS86" s="651"/>
    </row>
    <row r="87" s="720" customFormat="1" customHeight="1" spans="1:45">
      <c r="A87" s="651"/>
      <c r="B87" s="651"/>
      <c r="C87" s="651"/>
      <c r="D87" s="651"/>
      <c r="E87" s="651"/>
      <c r="F87" s="651"/>
      <c r="G87" s="651"/>
      <c r="H87" s="718"/>
      <c r="I87" s="719"/>
      <c r="J87" s="714"/>
      <c r="K87" s="719"/>
      <c r="L87" s="719"/>
      <c r="M87" s="719"/>
      <c r="N87" s="463"/>
      <c r="P87" s="651"/>
      <c r="Q87" s="651"/>
      <c r="R87" s="651"/>
      <c r="S87" s="719"/>
      <c r="T87" s="719"/>
      <c r="U87" s="651"/>
      <c r="V87" s="651"/>
      <c r="W87" s="651"/>
      <c r="X87" s="651"/>
      <c r="Y87" s="651"/>
      <c r="Z87" s="651"/>
      <c r="AA87" s="651"/>
      <c r="AB87" s="651"/>
      <c r="AC87" s="651"/>
      <c r="AD87" s="651"/>
      <c r="AE87" s="651"/>
      <c r="AF87" s="651"/>
      <c r="AG87" s="651"/>
      <c r="AH87" s="651"/>
      <c r="AI87" s="651"/>
      <c r="AJ87" s="651"/>
      <c r="AK87" s="651"/>
      <c r="AL87" s="651"/>
      <c r="AM87" s="651"/>
      <c r="AN87" s="651"/>
      <c r="AO87" s="651"/>
      <c r="AP87" s="651"/>
      <c r="AQ87" s="651"/>
      <c r="AR87" s="651"/>
      <c r="AS87" s="651"/>
    </row>
    <row r="88" s="720" customFormat="1" customHeight="1" spans="1:45">
      <c r="A88" s="651"/>
      <c r="B88" s="651"/>
      <c r="C88" s="651"/>
      <c r="D88" s="651"/>
      <c r="E88" s="651"/>
      <c r="F88" s="651"/>
      <c r="G88" s="651"/>
      <c r="H88" s="718"/>
      <c r="I88" s="719"/>
      <c r="J88" s="714"/>
      <c r="K88" s="719"/>
      <c r="L88" s="719"/>
      <c r="M88" s="719"/>
      <c r="N88" s="463"/>
      <c r="P88" s="651"/>
      <c r="Q88" s="651"/>
      <c r="R88" s="651"/>
      <c r="S88" s="719"/>
      <c r="T88" s="719"/>
      <c r="U88" s="651"/>
      <c r="V88" s="651"/>
      <c r="W88" s="651"/>
      <c r="X88" s="651"/>
      <c r="Y88" s="651"/>
      <c r="Z88" s="651"/>
      <c r="AA88" s="651"/>
      <c r="AB88" s="651"/>
      <c r="AC88" s="651"/>
      <c r="AD88" s="651"/>
      <c r="AE88" s="651"/>
      <c r="AF88" s="651"/>
      <c r="AG88" s="651"/>
      <c r="AH88" s="651"/>
      <c r="AI88" s="651"/>
      <c r="AJ88" s="651"/>
      <c r="AK88" s="651"/>
      <c r="AL88" s="651"/>
      <c r="AM88" s="651"/>
      <c r="AN88" s="651"/>
      <c r="AO88" s="651"/>
      <c r="AP88" s="651"/>
      <c r="AQ88" s="651"/>
      <c r="AR88" s="651"/>
      <c r="AS88" s="651"/>
    </row>
    <row r="89" s="720" customFormat="1" customHeight="1" spans="1:45">
      <c r="A89" s="651"/>
      <c r="B89" s="651"/>
      <c r="C89" s="651"/>
      <c r="D89" s="651"/>
      <c r="E89" s="651"/>
      <c r="F89" s="651"/>
      <c r="G89" s="651"/>
      <c r="H89" s="718"/>
      <c r="I89" s="719"/>
      <c r="J89" s="714"/>
      <c r="K89" s="719"/>
      <c r="L89" s="719"/>
      <c r="M89" s="719"/>
      <c r="N89" s="463"/>
      <c r="P89" s="651"/>
      <c r="Q89" s="651"/>
      <c r="R89" s="651"/>
      <c r="S89" s="719"/>
      <c r="T89" s="719"/>
      <c r="U89" s="651"/>
      <c r="V89" s="651"/>
      <c r="W89" s="651"/>
      <c r="X89" s="651"/>
      <c r="Y89" s="651"/>
      <c r="Z89" s="651"/>
      <c r="AA89" s="651"/>
      <c r="AB89" s="651"/>
      <c r="AC89" s="651"/>
      <c r="AD89" s="651"/>
      <c r="AE89" s="651"/>
      <c r="AF89" s="651"/>
      <c r="AG89" s="651"/>
      <c r="AH89" s="651"/>
      <c r="AI89" s="651"/>
      <c r="AJ89" s="651"/>
      <c r="AK89" s="651"/>
      <c r="AL89" s="651"/>
      <c r="AM89" s="651"/>
      <c r="AN89" s="651"/>
      <c r="AO89" s="651"/>
      <c r="AP89" s="651"/>
      <c r="AQ89" s="651"/>
      <c r="AR89" s="651"/>
      <c r="AS89" s="651"/>
    </row>
    <row r="90" s="720" customFormat="1" customHeight="1" spans="1:45">
      <c r="A90" s="651"/>
      <c r="B90" s="651"/>
      <c r="C90" s="651"/>
      <c r="D90" s="651"/>
      <c r="E90" s="651"/>
      <c r="F90" s="651"/>
      <c r="G90" s="651"/>
      <c r="H90" s="718"/>
      <c r="I90" s="719"/>
      <c r="J90" s="714"/>
      <c r="K90" s="719"/>
      <c r="L90" s="719"/>
      <c r="M90" s="719"/>
      <c r="N90" s="463"/>
      <c r="P90" s="651"/>
      <c r="Q90" s="651"/>
      <c r="R90" s="651"/>
      <c r="S90" s="719"/>
      <c r="T90" s="719"/>
      <c r="U90" s="651"/>
      <c r="V90" s="651"/>
      <c r="W90" s="651"/>
      <c r="X90" s="651"/>
      <c r="Y90" s="651"/>
      <c r="Z90" s="651"/>
      <c r="AA90" s="651"/>
      <c r="AB90" s="651"/>
      <c r="AC90" s="651"/>
      <c r="AD90" s="651"/>
      <c r="AE90" s="651"/>
      <c r="AF90" s="651"/>
      <c r="AG90" s="651"/>
      <c r="AH90" s="651"/>
      <c r="AI90" s="651"/>
      <c r="AJ90" s="651"/>
      <c r="AK90" s="651"/>
      <c r="AL90" s="651"/>
      <c r="AM90" s="651"/>
      <c r="AN90" s="651"/>
      <c r="AO90" s="651"/>
      <c r="AP90" s="651"/>
      <c r="AQ90" s="651"/>
      <c r="AR90" s="651"/>
      <c r="AS90" s="651"/>
    </row>
    <row r="91" s="720" customFormat="1" customHeight="1" spans="1:45">
      <c r="A91" s="651"/>
      <c r="B91" s="651"/>
      <c r="C91" s="651"/>
      <c r="D91" s="651"/>
      <c r="E91" s="651"/>
      <c r="F91" s="651"/>
      <c r="G91" s="651"/>
      <c r="H91" s="718"/>
      <c r="I91" s="719"/>
      <c r="J91" s="714"/>
      <c r="K91" s="719"/>
      <c r="L91" s="719"/>
      <c r="M91" s="719"/>
      <c r="N91" s="463"/>
      <c r="P91" s="651"/>
      <c r="Q91" s="651"/>
      <c r="R91" s="651"/>
      <c r="S91" s="719"/>
      <c r="T91" s="719"/>
      <c r="U91" s="651"/>
      <c r="V91" s="651"/>
      <c r="W91" s="651"/>
      <c r="X91" s="651"/>
      <c r="Y91" s="651"/>
      <c r="Z91" s="651"/>
      <c r="AA91" s="651"/>
      <c r="AB91" s="651"/>
      <c r="AC91" s="651"/>
      <c r="AD91" s="651"/>
      <c r="AE91" s="651"/>
      <c r="AF91" s="651"/>
      <c r="AG91" s="651"/>
      <c r="AH91" s="651"/>
      <c r="AI91" s="651"/>
      <c r="AJ91" s="651"/>
      <c r="AK91" s="651"/>
      <c r="AL91" s="651"/>
      <c r="AM91" s="651"/>
      <c r="AN91" s="651"/>
      <c r="AO91" s="651"/>
      <c r="AP91" s="651"/>
      <c r="AQ91" s="651"/>
      <c r="AR91" s="651"/>
      <c r="AS91" s="651"/>
    </row>
    <row r="92" s="720" customFormat="1" customHeight="1" spans="1:45">
      <c r="A92" s="651"/>
      <c r="B92" s="651"/>
      <c r="C92" s="651"/>
      <c r="D92" s="651"/>
      <c r="E92" s="651"/>
      <c r="F92" s="651"/>
      <c r="G92" s="651"/>
      <c r="H92" s="718"/>
      <c r="I92" s="719"/>
      <c r="J92" s="714"/>
      <c r="K92" s="719"/>
      <c r="L92" s="719"/>
      <c r="M92" s="719"/>
      <c r="N92" s="463"/>
      <c r="P92" s="651"/>
      <c r="Q92" s="651"/>
      <c r="R92" s="651"/>
      <c r="S92" s="719"/>
      <c r="T92" s="719"/>
      <c r="U92" s="651"/>
      <c r="V92" s="651"/>
      <c r="W92" s="651"/>
      <c r="X92" s="651"/>
      <c r="Y92" s="651"/>
      <c r="Z92" s="651"/>
      <c r="AA92" s="651"/>
      <c r="AB92" s="651"/>
      <c r="AC92" s="651"/>
      <c r="AD92" s="651"/>
      <c r="AE92" s="651"/>
      <c r="AF92" s="651"/>
      <c r="AG92" s="651"/>
      <c r="AH92" s="651"/>
      <c r="AI92" s="651"/>
      <c r="AJ92" s="651"/>
      <c r="AK92" s="651"/>
      <c r="AL92" s="651"/>
      <c r="AM92" s="651"/>
      <c r="AN92" s="651"/>
      <c r="AO92" s="651"/>
      <c r="AP92" s="651"/>
      <c r="AQ92" s="651"/>
      <c r="AR92" s="651"/>
      <c r="AS92" s="651"/>
    </row>
    <row r="93" s="720" customFormat="1" customHeight="1" spans="1:45">
      <c r="A93" s="651"/>
      <c r="B93" s="651"/>
      <c r="C93" s="651"/>
      <c r="D93" s="651"/>
      <c r="E93" s="651"/>
      <c r="F93" s="651"/>
      <c r="G93" s="651"/>
      <c r="H93" s="718"/>
      <c r="I93" s="719"/>
      <c r="J93" s="714"/>
      <c r="K93" s="719"/>
      <c r="L93" s="719"/>
      <c r="M93" s="719"/>
      <c r="N93" s="463"/>
      <c r="P93" s="651"/>
      <c r="Q93" s="651"/>
      <c r="R93" s="651"/>
      <c r="S93" s="719"/>
      <c r="T93" s="719"/>
      <c r="U93" s="651"/>
      <c r="V93" s="651"/>
      <c r="W93" s="651"/>
      <c r="X93" s="651"/>
      <c r="Y93" s="651"/>
      <c r="Z93" s="651"/>
      <c r="AA93" s="651"/>
      <c r="AB93" s="651"/>
      <c r="AC93" s="651"/>
      <c r="AD93" s="651"/>
      <c r="AE93" s="651"/>
      <c r="AF93" s="651"/>
      <c r="AG93" s="651"/>
      <c r="AH93" s="651"/>
      <c r="AI93" s="651"/>
      <c r="AJ93" s="651"/>
      <c r="AK93" s="651"/>
      <c r="AL93" s="651"/>
      <c r="AM93" s="651"/>
      <c r="AN93" s="651"/>
      <c r="AO93" s="651"/>
      <c r="AP93" s="651"/>
      <c r="AQ93" s="651"/>
      <c r="AR93" s="651"/>
      <c r="AS93" s="651"/>
    </row>
    <row r="94" s="720" customFormat="1" customHeight="1" spans="1:45">
      <c r="A94" s="651"/>
      <c r="B94" s="651"/>
      <c r="C94" s="651"/>
      <c r="D94" s="651"/>
      <c r="E94" s="651"/>
      <c r="F94" s="651"/>
      <c r="G94" s="651"/>
      <c r="H94" s="718"/>
      <c r="I94" s="719"/>
      <c r="J94" s="714"/>
      <c r="K94" s="719"/>
      <c r="L94" s="719"/>
      <c r="M94" s="719"/>
      <c r="N94" s="463"/>
      <c r="P94" s="651"/>
      <c r="Q94" s="651"/>
      <c r="R94" s="651"/>
      <c r="S94" s="719"/>
      <c r="T94" s="719"/>
      <c r="U94" s="651"/>
      <c r="V94" s="651"/>
      <c r="W94" s="651"/>
      <c r="X94" s="651"/>
      <c r="Y94" s="651"/>
      <c r="Z94" s="651"/>
      <c r="AA94" s="651"/>
      <c r="AB94" s="651"/>
      <c r="AC94" s="651"/>
      <c r="AD94" s="651"/>
      <c r="AE94" s="651"/>
      <c r="AF94" s="651"/>
      <c r="AG94" s="651"/>
      <c r="AH94" s="651"/>
      <c r="AI94" s="651"/>
      <c r="AJ94" s="651"/>
      <c r="AK94" s="651"/>
      <c r="AL94" s="651"/>
      <c r="AM94" s="651"/>
      <c r="AN94" s="651"/>
      <c r="AO94" s="651"/>
      <c r="AP94" s="651"/>
      <c r="AQ94" s="651"/>
      <c r="AR94" s="651"/>
      <c r="AS94" s="651"/>
    </row>
    <row r="95" s="720" customFormat="1" customHeight="1" spans="1:45">
      <c r="A95" s="651"/>
      <c r="B95" s="651"/>
      <c r="C95" s="651"/>
      <c r="D95" s="651"/>
      <c r="E95" s="651"/>
      <c r="F95" s="651"/>
      <c r="G95" s="651"/>
      <c r="H95" s="718"/>
      <c r="I95" s="719"/>
      <c r="J95" s="714"/>
      <c r="K95" s="719"/>
      <c r="L95" s="719"/>
      <c r="M95" s="719"/>
      <c r="N95" s="463"/>
      <c r="P95" s="651"/>
      <c r="Q95" s="651"/>
      <c r="R95" s="651"/>
      <c r="S95" s="719"/>
      <c r="T95" s="719"/>
      <c r="U95" s="651"/>
      <c r="V95" s="651"/>
      <c r="W95" s="651"/>
      <c r="X95" s="651"/>
      <c r="Y95" s="651"/>
      <c r="Z95" s="651"/>
      <c r="AA95" s="651"/>
      <c r="AB95" s="651"/>
      <c r="AC95" s="651"/>
      <c r="AD95" s="651"/>
      <c r="AE95" s="651"/>
      <c r="AF95" s="651"/>
      <c r="AG95" s="651"/>
      <c r="AH95" s="651"/>
      <c r="AI95" s="651"/>
      <c r="AJ95" s="651"/>
      <c r="AK95" s="651"/>
      <c r="AL95" s="651"/>
      <c r="AM95" s="651"/>
      <c r="AN95" s="651"/>
      <c r="AO95" s="651"/>
      <c r="AP95" s="651"/>
      <c r="AQ95" s="651"/>
      <c r="AR95" s="651"/>
      <c r="AS95" s="651"/>
    </row>
    <row r="96" s="720" customFormat="1" customHeight="1" spans="1:45">
      <c r="A96" s="651"/>
      <c r="B96" s="651"/>
      <c r="C96" s="651"/>
      <c r="D96" s="651"/>
      <c r="E96" s="651"/>
      <c r="F96" s="651"/>
      <c r="G96" s="651"/>
      <c r="H96" s="718"/>
      <c r="I96" s="719"/>
      <c r="J96" s="714"/>
      <c r="K96" s="719"/>
      <c r="L96" s="719"/>
      <c r="M96" s="719"/>
      <c r="N96" s="463"/>
      <c r="P96" s="651"/>
      <c r="Q96" s="651"/>
      <c r="R96" s="651"/>
      <c r="S96" s="719"/>
      <c r="T96" s="719"/>
      <c r="U96" s="651"/>
      <c r="V96" s="651"/>
      <c r="W96" s="651"/>
      <c r="X96" s="651"/>
      <c r="Y96" s="651"/>
      <c r="Z96" s="651"/>
      <c r="AA96" s="651"/>
      <c r="AB96" s="651"/>
      <c r="AC96" s="651"/>
      <c r="AD96" s="651"/>
      <c r="AE96" s="651"/>
      <c r="AF96" s="651"/>
      <c r="AG96" s="651"/>
      <c r="AH96" s="651"/>
      <c r="AI96" s="651"/>
      <c r="AJ96" s="651"/>
      <c r="AK96" s="651"/>
      <c r="AL96" s="651"/>
      <c r="AM96" s="651"/>
      <c r="AN96" s="651"/>
      <c r="AO96" s="651"/>
      <c r="AP96" s="651"/>
      <c r="AQ96" s="651"/>
      <c r="AR96" s="651"/>
      <c r="AS96" s="651"/>
    </row>
    <row r="97" s="720" customFormat="1" customHeight="1" spans="1:45">
      <c r="A97" s="651"/>
      <c r="B97" s="651"/>
      <c r="C97" s="651"/>
      <c r="D97" s="651"/>
      <c r="E97" s="651"/>
      <c r="F97" s="651"/>
      <c r="G97" s="651"/>
      <c r="H97" s="718"/>
      <c r="I97" s="719"/>
      <c r="J97" s="714"/>
      <c r="K97" s="719"/>
      <c r="L97" s="719"/>
      <c r="M97" s="719"/>
      <c r="N97" s="463"/>
      <c r="P97" s="651"/>
      <c r="Q97" s="651"/>
      <c r="R97" s="651"/>
      <c r="S97" s="719"/>
      <c r="T97" s="719"/>
      <c r="U97" s="651"/>
      <c r="V97" s="651"/>
      <c r="W97" s="651"/>
      <c r="X97" s="651"/>
      <c r="Y97" s="651"/>
      <c r="Z97" s="651"/>
      <c r="AA97" s="651"/>
      <c r="AB97" s="651"/>
      <c r="AC97" s="651"/>
      <c r="AD97" s="651"/>
      <c r="AE97" s="651"/>
      <c r="AF97" s="651"/>
      <c r="AG97" s="651"/>
      <c r="AH97" s="651"/>
      <c r="AI97" s="651"/>
      <c r="AJ97" s="651"/>
      <c r="AK97" s="651"/>
      <c r="AL97" s="651"/>
      <c r="AM97" s="651"/>
      <c r="AN97" s="651"/>
      <c r="AO97" s="651"/>
      <c r="AP97" s="651"/>
      <c r="AQ97" s="651"/>
      <c r="AR97" s="651"/>
      <c r="AS97" s="651"/>
    </row>
    <row r="98" s="720" customFormat="1" customHeight="1" spans="1:45">
      <c r="A98" s="651"/>
      <c r="B98" s="651"/>
      <c r="C98" s="651"/>
      <c r="D98" s="651"/>
      <c r="E98" s="651"/>
      <c r="F98" s="651"/>
      <c r="G98" s="651"/>
      <c r="H98" s="718"/>
      <c r="I98" s="719"/>
      <c r="J98" s="714"/>
      <c r="K98" s="719"/>
      <c r="L98" s="719"/>
      <c r="M98" s="719"/>
      <c r="N98" s="463"/>
      <c r="P98" s="651"/>
      <c r="Q98" s="651"/>
      <c r="R98" s="651"/>
      <c r="S98" s="719"/>
      <c r="T98" s="719"/>
      <c r="U98" s="651"/>
      <c r="V98" s="651"/>
      <c r="W98" s="651"/>
      <c r="X98" s="651"/>
      <c r="Y98" s="651"/>
      <c r="Z98" s="651"/>
      <c r="AA98" s="651"/>
      <c r="AB98" s="651"/>
      <c r="AC98" s="651"/>
      <c r="AD98" s="651"/>
      <c r="AE98" s="651"/>
      <c r="AF98" s="651"/>
      <c r="AG98" s="651"/>
      <c r="AH98" s="651"/>
      <c r="AI98" s="651"/>
      <c r="AJ98" s="651"/>
      <c r="AK98" s="651"/>
      <c r="AL98" s="651"/>
      <c r="AM98" s="651"/>
      <c r="AN98" s="651"/>
      <c r="AO98" s="651"/>
      <c r="AP98" s="651"/>
      <c r="AQ98" s="651"/>
      <c r="AR98" s="651"/>
      <c r="AS98" s="651"/>
    </row>
    <row r="99" s="720" customFormat="1" customHeight="1" spans="1:45">
      <c r="A99" s="651"/>
      <c r="B99" s="651"/>
      <c r="C99" s="651"/>
      <c r="D99" s="651"/>
      <c r="E99" s="651"/>
      <c r="F99" s="651"/>
      <c r="G99" s="651"/>
      <c r="H99" s="718"/>
      <c r="I99" s="719"/>
      <c r="J99" s="714"/>
      <c r="K99" s="719"/>
      <c r="L99" s="719"/>
      <c r="M99" s="719"/>
      <c r="N99" s="463"/>
      <c r="P99" s="651"/>
      <c r="Q99" s="651"/>
      <c r="R99" s="651"/>
      <c r="S99" s="719"/>
      <c r="T99" s="719"/>
      <c r="U99" s="651"/>
      <c r="V99" s="651"/>
      <c r="W99" s="651"/>
      <c r="X99" s="651"/>
      <c r="Y99" s="651"/>
      <c r="Z99" s="651"/>
      <c r="AA99" s="651"/>
      <c r="AB99" s="651"/>
      <c r="AC99" s="651"/>
      <c r="AD99" s="651"/>
      <c r="AE99" s="651"/>
      <c r="AF99" s="651"/>
      <c r="AG99" s="651"/>
      <c r="AH99" s="651"/>
      <c r="AI99" s="651"/>
      <c r="AJ99" s="651"/>
      <c r="AK99" s="651"/>
      <c r="AL99" s="651"/>
      <c r="AM99" s="651"/>
      <c r="AN99" s="651"/>
      <c r="AO99" s="651"/>
      <c r="AP99" s="651"/>
      <c r="AQ99" s="651"/>
      <c r="AR99" s="651"/>
      <c r="AS99" s="651"/>
    </row>
    <row r="100" s="720" customFormat="1" customHeight="1" spans="1:45">
      <c r="A100" s="651"/>
      <c r="B100" s="651"/>
      <c r="C100" s="651"/>
      <c r="D100" s="651"/>
      <c r="E100" s="651"/>
      <c r="F100" s="651"/>
      <c r="G100" s="651"/>
      <c r="H100" s="718"/>
      <c r="I100" s="719"/>
      <c r="J100" s="714"/>
      <c r="K100" s="719"/>
      <c r="L100" s="719"/>
      <c r="M100" s="719"/>
      <c r="N100" s="463"/>
      <c r="P100" s="651"/>
      <c r="Q100" s="651"/>
      <c r="R100" s="651"/>
      <c r="S100" s="719"/>
      <c r="T100" s="719"/>
      <c r="U100" s="651"/>
      <c r="V100" s="651"/>
      <c r="W100" s="651"/>
      <c r="X100" s="651"/>
      <c r="Y100" s="651"/>
      <c r="Z100" s="651"/>
      <c r="AA100" s="651"/>
      <c r="AB100" s="651"/>
      <c r="AC100" s="651"/>
      <c r="AD100" s="651"/>
      <c r="AE100" s="651"/>
      <c r="AF100" s="651"/>
      <c r="AG100" s="651"/>
      <c r="AH100" s="651"/>
      <c r="AI100" s="651"/>
      <c r="AJ100" s="651"/>
      <c r="AK100" s="651"/>
      <c r="AL100" s="651"/>
      <c r="AM100" s="651"/>
      <c r="AN100" s="651"/>
      <c r="AO100" s="651"/>
      <c r="AP100" s="651"/>
      <c r="AQ100" s="651"/>
      <c r="AR100" s="651"/>
      <c r="AS100" s="651"/>
    </row>
    <row r="101" s="720" customFormat="1" customHeight="1" spans="1:45">
      <c r="A101" s="651"/>
      <c r="B101" s="651"/>
      <c r="C101" s="651"/>
      <c r="D101" s="651"/>
      <c r="E101" s="651"/>
      <c r="F101" s="651"/>
      <c r="G101" s="651"/>
      <c r="H101" s="718"/>
      <c r="I101" s="719"/>
      <c r="J101" s="714"/>
      <c r="K101" s="719"/>
      <c r="L101" s="719"/>
      <c r="M101" s="719"/>
      <c r="N101" s="463"/>
      <c r="P101" s="651"/>
      <c r="Q101" s="651"/>
      <c r="R101" s="651"/>
      <c r="S101" s="719"/>
      <c r="T101" s="719"/>
      <c r="U101" s="651"/>
      <c r="V101" s="651"/>
      <c r="W101" s="651"/>
      <c r="X101" s="651"/>
      <c r="Y101" s="651"/>
      <c r="Z101" s="651"/>
      <c r="AA101" s="651"/>
      <c r="AB101" s="651"/>
      <c r="AC101" s="651"/>
      <c r="AD101" s="651"/>
      <c r="AE101" s="651"/>
      <c r="AF101" s="651"/>
      <c r="AG101" s="651"/>
      <c r="AH101" s="651"/>
      <c r="AI101" s="651"/>
      <c r="AJ101" s="651"/>
      <c r="AK101" s="651"/>
      <c r="AL101" s="651"/>
      <c r="AM101" s="651"/>
      <c r="AN101" s="651"/>
      <c r="AO101" s="651"/>
      <c r="AP101" s="651"/>
      <c r="AQ101" s="651"/>
      <c r="AR101" s="651"/>
      <c r="AS101" s="651"/>
    </row>
    <row r="102" s="720" customFormat="1" customHeight="1" spans="1:45">
      <c r="A102" s="651"/>
      <c r="B102" s="651"/>
      <c r="C102" s="651"/>
      <c r="D102" s="651"/>
      <c r="E102" s="651"/>
      <c r="F102" s="651"/>
      <c r="G102" s="651"/>
      <c r="H102" s="718"/>
      <c r="I102" s="719"/>
      <c r="J102" s="714"/>
      <c r="K102" s="719"/>
      <c r="L102" s="719"/>
      <c r="M102" s="719"/>
      <c r="N102" s="463"/>
      <c r="P102" s="651"/>
      <c r="Q102" s="651"/>
      <c r="R102" s="651"/>
      <c r="S102" s="719"/>
      <c r="T102" s="719"/>
      <c r="U102" s="651"/>
      <c r="V102" s="651"/>
      <c r="W102" s="651"/>
      <c r="X102" s="651"/>
      <c r="Y102" s="651"/>
      <c r="Z102" s="651"/>
      <c r="AA102" s="651"/>
      <c r="AB102" s="651"/>
      <c r="AC102" s="651"/>
      <c r="AD102" s="651"/>
      <c r="AE102" s="651"/>
      <c r="AF102" s="651"/>
      <c r="AG102" s="651"/>
      <c r="AH102" s="651"/>
      <c r="AI102" s="651"/>
      <c r="AJ102" s="651"/>
      <c r="AK102" s="651"/>
      <c r="AL102" s="651"/>
      <c r="AM102" s="651"/>
      <c r="AN102" s="651"/>
      <c r="AO102" s="651"/>
      <c r="AP102" s="651"/>
      <c r="AQ102" s="651"/>
      <c r="AR102" s="651"/>
      <c r="AS102" s="651"/>
    </row>
    <row r="103" s="720" customFormat="1" customHeight="1" spans="1:45">
      <c r="A103" s="651"/>
      <c r="B103" s="651"/>
      <c r="C103" s="651"/>
      <c r="D103" s="651"/>
      <c r="E103" s="651"/>
      <c r="F103" s="651"/>
      <c r="G103" s="651"/>
      <c r="H103" s="718"/>
      <c r="I103" s="719"/>
      <c r="J103" s="714"/>
      <c r="K103" s="719"/>
      <c r="L103" s="719"/>
      <c r="M103" s="719"/>
      <c r="N103" s="463"/>
      <c r="P103" s="651"/>
      <c r="Q103" s="651"/>
      <c r="R103" s="651"/>
      <c r="S103" s="719"/>
      <c r="T103" s="719"/>
      <c r="U103" s="651"/>
      <c r="V103" s="651"/>
      <c r="W103" s="651"/>
      <c r="X103" s="651"/>
      <c r="Y103" s="651"/>
      <c r="Z103" s="651"/>
      <c r="AA103" s="651"/>
      <c r="AB103" s="651"/>
      <c r="AC103" s="651"/>
      <c r="AD103" s="651"/>
      <c r="AE103" s="651"/>
      <c r="AF103" s="651"/>
      <c r="AG103" s="651"/>
      <c r="AH103" s="651"/>
      <c r="AI103" s="651"/>
      <c r="AJ103" s="651"/>
      <c r="AK103" s="651"/>
      <c r="AL103" s="651"/>
      <c r="AM103" s="651"/>
      <c r="AN103" s="651"/>
      <c r="AO103" s="651"/>
      <c r="AP103" s="651"/>
      <c r="AQ103" s="651"/>
      <c r="AR103" s="651"/>
      <c r="AS103" s="651"/>
    </row>
    <row r="104" s="720" customFormat="1" customHeight="1" spans="1:45">
      <c r="A104" s="651"/>
      <c r="B104" s="651"/>
      <c r="C104" s="651"/>
      <c r="D104" s="651"/>
      <c r="E104" s="651"/>
      <c r="F104" s="651"/>
      <c r="G104" s="651"/>
      <c r="H104" s="718"/>
      <c r="I104" s="719"/>
      <c r="J104" s="714"/>
      <c r="K104" s="719"/>
      <c r="L104" s="719"/>
      <c r="M104" s="719"/>
      <c r="N104" s="463"/>
      <c r="P104" s="651"/>
      <c r="Q104" s="651"/>
      <c r="R104" s="651"/>
      <c r="S104" s="719"/>
      <c r="T104" s="719"/>
      <c r="U104" s="651"/>
      <c r="V104" s="651"/>
      <c r="W104" s="651"/>
      <c r="X104" s="651"/>
      <c r="Y104" s="651"/>
      <c r="Z104" s="651"/>
      <c r="AA104" s="651"/>
      <c r="AB104" s="651"/>
      <c r="AC104" s="651"/>
      <c r="AD104" s="651"/>
      <c r="AE104" s="651"/>
      <c r="AF104" s="651"/>
      <c r="AG104" s="651"/>
      <c r="AH104" s="651"/>
      <c r="AI104" s="651"/>
      <c r="AJ104" s="651"/>
      <c r="AK104" s="651"/>
      <c r="AL104" s="651"/>
      <c r="AM104" s="651"/>
      <c r="AN104" s="651"/>
      <c r="AO104" s="651"/>
      <c r="AP104" s="651"/>
      <c r="AQ104" s="651"/>
      <c r="AR104" s="651"/>
      <c r="AS104" s="651"/>
    </row>
    <row r="105" s="720" customFormat="1" customHeight="1" spans="1:45">
      <c r="A105" s="651"/>
      <c r="B105" s="651"/>
      <c r="C105" s="651"/>
      <c r="D105" s="651"/>
      <c r="E105" s="651"/>
      <c r="F105" s="651"/>
      <c r="G105" s="651"/>
      <c r="H105" s="718"/>
      <c r="I105" s="719"/>
      <c r="J105" s="714"/>
      <c r="K105" s="719"/>
      <c r="L105" s="719"/>
      <c r="M105" s="719"/>
      <c r="N105" s="463"/>
      <c r="P105" s="651"/>
      <c r="Q105" s="651"/>
      <c r="R105" s="651"/>
      <c r="S105" s="719"/>
      <c r="T105" s="719"/>
      <c r="U105" s="651"/>
      <c r="V105" s="651"/>
      <c r="W105" s="651"/>
      <c r="X105" s="651"/>
      <c r="Y105" s="651"/>
      <c r="Z105" s="651"/>
      <c r="AA105" s="651"/>
      <c r="AB105" s="651"/>
      <c r="AC105" s="651"/>
      <c r="AD105" s="651"/>
      <c r="AE105" s="651"/>
      <c r="AF105" s="651"/>
      <c r="AG105" s="651"/>
      <c r="AH105" s="651"/>
      <c r="AI105" s="651"/>
      <c r="AJ105" s="651"/>
      <c r="AK105" s="651"/>
      <c r="AL105" s="651"/>
      <c r="AM105" s="651"/>
      <c r="AN105" s="651"/>
      <c r="AO105" s="651"/>
      <c r="AP105" s="651"/>
      <c r="AQ105" s="651"/>
      <c r="AR105" s="651"/>
      <c r="AS105" s="651"/>
    </row>
    <row r="106" s="720" customFormat="1" customHeight="1" spans="1:45">
      <c r="A106" s="651"/>
      <c r="B106" s="651"/>
      <c r="C106" s="651"/>
      <c r="D106" s="651"/>
      <c r="E106" s="651"/>
      <c r="F106" s="651"/>
      <c r="G106" s="651"/>
      <c r="H106" s="718"/>
      <c r="I106" s="719"/>
      <c r="J106" s="714"/>
      <c r="K106" s="719"/>
      <c r="L106" s="719"/>
      <c r="M106" s="719"/>
      <c r="N106" s="463"/>
      <c r="P106" s="651"/>
      <c r="Q106" s="651"/>
      <c r="R106" s="651"/>
      <c r="S106" s="719"/>
      <c r="T106" s="719"/>
      <c r="U106" s="651"/>
      <c r="V106" s="651"/>
      <c r="W106" s="651"/>
      <c r="X106" s="651"/>
      <c r="Y106" s="651"/>
      <c r="Z106" s="651"/>
      <c r="AA106" s="651"/>
      <c r="AB106" s="651"/>
      <c r="AC106" s="651"/>
      <c r="AD106" s="651"/>
      <c r="AE106" s="651"/>
      <c r="AF106" s="651"/>
      <c r="AG106" s="651"/>
      <c r="AH106" s="651"/>
      <c r="AI106" s="651"/>
      <c r="AJ106" s="651"/>
      <c r="AK106" s="651"/>
      <c r="AL106" s="651"/>
      <c r="AM106" s="651"/>
      <c r="AN106" s="651"/>
      <c r="AO106" s="651"/>
      <c r="AP106" s="651"/>
      <c r="AQ106" s="651"/>
      <c r="AR106" s="651"/>
      <c r="AS106" s="651"/>
    </row>
    <row r="107" s="720" customFormat="1" customHeight="1" spans="1:45">
      <c r="A107" s="651"/>
      <c r="B107" s="651"/>
      <c r="C107" s="651"/>
      <c r="D107" s="651"/>
      <c r="E107" s="651"/>
      <c r="F107" s="651"/>
      <c r="G107" s="651"/>
      <c r="H107" s="718"/>
      <c r="I107" s="719"/>
      <c r="J107" s="714"/>
      <c r="K107" s="719"/>
      <c r="L107" s="719"/>
      <c r="M107" s="719"/>
      <c r="N107" s="463"/>
      <c r="P107" s="651"/>
      <c r="Q107" s="651"/>
      <c r="R107" s="651"/>
      <c r="S107" s="719"/>
      <c r="T107" s="719"/>
      <c r="U107" s="651"/>
      <c r="V107" s="651"/>
      <c r="W107" s="651"/>
      <c r="X107" s="651"/>
      <c r="Y107" s="651"/>
      <c r="Z107" s="651"/>
      <c r="AA107" s="651"/>
      <c r="AB107" s="651"/>
      <c r="AC107" s="651"/>
      <c r="AD107" s="651"/>
      <c r="AE107" s="651"/>
      <c r="AF107" s="651"/>
      <c r="AG107" s="651"/>
      <c r="AH107" s="651"/>
      <c r="AI107" s="651"/>
      <c r="AJ107" s="651"/>
      <c r="AK107" s="651"/>
      <c r="AL107" s="651"/>
      <c r="AM107" s="651"/>
      <c r="AN107" s="651"/>
      <c r="AO107" s="651"/>
      <c r="AP107" s="651"/>
      <c r="AQ107" s="651"/>
      <c r="AR107" s="651"/>
      <c r="AS107" s="651"/>
    </row>
    <row r="108" s="720" customFormat="1" customHeight="1" spans="1:45">
      <c r="A108" s="651"/>
      <c r="B108" s="651"/>
      <c r="C108" s="651"/>
      <c r="D108" s="651"/>
      <c r="E108" s="651"/>
      <c r="F108" s="651"/>
      <c r="G108" s="651"/>
      <c r="H108" s="718"/>
      <c r="I108" s="719"/>
      <c r="J108" s="714"/>
      <c r="K108" s="719"/>
      <c r="L108" s="719"/>
      <c r="M108" s="719"/>
      <c r="N108" s="463"/>
      <c r="P108" s="651"/>
      <c r="Q108" s="651"/>
      <c r="R108" s="651"/>
      <c r="S108" s="719"/>
      <c r="T108" s="719"/>
      <c r="U108" s="651"/>
      <c r="V108" s="651"/>
      <c r="W108" s="651"/>
      <c r="X108" s="651"/>
      <c r="Y108" s="651"/>
      <c r="Z108" s="651"/>
      <c r="AA108" s="651"/>
      <c r="AB108" s="651"/>
      <c r="AC108" s="651"/>
      <c r="AD108" s="651"/>
      <c r="AE108" s="651"/>
      <c r="AF108" s="651"/>
      <c r="AG108" s="651"/>
      <c r="AH108" s="651"/>
      <c r="AI108" s="651"/>
      <c r="AJ108" s="651"/>
      <c r="AK108" s="651"/>
      <c r="AL108" s="651"/>
      <c r="AM108" s="651"/>
      <c r="AN108" s="651"/>
      <c r="AO108" s="651"/>
      <c r="AP108" s="651"/>
      <c r="AQ108" s="651"/>
      <c r="AR108" s="651"/>
      <c r="AS108" s="651"/>
    </row>
    <row r="109" s="720" customFormat="1" customHeight="1" spans="1:45">
      <c r="A109" s="651"/>
      <c r="B109" s="651"/>
      <c r="C109" s="651"/>
      <c r="D109" s="651"/>
      <c r="E109" s="651"/>
      <c r="F109" s="651"/>
      <c r="G109" s="651"/>
      <c r="H109" s="718"/>
      <c r="I109" s="719"/>
      <c r="J109" s="714"/>
      <c r="K109" s="719"/>
      <c r="L109" s="719"/>
      <c r="M109" s="719"/>
      <c r="N109" s="445"/>
      <c r="P109" s="651"/>
      <c r="Q109" s="651"/>
      <c r="R109" s="651"/>
      <c r="S109" s="719"/>
      <c r="T109" s="719"/>
      <c r="U109" s="651"/>
      <c r="V109" s="651"/>
      <c r="W109" s="651"/>
      <c r="X109" s="651"/>
      <c r="Y109" s="651"/>
      <c r="Z109" s="651"/>
      <c r="AA109" s="651"/>
      <c r="AB109" s="651"/>
      <c r="AC109" s="651"/>
      <c r="AD109" s="651"/>
      <c r="AE109" s="651"/>
      <c r="AF109" s="651"/>
      <c r="AG109" s="651"/>
      <c r="AH109" s="651"/>
      <c r="AI109" s="651"/>
      <c r="AJ109" s="651"/>
      <c r="AK109" s="651"/>
      <c r="AL109" s="651"/>
      <c r="AM109" s="651"/>
      <c r="AN109" s="651"/>
      <c r="AO109" s="651"/>
      <c r="AP109" s="651"/>
      <c r="AQ109" s="651"/>
      <c r="AR109" s="651"/>
      <c r="AS109" s="651"/>
    </row>
    <row r="110" s="720" customFormat="1" customHeight="1" spans="1:45">
      <c r="A110" s="651"/>
      <c r="B110" s="651"/>
      <c r="C110" s="651"/>
      <c r="D110" s="651"/>
      <c r="E110" s="651"/>
      <c r="F110" s="651"/>
      <c r="G110" s="651"/>
      <c r="H110" s="718"/>
      <c r="I110" s="719"/>
      <c r="J110" s="714"/>
      <c r="K110" s="719"/>
      <c r="L110" s="719"/>
      <c r="M110" s="719"/>
      <c r="N110" s="445"/>
      <c r="P110" s="651"/>
      <c r="Q110" s="651"/>
      <c r="R110" s="651"/>
      <c r="S110" s="719"/>
      <c r="T110" s="719"/>
      <c r="U110" s="651"/>
      <c r="V110" s="651"/>
      <c r="W110" s="651"/>
      <c r="X110" s="651"/>
      <c r="Y110" s="651"/>
      <c r="Z110" s="651"/>
      <c r="AA110" s="651"/>
      <c r="AB110" s="651"/>
      <c r="AC110" s="651"/>
      <c r="AD110" s="651"/>
      <c r="AE110" s="651"/>
      <c r="AF110" s="651"/>
      <c r="AG110" s="651"/>
      <c r="AH110" s="651"/>
      <c r="AI110" s="651"/>
      <c r="AJ110" s="651"/>
      <c r="AK110" s="651"/>
      <c r="AL110" s="651"/>
      <c r="AM110" s="651"/>
      <c r="AN110" s="651"/>
      <c r="AO110" s="651"/>
      <c r="AP110" s="651"/>
      <c r="AQ110" s="651"/>
      <c r="AR110" s="651"/>
      <c r="AS110" s="651"/>
    </row>
  </sheetData>
  <conditionalFormatting sqref="B2">
    <cfRule type="duplicateValues" dxfId="0" priority="1"/>
  </conditionalFormatting>
  <conditionalFormatting sqref="D2">
    <cfRule type="duplicateValues" dxfId="0" priority="2"/>
  </conditionalFormatting>
  <conditionalFormatting sqref="N2">
    <cfRule type="cellIs" dxfId="1" priority="3" operator="greaterThan">
      <formula>260</formula>
    </cfRule>
    <cfRule type="cellIs" dxfId="1" priority="4" operator="greaterThan">
      <formula>330</formula>
    </cfRule>
  </conditionalFormatting>
  <conditionalFormatting sqref="N3:N1048576">
    <cfRule type="cellIs" dxfId="1" priority="23" operator="greaterThan">
      <formula>260</formula>
    </cfRule>
  </conditionalFormatting>
  <conditionalFormatting sqref="B3:B1048576 B1">
    <cfRule type="duplicateValues" dxfId="0" priority="8"/>
  </conditionalFormatting>
  <conditionalFormatting sqref="D3:D1048576 D1">
    <cfRule type="duplicateValues" dxfId="0" priority="9"/>
  </conditionalFormatting>
  <pageMargins left="0.75" right="0.75" top="1" bottom="1" header="0.5" footer="0.5"/>
  <pageSetup paperSize="9" firstPageNumber="4294963191" orientation="portrait" useFirstPageNumber="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5"/>
  <sheetViews>
    <sheetView showGridLines="0" workbookViewId="0">
      <selection activeCell="K8" sqref="K8"/>
    </sheetView>
  </sheetViews>
  <sheetFormatPr defaultColWidth="9.14285714285714" defaultRowHeight="12.75" customHeight="1"/>
  <cols>
    <col min="1" max="1" width="29.2857142857143" style="651" customWidth="1"/>
    <col min="2" max="2" width="9.42857142857143" style="651" customWidth="1"/>
    <col min="3" max="3" width="9.14285714285714" style="651" customWidth="1"/>
    <col min="4" max="4" width="18.4285714285714" style="651" customWidth="1"/>
    <col min="5" max="5" width="16.1428571428571" style="651" customWidth="1"/>
    <col min="6" max="6" width="7.57142857142857" style="651" hidden="1" customWidth="1"/>
    <col min="7" max="7" width="14.7142857142857" style="651" customWidth="1"/>
    <col min="8" max="8" width="9.85714285714286" style="718" customWidth="1"/>
    <col min="9" max="9" width="6" style="719" customWidth="1"/>
    <col min="10" max="10" width="9.57142857142857" style="540" customWidth="1"/>
    <col min="11" max="11" width="9" style="719" customWidth="1"/>
    <col min="12" max="12" width="9.28571428571429" style="719" customWidth="1"/>
    <col min="13" max="13" width="9.57142857142857" style="719" customWidth="1"/>
    <col min="14" max="14" width="7.71428571428571" style="445" customWidth="1"/>
    <col min="15" max="15" width="7.57142857142857" style="720" customWidth="1"/>
    <col min="16" max="16" width="15.2857142857143" style="651" customWidth="1"/>
    <col min="17" max="17" width="8.28571428571429" style="651" customWidth="1"/>
    <col min="18" max="18" width="6.28571428571429" style="651" customWidth="1"/>
    <col min="19" max="20" width="9.14285714285714" style="719"/>
    <col min="21" max="21" width="9.14285714285714" style="651"/>
    <col min="22" max="22" width="6.14285714285714" style="651" customWidth="1"/>
    <col min="23" max="16384" width="9.14285714285714" style="651"/>
  </cols>
  <sheetData>
    <row r="1" s="30" customFormat="1" ht="21.95" customHeight="1" spans="1:40">
      <c r="A1" s="39" t="s">
        <v>0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9"/>
    </row>
    <row r="2" s="244" customFormat="1" ht="21.95" customHeight="1" spans="1:22">
      <c r="A2" s="535" t="s">
        <v>53</v>
      </c>
      <c r="B2" s="186" t="s">
        <v>54</v>
      </c>
      <c r="C2" s="186" t="s">
        <v>55</v>
      </c>
      <c r="D2" s="742" t="s">
        <v>56</v>
      </c>
      <c r="E2" s="186" t="s">
        <v>57</v>
      </c>
      <c r="F2" s="501"/>
      <c r="G2" s="501">
        <v>341800</v>
      </c>
      <c r="H2" s="761" t="s">
        <v>58</v>
      </c>
      <c r="I2" s="539"/>
      <c r="J2" s="762"/>
      <c r="K2" s="755"/>
      <c r="L2" s="542">
        <v>43804</v>
      </c>
      <c r="M2" s="763">
        <v>43804</v>
      </c>
      <c r="N2" s="186"/>
      <c r="O2" s="513"/>
      <c r="P2" s="186"/>
      <c r="Q2" s="186"/>
      <c r="R2" s="186"/>
      <c r="S2" s="243"/>
      <c r="T2" s="243"/>
      <c r="U2" s="186"/>
      <c r="V2" s="186"/>
    </row>
    <row r="3" s="576" customFormat="1" ht="21.95" customHeight="1" spans="1:45">
      <c r="A3" s="704" t="s">
        <v>59</v>
      </c>
      <c r="B3" s="704"/>
      <c r="C3" s="704"/>
      <c r="D3" s="704"/>
      <c r="E3" s="704"/>
      <c r="F3" s="704"/>
      <c r="G3" s="704"/>
      <c r="H3" s="704"/>
      <c r="I3" s="704"/>
      <c r="J3" s="704"/>
      <c r="K3" s="704"/>
      <c r="L3" s="704"/>
      <c r="M3" s="704"/>
      <c r="N3" s="704"/>
      <c r="O3" s="704"/>
      <c r="P3" s="704"/>
      <c r="Q3" s="704"/>
      <c r="R3" s="704"/>
      <c r="S3" s="704"/>
      <c r="T3" s="704"/>
      <c r="U3" s="704"/>
      <c r="V3" s="704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724"/>
      <c r="AM3" s="724"/>
      <c r="AN3" s="724"/>
      <c r="AO3" s="724"/>
      <c r="AP3" s="724"/>
      <c r="AQ3" s="724"/>
      <c r="AR3" s="724"/>
      <c r="AS3" s="724"/>
    </row>
    <row r="4" s="576" customFormat="1" ht="21.95" customHeight="1" spans="1:45">
      <c r="A4" s="704" t="s">
        <v>60</v>
      </c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606"/>
      <c r="X4" s="606"/>
      <c r="Y4" s="606"/>
      <c r="Z4" s="606"/>
      <c r="AA4" s="606"/>
      <c r="AB4" s="606"/>
      <c r="AC4" s="606"/>
      <c r="AD4" s="606"/>
      <c r="AE4" s="606"/>
      <c r="AF4" s="606"/>
      <c r="AG4" s="606"/>
      <c r="AH4" s="606"/>
      <c r="AI4" s="606"/>
      <c r="AJ4" s="606"/>
      <c r="AK4" s="606"/>
      <c r="AL4" s="724"/>
      <c r="AM4" s="724"/>
      <c r="AN4" s="724"/>
      <c r="AO4" s="724"/>
      <c r="AP4" s="724"/>
      <c r="AQ4" s="724"/>
      <c r="AR4" s="724"/>
      <c r="AS4" s="724"/>
    </row>
    <row r="5" customHeight="1" spans="10:14">
      <c r="J5" s="714"/>
      <c r="N5" s="463"/>
    </row>
    <row r="6" customHeight="1" spans="10:14">
      <c r="J6" s="714"/>
      <c r="N6" s="463"/>
    </row>
    <row r="7" customHeight="1" spans="10:14">
      <c r="J7" s="714"/>
      <c r="N7" s="463"/>
    </row>
    <row r="8" customHeight="1" spans="10:14">
      <c r="J8" s="719"/>
      <c r="N8" s="719"/>
    </row>
    <row r="9" customHeight="1" spans="10:14">
      <c r="J9" s="719"/>
      <c r="N9" s="719"/>
    </row>
    <row r="10" customHeight="1" spans="10:14">
      <c r="J10" s="719"/>
      <c r="N10" s="719"/>
    </row>
    <row r="11" customHeight="1" spans="10:14">
      <c r="J11" s="719"/>
      <c r="N11" s="719"/>
    </row>
    <row r="12" customHeight="1" spans="10:14">
      <c r="J12" s="719"/>
      <c r="N12" s="719"/>
    </row>
    <row r="13" customHeight="1" spans="10:14">
      <c r="J13" s="719"/>
      <c r="N13" s="719"/>
    </row>
    <row r="14" customHeight="1" spans="10:14">
      <c r="J14" s="719"/>
      <c r="N14" s="719"/>
    </row>
    <row r="15" customHeight="1" spans="10:14">
      <c r="J15" s="719"/>
      <c r="N15" s="719"/>
    </row>
    <row r="16" customHeight="1" spans="10:14">
      <c r="J16" s="719"/>
      <c r="N16" s="719"/>
    </row>
    <row r="17" customHeight="1" spans="10:14">
      <c r="J17" s="719"/>
      <c r="N17" s="719"/>
    </row>
    <row r="18" customHeight="1" spans="10:14">
      <c r="J18" s="714"/>
      <c r="N18" s="463"/>
    </row>
    <row r="19" customHeight="1" spans="10:14">
      <c r="J19" s="714"/>
      <c r="N19" s="463"/>
    </row>
    <row r="20" customHeight="1" spans="10:14">
      <c r="J20" s="714"/>
      <c r="N20" s="463"/>
    </row>
    <row r="21" customHeight="1" spans="10:14">
      <c r="J21" s="714"/>
      <c r="N21" s="463"/>
    </row>
    <row r="22" customHeight="1" spans="10:14">
      <c r="J22" s="714"/>
      <c r="N22" s="463"/>
    </row>
    <row r="23" customHeight="1" spans="10:14">
      <c r="J23" s="714"/>
      <c r="N23" s="463"/>
    </row>
    <row r="24" customHeight="1" spans="10:14">
      <c r="J24" s="714"/>
      <c r="N24" s="463"/>
    </row>
    <row r="25" customHeight="1" spans="10:14">
      <c r="J25" s="714"/>
      <c r="N25" s="463"/>
    </row>
    <row r="26" customHeight="1" spans="10:14">
      <c r="J26" s="714"/>
      <c r="N26" s="463"/>
    </row>
    <row r="27" customHeight="1" spans="10:14">
      <c r="J27" s="714"/>
      <c r="N27" s="463"/>
    </row>
    <row r="28" customHeight="1" spans="10:14">
      <c r="J28" s="714"/>
      <c r="N28" s="463"/>
    </row>
    <row r="29" customHeight="1" spans="10:14">
      <c r="J29" s="714"/>
      <c r="N29" s="463"/>
    </row>
    <row r="30" customHeight="1" spans="10:14">
      <c r="J30" s="714"/>
      <c r="N30" s="463"/>
    </row>
    <row r="31" customHeight="1" spans="10:14">
      <c r="J31" s="714"/>
      <c r="N31" s="463"/>
    </row>
    <row r="32" customHeight="1" spans="10:14">
      <c r="J32" s="714"/>
      <c r="N32" s="463"/>
    </row>
    <row r="33" customHeight="1" spans="10:14">
      <c r="J33" s="714"/>
      <c r="N33" s="463"/>
    </row>
    <row r="34" customHeight="1" spans="10:14">
      <c r="J34" s="714"/>
      <c r="N34" s="463"/>
    </row>
    <row r="35" customHeight="1" spans="10:14">
      <c r="J35" s="714"/>
      <c r="N35" s="463"/>
    </row>
    <row r="36" customHeight="1" spans="10:14">
      <c r="J36" s="714"/>
      <c r="N36" s="463"/>
    </row>
    <row r="37" customHeight="1" spans="10:14">
      <c r="J37" s="714"/>
      <c r="N37" s="463"/>
    </row>
    <row r="38" customHeight="1" spans="10:14">
      <c r="J38" s="714"/>
      <c r="N38" s="463"/>
    </row>
    <row r="39" customHeight="1" spans="10:14">
      <c r="J39" s="714"/>
      <c r="N39" s="463"/>
    </row>
    <row r="40" customHeight="1" spans="10:14">
      <c r="J40" s="714"/>
      <c r="N40" s="463"/>
    </row>
    <row r="41" customHeight="1" spans="10:14">
      <c r="J41" s="714"/>
      <c r="N41" s="463"/>
    </row>
    <row r="42" customHeight="1" spans="10:14">
      <c r="J42" s="714"/>
      <c r="N42" s="463"/>
    </row>
    <row r="43" customHeight="1" spans="10:14">
      <c r="J43" s="714"/>
      <c r="N43" s="463"/>
    </row>
    <row r="44" customHeight="1" spans="10:14">
      <c r="J44" s="714"/>
      <c r="N44" s="463"/>
    </row>
    <row r="45" customHeight="1" spans="10:14">
      <c r="J45" s="714"/>
      <c r="N45" s="463"/>
    </row>
    <row r="46" customHeight="1" spans="10:14">
      <c r="J46" s="714"/>
      <c r="N46" s="463"/>
    </row>
    <row r="47" customHeight="1" spans="10:14">
      <c r="J47" s="714"/>
      <c r="N47" s="463"/>
    </row>
    <row r="48" customHeight="1" spans="10:14">
      <c r="J48" s="714"/>
      <c r="N48" s="463"/>
    </row>
    <row r="49" customHeight="1" spans="10:14">
      <c r="J49" s="714"/>
      <c r="N49" s="463"/>
    </row>
    <row r="50" customHeight="1" spans="10:14">
      <c r="J50" s="714"/>
      <c r="N50" s="463"/>
    </row>
    <row r="51" customHeight="1" spans="10:14">
      <c r="J51" s="714"/>
      <c r="N51" s="463"/>
    </row>
    <row r="52" customHeight="1" spans="10:14">
      <c r="J52" s="714"/>
      <c r="N52" s="463"/>
    </row>
    <row r="53" customHeight="1" spans="10:14">
      <c r="J53" s="714"/>
      <c r="N53" s="463"/>
    </row>
    <row r="54" customHeight="1" spans="10:14">
      <c r="J54" s="714"/>
      <c r="N54" s="463"/>
    </row>
    <row r="55" customHeight="1" spans="10:14">
      <c r="J55" s="714"/>
      <c r="N55" s="463"/>
    </row>
    <row r="56" customHeight="1" spans="10:14">
      <c r="J56" s="714"/>
      <c r="N56" s="463"/>
    </row>
    <row r="57" customHeight="1" spans="10:14">
      <c r="J57" s="714"/>
      <c r="N57" s="463"/>
    </row>
    <row r="58" customHeight="1" spans="10:14">
      <c r="J58" s="714"/>
      <c r="N58" s="463"/>
    </row>
    <row r="59" customHeight="1" spans="10:14">
      <c r="J59" s="714"/>
      <c r="N59" s="463"/>
    </row>
    <row r="60" customHeight="1" spans="10:14">
      <c r="J60" s="714"/>
      <c r="N60" s="463"/>
    </row>
    <row r="61" customHeight="1" spans="10:14">
      <c r="J61" s="714"/>
      <c r="N61" s="463"/>
    </row>
    <row r="62" customHeight="1" spans="10:14">
      <c r="J62" s="714"/>
      <c r="N62" s="463"/>
    </row>
    <row r="63" customHeight="1" spans="10:14">
      <c r="J63" s="714"/>
      <c r="N63" s="463"/>
    </row>
    <row r="64" customHeight="1" spans="10:14">
      <c r="J64" s="714"/>
      <c r="N64" s="463"/>
    </row>
    <row r="65" customHeight="1" spans="10:14">
      <c r="J65" s="714"/>
      <c r="N65" s="463"/>
    </row>
    <row r="66" customHeight="1" spans="10:14">
      <c r="J66" s="714"/>
      <c r="N66" s="463"/>
    </row>
    <row r="67" customHeight="1" spans="10:14">
      <c r="J67" s="714"/>
      <c r="N67" s="463"/>
    </row>
    <row r="68" customHeight="1" spans="10:14">
      <c r="J68" s="714"/>
      <c r="N68" s="463"/>
    </row>
    <row r="69" customHeight="1" spans="10:14">
      <c r="J69" s="714"/>
      <c r="N69" s="463"/>
    </row>
    <row r="70" customHeight="1" spans="10:14">
      <c r="J70" s="714"/>
      <c r="N70" s="463"/>
    </row>
    <row r="71" customHeight="1" spans="10:14">
      <c r="J71" s="714"/>
      <c r="N71" s="463"/>
    </row>
    <row r="72" customHeight="1" spans="10:14">
      <c r="J72" s="714"/>
      <c r="N72" s="463"/>
    </row>
    <row r="73" customHeight="1" spans="10:14">
      <c r="J73" s="714"/>
      <c r="N73" s="463"/>
    </row>
    <row r="74" customHeight="1" spans="10:14">
      <c r="J74" s="714"/>
      <c r="N74" s="463"/>
    </row>
    <row r="75" customHeight="1" spans="10:14">
      <c r="J75" s="714"/>
      <c r="N75" s="463"/>
    </row>
    <row r="76" customHeight="1" spans="10:14">
      <c r="J76" s="714"/>
      <c r="N76" s="463"/>
    </row>
    <row r="77" customHeight="1" spans="10:14">
      <c r="J77" s="714"/>
      <c r="N77" s="463"/>
    </row>
    <row r="78" customHeight="1" spans="10:14">
      <c r="J78" s="714"/>
      <c r="N78" s="463"/>
    </row>
    <row r="79" customHeight="1" spans="10:14">
      <c r="J79" s="714"/>
      <c r="N79" s="463"/>
    </row>
    <row r="80" customHeight="1" spans="10:14">
      <c r="J80" s="714"/>
      <c r="N80" s="463"/>
    </row>
    <row r="81" customHeight="1" spans="10:14">
      <c r="J81" s="714"/>
      <c r="N81" s="463"/>
    </row>
    <row r="82" customHeight="1" spans="10:14">
      <c r="J82" s="714"/>
      <c r="N82" s="463"/>
    </row>
    <row r="83" customHeight="1" spans="10:14">
      <c r="J83" s="714"/>
      <c r="N83" s="463"/>
    </row>
    <row r="84" customHeight="1" spans="10:14">
      <c r="J84" s="714"/>
      <c r="N84" s="463"/>
    </row>
    <row r="85" customHeight="1" spans="10:14">
      <c r="J85" s="714"/>
      <c r="N85" s="463"/>
    </row>
    <row r="86" customHeight="1" spans="10:14">
      <c r="J86" s="714"/>
      <c r="N86" s="463"/>
    </row>
    <row r="87" customHeight="1" spans="10:14">
      <c r="J87" s="714"/>
      <c r="N87" s="463"/>
    </row>
    <row r="88" customHeight="1" spans="10:14">
      <c r="J88" s="714"/>
      <c r="N88" s="463"/>
    </row>
    <row r="89" customHeight="1" spans="10:14">
      <c r="J89" s="714"/>
      <c r="N89" s="463"/>
    </row>
    <row r="90" customHeight="1" spans="10:14">
      <c r="J90" s="714"/>
      <c r="N90" s="463"/>
    </row>
    <row r="91" customHeight="1" spans="10:14">
      <c r="J91" s="714"/>
      <c r="N91" s="463"/>
    </row>
    <row r="92" customHeight="1" spans="10:14">
      <c r="J92" s="714"/>
      <c r="N92" s="463"/>
    </row>
    <row r="93" customHeight="1" spans="10:14">
      <c r="J93" s="714"/>
      <c r="N93" s="463"/>
    </row>
    <row r="94" customHeight="1" spans="10:14">
      <c r="J94" s="714"/>
      <c r="N94" s="463"/>
    </row>
    <row r="95" customHeight="1" spans="10:14">
      <c r="J95" s="714"/>
      <c r="N95" s="463"/>
    </row>
    <row r="96" customHeight="1" spans="10:14">
      <c r="J96" s="714"/>
      <c r="N96" s="463"/>
    </row>
    <row r="97" customHeight="1" spans="10:14">
      <c r="J97" s="714"/>
      <c r="N97" s="463"/>
    </row>
    <row r="98" customHeight="1" spans="10:14">
      <c r="J98" s="714"/>
      <c r="N98" s="463"/>
    </row>
    <row r="99" customHeight="1" spans="10:14">
      <c r="J99" s="714"/>
      <c r="N99" s="463"/>
    </row>
    <row r="100" customHeight="1" spans="10:14">
      <c r="J100" s="714"/>
      <c r="N100" s="463"/>
    </row>
    <row r="101" customHeight="1" spans="10:14">
      <c r="J101" s="714"/>
      <c r="N101" s="463"/>
    </row>
    <row r="102" customHeight="1" spans="10:14">
      <c r="J102" s="714"/>
      <c r="N102" s="463"/>
    </row>
    <row r="103" customHeight="1" spans="10:14">
      <c r="J103" s="714"/>
      <c r="N103" s="463"/>
    </row>
    <row r="104" customHeight="1" spans="10:14">
      <c r="J104" s="714"/>
      <c r="N104" s="463"/>
    </row>
    <row r="105" customHeight="1" spans="10:14">
      <c r="J105" s="714"/>
      <c r="N105" s="463"/>
    </row>
    <row r="106" customHeight="1" spans="10:14">
      <c r="J106" s="714"/>
      <c r="N106" s="463"/>
    </row>
    <row r="107" customHeight="1" spans="10:14">
      <c r="J107" s="714"/>
      <c r="N107" s="463"/>
    </row>
    <row r="108" customHeight="1" spans="10:14">
      <c r="J108" s="714"/>
      <c r="N108" s="463"/>
    </row>
    <row r="109" customHeight="1" spans="10:14">
      <c r="J109" s="714"/>
      <c r="N109" s="463"/>
    </row>
    <row r="110" customHeight="1" spans="10:14">
      <c r="J110" s="714"/>
      <c r="N110" s="463"/>
    </row>
    <row r="111" customHeight="1" spans="10:14">
      <c r="J111" s="714"/>
      <c r="N111" s="463"/>
    </row>
    <row r="112" customHeight="1" spans="10:14">
      <c r="J112" s="714"/>
      <c r="N112" s="463"/>
    </row>
    <row r="113" customHeight="1" spans="10:14">
      <c r="J113" s="714"/>
      <c r="N113" s="463"/>
    </row>
    <row r="114" customHeight="1" spans="10:10">
      <c r="J114" s="714"/>
    </row>
    <row r="115" customHeight="1" spans="10:10">
      <c r="J115" s="714"/>
    </row>
  </sheetData>
  <autoFilter ref="A1:AS4">
    <extLst/>
  </autoFilter>
  <mergeCells count="2">
    <mergeCell ref="A3:V3"/>
    <mergeCell ref="A4:V4"/>
  </mergeCells>
  <conditionalFormatting sqref="B2">
    <cfRule type="duplicateValues" dxfId="0" priority="3"/>
  </conditionalFormatting>
  <conditionalFormatting sqref="D2">
    <cfRule type="duplicateValues" dxfId="0" priority="4"/>
  </conditionalFormatting>
  <conditionalFormatting sqref="N2">
    <cfRule type="cellIs" dxfId="1" priority="1" operator="greaterThan">
      <formula>260</formula>
    </cfRule>
    <cfRule type="cellIs" dxfId="1" priority="2" operator="greaterThan">
      <formula>330</formula>
    </cfRule>
  </conditionalFormatting>
  <conditionalFormatting sqref="N3">
    <cfRule type="cellIs" dxfId="1" priority="25" operator="greaterThan">
      <formula>260</formula>
    </cfRule>
  </conditionalFormatting>
  <conditionalFormatting sqref="N4:N1048576">
    <cfRule type="cellIs" dxfId="1" priority="59" operator="greaterThan">
      <formula>260</formula>
    </cfRule>
  </conditionalFormatting>
  <conditionalFormatting sqref="B1 B3:B1048576">
    <cfRule type="duplicateValues" dxfId="0" priority="15"/>
  </conditionalFormatting>
  <conditionalFormatting sqref="D1 D3:D1048576">
    <cfRule type="duplicateValues" dxfId="0" priority="16"/>
  </conditionalFormatting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showGridLines="0" workbookViewId="0">
      <selection activeCell="H14" sqref="H14"/>
    </sheetView>
  </sheetViews>
  <sheetFormatPr defaultColWidth="9.14285714285714" defaultRowHeight="20.1" customHeight="1"/>
  <cols>
    <col min="1" max="1" width="44.7142857142857" style="577" customWidth="1"/>
    <col min="2" max="2" width="11.2857142857143" style="596" customWidth="1"/>
    <col min="3" max="3" width="13.1428571428571" style="596" customWidth="1"/>
    <col min="4" max="4" width="17" style="594" customWidth="1"/>
    <col min="5" max="5" width="15.4285714285714" style="577" customWidth="1"/>
    <col min="6" max="6" width="8.28571428571429" style="577" hidden="1" customWidth="1"/>
    <col min="7" max="7" width="12.5714285714286" style="577" customWidth="1"/>
    <col min="8" max="8" width="8.42857142857143" style="596" customWidth="1"/>
    <col min="9" max="9" width="5.57142857142857" style="577" customWidth="1"/>
    <col min="10" max="10" width="9.57142857142857" style="714" customWidth="1"/>
    <col min="11" max="11" width="11.8571428571429" style="738" customWidth="1"/>
    <col min="12" max="12" width="9.42857142857143" style="595" customWidth="1"/>
    <col min="13" max="13" width="9.57142857142857" style="577" customWidth="1"/>
    <col min="14" max="14" width="5" style="463" customWidth="1"/>
    <col min="15" max="15" width="7.57142857142857" style="739" customWidth="1"/>
    <col min="16" max="16" width="10.7142857142857" style="577" customWidth="1"/>
    <col min="17" max="17" width="10" style="577" customWidth="1"/>
    <col min="18" max="18" width="4.71428571428571" style="740" customWidth="1"/>
    <col min="19" max="22" width="9" style="740" customWidth="1"/>
    <col min="23" max="48" width="9" style="577" customWidth="1"/>
    <col min="49" max="89" width="9" style="740" customWidth="1"/>
    <col min="90" max="90" width="9.14285714285714" style="740"/>
    <col min="91" max="16384" width="9.14285714285714" style="577"/>
  </cols>
  <sheetData>
    <row r="1" s="56" customFormat="1" ht="21.95" customHeight="1" spans="1:22">
      <c r="A1" s="39" t="s">
        <v>61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</row>
    <row r="2" s="244" customFormat="1" ht="21.95" customHeight="1" spans="1:22">
      <c r="A2" s="741" t="s">
        <v>62</v>
      </c>
      <c r="C2" s="244" t="s">
        <v>63</v>
      </c>
      <c r="D2" s="742" t="s">
        <v>64</v>
      </c>
      <c r="E2" s="743" t="s">
        <v>65</v>
      </c>
      <c r="F2" s="501"/>
      <c r="G2" s="186">
        <f>484300+12500</f>
        <v>496800</v>
      </c>
      <c r="H2" s="744" t="s">
        <v>66</v>
      </c>
      <c r="I2" s="539"/>
      <c r="J2" s="540">
        <v>43727</v>
      </c>
      <c r="K2" s="545">
        <v>43768</v>
      </c>
      <c r="L2" s="542">
        <v>43727</v>
      </c>
      <c r="M2" s="210">
        <v>43730</v>
      </c>
      <c r="N2" s="239">
        <f ca="1">TODAY()-M2</f>
        <v>75</v>
      </c>
      <c r="O2" s="748" t="s">
        <v>67</v>
      </c>
      <c r="P2" s="388" t="s">
        <v>68</v>
      </c>
      <c r="Q2" s="389" t="s">
        <v>69</v>
      </c>
      <c r="V2" s="186"/>
    </row>
    <row r="3" s="606" customFormat="1" ht="22.5" customHeight="1" spans="1:22">
      <c r="A3" s="704" t="s">
        <v>59</v>
      </c>
      <c r="B3" s="704"/>
      <c r="C3" s="704"/>
      <c r="D3" s="704"/>
      <c r="E3" s="704"/>
      <c r="F3" s="704"/>
      <c r="G3" s="704"/>
      <c r="H3" s="704"/>
      <c r="I3" s="704"/>
      <c r="J3" s="704"/>
      <c r="K3" s="704"/>
      <c r="L3" s="704"/>
      <c r="M3" s="704"/>
      <c r="N3" s="704"/>
      <c r="O3" s="704"/>
      <c r="P3" s="704"/>
      <c r="Q3" s="704"/>
      <c r="R3" s="704"/>
      <c r="S3" s="704"/>
      <c r="T3" s="704"/>
      <c r="U3" s="704"/>
      <c r="V3" s="704"/>
    </row>
    <row r="4" s="737" customFormat="1" ht="21.95" customHeight="1" spans="1:22">
      <c r="A4" s="745" t="s">
        <v>70</v>
      </c>
      <c r="B4" s="642" t="s">
        <v>71</v>
      </c>
      <c r="C4" s="642" t="s">
        <v>72</v>
      </c>
      <c r="D4" s="746" t="s">
        <v>73</v>
      </c>
      <c r="E4" s="642" t="s">
        <v>74</v>
      </c>
      <c r="F4" s="747"/>
      <c r="G4" s="642">
        <v>383400</v>
      </c>
      <c r="H4" s="634" t="s">
        <v>75</v>
      </c>
      <c r="I4" s="749"/>
      <c r="J4" s="750"/>
      <c r="K4" s="751" t="s">
        <v>76</v>
      </c>
      <c r="L4" s="752"/>
      <c r="M4" s="753"/>
      <c r="N4" s="754"/>
      <c r="O4" s="642"/>
      <c r="P4" s="642"/>
      <c r="Q4" s="642"/>
      <c r="R4" s="642"/>
      <c r="S4" s="642"/>
      <c r="T4" s="642"/>
      <c r="U4" s="642"/>
      <c r="V4" s="642"/>
    </row>
    <row r="5" s="737" customFormat="1" ht="21.95" customHeight="1" spans="1:22">
      <c r="A5" s="745" t="s">
        <v>70</v>
      </c>
      <c r="B5" s="642" t="s">
        <v>77</v>
      </c>
      <c r="C5" s="642" t="s">
        <v>72</v>
      </c>
      <c r="D5" s="642" t="s">
        <v>78</v>
      </c>
      <c r="E5" s="642" t="s">
        <v>74</v>
      </c>
      <c r="F5" s="747"/>
      <c r="G5" s="642"/>
      <c r="H5" s="634" t="s">
        <v>75</v>
      </c>
      <c r="I5" s="749"/>
      <c r="J5" s="750" t="s">
        <v>79</v>
      </c>
      <c r="K5" s="751" t="s">
        <v>80</v>
      </c>
      <c r="L5" s="752"/>
      <c r="M5" s="753"/>
      <c r="N5" s="754"/>
      <c r="O5" s="642"/>
      <c r="P5" s="642"/>
      <c r="Q5" s="642"/>
      <c r="R5" s="642"/>
      <c r="S5" s="642"/>
      <c r="T5" s="642"/>
      <c r="U5" s="642"/>
      <c r="V5" s="642"/>
    </row>
    <row r="6" s="737" customFormat="1" ht="21.95" customHeight="1" spans="1:22">
      <c r="A6" s="745" t="s">
        <v>70</v>
      </c>
      <c r="B6" s="642" t="s">
        <v>81</v>
      </c>
      <c r="C6" s="642" t="s">
        <v>72</v>
      </c>
      <c r="D6" s="746" t="s">
        <v>82</v>
      </c>
      <c r="E6" s="642" t="s">
        <v>83</v>
      </c>
      <c r="F6" s="747"/>
      <c r="G6" s="642"/>
      <c r="H6" s="634" t="s">
        <v>84</v>
      </c>
      <c r="I6" s="749"/>
      <c r="J6" s="750" t="s">
        <v>79</v>
      </c>
      <c r="K6" s="751" t="s">
        <v>80</v>
      </c>
      <c r="L6" s="752"/>
      <c r="M6" s="753"/>
      <c r="N6" s="754"/>
      <c r="O6" s="642"/>
      <c r="P6" s="642"/>
      <c r="Q6" s="642"/>
      <c r="R6" s="642"/>
      <c r="S6" s="642"/>
      <c r="T6" s="642"/>
      <c r="U6" s="642"/>
      <c r="V6" s="642"/>
    </row>
    <row r="7" s="737" customFormat="1" ht="21.95" customHeight="1" spans="1:22">
      <c r="A7" s="745" t="s">
        <v>70</v>
      </c>
      <c r="B7" s="642" t="s">
        <v>85</v>
      </c>
      <c r="C7" s="642" t="s">
        <v>72</v>
      </c>
      <c r="D7" s="746" t="s">
        <v>86</v>
      </c>
      <c r="E7" s="642" t="s">
        <v>87</v>
      </c>
      <c r="F7" s="747"/>
      <c r="G7" s="698" t="s">
        <v>88</v>
      </c>
      <c r="H7" s="634" t="s">
        <v>89</v>
      </c>
      <c r="I7" s="749"/>
      <c r="J7" s="750" t="s">
        <v>90</v>
      </c>
      <c r="K7" s="751" t="s">
        <v>76</v>
      </c>
      <c r="L7" s="752"/>
      <c r="M7" s="753"/>
      <c r="N7" s="754"/>
      <c r="O7" s="642"/>
      <c r="P7" s="642"/>
      <c r="Q7" s="642"/>
      <c r="R7" s="642"/>
      <c r="S7" s="642"/>
      <c r="T7" s="642"/>
      <c r="U7" s="642"/>
      <c r="V7" s="642"/>
    </row>
    <row r="8" s="737" customFormat="1" ht="21.95" customHeight="1" spans="1:22">
      <c r="A8" s="745" t="s">
        <v>70</v>
      </c>
      <c r="B8" s="642" t="s">
        <v>91</v>
      </c>
      <c r="C8" s="642" t="s">
        <v>72</v>
      </c>
      <c r="D8" s="746" t="s">
        <v>92</v>
      </c>
      <c r="E8" s="642" t="s">
        <v>93</v>
      </c>
      <c r="F8" s="747"/>
      <c r="G8" s="698" t="s">
        <v>94</v>
      </c>
      <c r="H8" s="634" t="s">
        <v>95</v>
      </c>
      <c r="I8" s="749"/>
      <c r="J8" s="750" t="s">
        <v>90</v>
      </c>
      <c r="K8" s="751" t="s">
        <v>80</v>
      </c>
      <c r="L8" s="752"/>
      <c r="M8" s="753"/>
      <c r="N8" s="754"/>
      <c r="O8" s="642"/>
      <c r="P8" s="599" t="s">
        <v>96</v>
      </c>
      <c r="Q8" s="756" t="s">
        <v>97</v>
      </c>
      <c r="R8" s="757" t="s">
        <v>98</v>
      </c>
      <c r="S8" s="758">
        <v>43790</v>
      </c>
      <c r="T8" s="758">
        <v>43790</v>
      </c>
      <c r="U8" s="642" t="s">
        <v>99</v>
      </c>
      <c r="V8" s="642"/>
    </row>
    <row r="9" s="606" customFormat="1" ht="22.5" customHeight="1" spans="1:22">
      <c r="A9" s="704" t="s">
        <v>60</v>
      </c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  <c r="T9" s="704"/>
      <c r="U9" s="704"/>
      <c r="V9" s="704"/>
    </row>
    <row r="10" s="244" customFormat="1" ht="21.95" customHeight="1" spans="1:22">
      <c r="A10" s="741" t="s">
        <v>100</v>
      </c>
      <c r="B10" s="186" t="s">
        <v>101</v>
      </c>
      <c r="C10" s="186" t="s">
        <v>72</v>
      </c>
      <c r="D10" s="742" t="s">
        <v>102</v>
      </c>
      <c r="E10" s="743" t="s">
        <v>74</v>
      </c>
      <c r="F10" s="501"/>
      <c r="G10" s="186"/>
      <c r="H10" s="449" t="s">
        <v>103</v>
      </c>
      <c r="I10" s="539"/>
      <c r="J10" s="540"/>
      <c r="K10" s="755"/>
      <c r="L10" s="542"/>
      <c r="M10" s="210"/>
      <c r="N10" s="239"/>
      <c r="O10" s="513"/>
      <c r="P10" s="186"/>
      <c r="Q10" s="186"/>
      <c r="R10" s="186"/>
      <c r="S10" s="186"/>
      <c r="T10" s="186"/>
      <c r="U10" s="186"/>
      <c r="V10" s="186"/>
    </row>
    <row r="11" s="244" customFormat="1" ht="21.95" customHeight="1" spans="1:22">
      <c r="A11" s="741" t="s">
        <v>104</v>
      </c>
      <c r="B11" s="186" t="s">
        <v>105</v>
      </c>
      <c r="C11" s="186" t="s">
        <v>72</v>
      </c>
      <c r="D11" s="742"/>
      <c r="E11" s="743" t="s">
        <v>106</v>
      </c>
      <c r="F11" s="501"/>
      <c r="G11" s="186">
        <v>371800</v>
      </c>
      <c r="H11" s="449" t="s">
        <v>107</v>
      </c>
      <c r="I11" s="539"/>
      <c r="J11" s="540"/>
      <c r="K11" s="755"/>
      <c r="L11" s="542"/>
      <c r="M11" s="210"/>
      <c r="N11" s="239"/>
      <c r="O11" s="513"/>
      <c r="P11" s="186"/>
      <c r="Q11" s="186"/>
      <c r="R11" s="186"/>
      <c r="S11" s="186"/>
      <c r="T11" s="186"/>
      <c r="U11" s="186"/>
      <c r="V11" s="186"/>
    </row>
    <row r="12" s="244" customFormat="1" ht="21.95" customHeight="1" spans="1:22">
      <c r="A12" s="741" t="s">
        <v>104</v>
      </c>
      <c r="B12" s="186" t="s">
        <v>108</v>
      </c>
      <c r="C12" s="186" t="s">
        <v>72</v>
      </c>
      <c r="D12" s="742"/>
      <c r="E12" s="743" t="s">
        <v>109</v>
      </c>
      <c r="F12" s="501"/>
      <c r="G12" s="186">
        <v>371800</v>
      </c>
      <c r="H12" s="449" t="s">
        <v>110</v>
      </c>
      <c r="I12" s="539"/>
      <c r="J12" s="540"/>
      <c r="K12" s="755"/>
      <c r="L12" s="542"/>
      <c r="M12" s="210"/>
      <c r="N12" s="239"/>
      <c r="O12" s="513"/>
      <c r="P12" s="186"/>
      <c r="Q12" s="186"/>
      <c r="R12" s="186"/>
      <c r="S12" s="186"/>
      <c r="T12" s="186"/>
      <c r="U12" s="186"/>
      <c r="V12" s="186"/>
    </row>
    <row r="13" s="244" customFormat="1" ht="21.95" customHeight="1" spans="1:22">
      <c r="A13" s="741" t="s">
        <v>104</v>
      </c>
      <c r="B13" s="186" t="s">
        <v>111</v>
      </c>
      <c r="C13" s="186" t="s">
        <v>72</v>
      </c>
      <c r="D13" s="742"/>
      <c r="E13" s="743" t="s">
        <v>57</v>
      </c>
      <c r="F13" s="501"/>
      <c r="G13" s="186"/>
      <c r="H13" s="449" t="s">
        <v>112</v>
      </c>
      <c r="I13" s="539"/>
      <c r="J13" s="540"/>
      <c r="K13" s="755"/>
      <c r="L13" s="542"/>
      <c r="M13" s="210"/>
      <c r="N13" s="239"/>
      <c r="O13" s="513"/>
      <c r="P13" s="186"/>
      <c r="Q13" s="186"/>
      <c r="R13" s="186"/>
      <c r="S13" s="186"/>
      <c r="T13" s="186"/>
      <c r="U13" s="186"/>
      <c r="V13" s="186"/>
    </row>
    <row r="14" s="244" customFormat="1" ht="21.95" customHeight="1" spans="1:22">
      <c r="A14" s="741" t="s">
        <v>104</v>
      </c>
      <c r="B14" s="186" t="s">
        <v>113</v>
      </c>
      <c r="C14" s="186" t="s">
        <v>72</v>
      </c>
      <c r="D14" s="742"/>
      <c r="E14" s="743" t="s">
        <v>109</v>
      </c>
      <c r="F14" s="501"/>
      <c r="G14" s="186"/>
      <c r="H14" s="449" t="s">
        <v>112</v>
      </c>
      <c r="I14" s="539"/>
      <c r="J14" s="540"/>
      <c r="K14" s="755"/>
      <c r="L14" s="542"/>
      <c r="M14" s="210"/>
      <c r="N14" s="239"/>
      <c r="O14" s="513"/>
      <c r="P14" s="186"/>
      <c r="Q14" s="186"/>
      <c r="R14" s="186"/>
      <c r="S14" s="186"/>
      <c r="T14" s="186"/>
      <c r="U14" s="186"/>
      <c r="V14" s="186"/>
    </row>
    <row r="15" s="244" customFormat="1" ht="21.95" customHeight="1" spans="1:22">
      <c r="A15" s="741" t="s">
        <v>104</v>
      </c>
      <c r="B15" s="186" t="s">
        <v>114</v>
      </c>
      <c r="C15" s="186" t="s">
        <v>72</v>
      </c>
      <c r="D15" s="742"/>
      <c r="E15" s="743" t="s">
        <v>106</v>
      </c>
      <c r="F15" s="501"/>
      <c r="G15" s="186"/>
      <c r="H15" s="449" t="s">
        <v>112</v>
      </c>
      <c r="I15" s="539"/>
      <c r="J15" s="540"/>
      <c r="K15" s="755"/>
      <c r="L15" s="542"/>
      <c r="M15" s="210"/>
      <c r="N15" s="239"/>
      <c r="O15" s="513"/>
      <c r="P15" s="186"/>
      <c r="Q15" s="186"/>
      <c r="R15" s="186"/>
      <c r="S15" s="186"/>
      <c r="T15" s="186"/>
      <c r="U15" s="186"/>
      <c r="V15" s="186"/>
    </row>
    <row r="16" s="244" customFormat="1" ht="21.95" customHeight="1" spans="1:22">
      <c r="A16" s="741" t="s">
        <v>104</v>
      </c>
      <c r="B16" s="186" t="s">
        <v>115</v>
      </c>
      <c r="C16" s="186" t="s">
        <v>72</v>
      </c>
      <c r="D16" s="742"/>
      <c r="E16" s="743" t="s">
        <v>116</v>
      </c>
      <c r="F16" s="501"/>
      <c r="G16" s="186"/>
      <c r="H16" s="449" t="s">
        <v>112</v>
      </c>
      <c r="I16" s="539"/>
      <c r="J16" s="540"/>
      <c r="K16" s="755"/>
      <c r="L16" s="542"/>
      <c r="M16" s="210"/>
      <c r="N16" s="239"/>
      <c r="O16" s="513"/>
      <c r="P16" s="186"/>
      <c r="Q16" s="186"/>
      <c r="R16" s="186"/>
      <c r="S16" s="186"/>
      <c r="T16" s="186"/>
      <c r="U16" s="186"/>
      <c r="V16" s="186"/>
    </row>
    <row r="17" customHeight="1" spans="1:1">
      <c r="A17" s="577" t="s">
        <v>117</v>
      </c>
    </row>
    <row r="111" customHeight="1" spans="1:1">
      <c r="A111" s="759"/>
    </row>
    <row r="175" customHeight="1" spans="1:1">
      <c r="A175" s="760"/>
    </row>
    <row r="176" customHeight="1" spans="1:1">
      <c r="A176" s="760"/>
    </row>
  </sheetData>
  <mergeCells count="2">
    <mergeCell ref="A3:V3"/>
    <mergeCell ref="A9:V9"/>
  </mergeCells>
  <conditionalFormatting sqref="D2">
    <cfRule type="duplicateValues" dxfId="0" priority="40"/>
  </conditionalFormatting>
  <conditionalFormatting sqref="N2">
    <cfRule type="cellIs" dxfId="1" priority="37" operator="greaterThan">
      <formula>260</formula>
    </cfRule>
    <cfRule type="cellIs" dxfId="1" priority="38" operator="greaterThan">
      <formula>330</formula>
    </cfRule>
  </conditionalFormatting>
  <conditionalFormatting sqref="N3">
    <cfRule type="cellIs" dxfId="1" priority="102" operator="greaterThan">
      <formula>260</formula>
    </cfRule>
    <cfRule type="cellIs" dxfId="1" priority="103" operator="greaterThan">
      <formula>330</formula>
    </cfRule>
  </conditionalFormatting>
  <conditionalFormatting sqref="B5">
    <cfRule type="duplicateValues" dxfId="0" priority="6"/>
  </conditionalFormatting>
  <conditionalFormatting sqref="D5">
    <cfRule type="duplicateValues" dxfId="0" priority="8"/>
  </conditionalFormatting>
  <conditionalFormatting sqref="N5">
    <cfRule type="cellIs" dxfId="1" priority="2" operator="greaterThan">
      <formula>260</formula>
    </cfRule>
    <cfRule type="cellIs" dxfId="1" priority="4" operator="greaterThan">
      <formula>330</formula>
    </cfRule>
  </conditionalFormatting>
  <conditionalFormatting sqref="B6">
    <cfRule type="duplicateValues" dxfId="0" priority="5"/>
  </conditionalFormatting>
  <conditionalFormatting sqref="D6">
    <cfRule type="duplicateValues" dxfId="0" priority="7"/>
  </conditionalFormatting>
  <conditionalFormatting sqref="N6">
    <cfRule type="cellIs" dxfId="1" priority="1" operator="greaterThan">
      <formula>260</formula>
    </cfRule>
    <cfRule type="cellIs" dxfId="1" priority="3" operator="greaterThan">
      <formula>330</formula>
    </cfRule>
  </conditionalFormatting>
  <conditionalFormatting sqref="B11">
    <cfRule type="duplicateValues" dxfId="0" priority="34"/>
  </conditionalFormatting>
  <conditionalFormatting sqref="D11">
    <cfRule type="duplicateValues" dxfId="0" priority="36"/>
  </conditionalFormatting>
  <conditionalFormatting sqref="N11">
    <cfRule type="cellIs" dxfId="1" priority="32" operator="greaterThan">
      <formula>330</formula>
    </cfRule>
    <cfRule type="cellIs" dxfId="1" priority="30" operator="greaterThan">
      <formula>260</formula>
    </cfRule>
  </conditionalFormatting>
  <conditionalFormatting sqref="B12">
    <cfRule type="duplicateValues" dxfId="0" priority="23"/>
  </conditionalFormatting>
  <conditionalFormatting sqref="D12">
    <cfRule type="duplicateValues" dxfId="0" priority="28"/>
  </conditionalFormatting>
  <conditionalFormatting sqref="N12">
    <cfRule type="cellIs" dxfId="1" priority="18" operator="greaterThan">
      <formula>330</formula>
    </cfRule>
    <cfRule type="cellIs" dxfId="1" priority="13" operator="greaterThan">
      <formula>260</formula>
    </cfRule>
  </conditionalFormatting>
  <conditionalFormatting sqref="B13">
    <cfRule type="duplicateValues" dxfId="0" priority="22"/>
  </conditionalFormatting>
  <conditionalFormatting sqref="D13">
    <cfRule type="duplicateValues" dxfId="0" priority="27"/>
  </conditionalFormatting>
  <conditionalFormatting sqref="N13">
    <cfRule type="cellIs" dxfId="1" priority="17" operator="greaterThan">
      <formula>330</formula>
    </cfRule>
    <cfRule type="cellIs" dxfId="1" priority="12" operator="greaterThan">
      <formula>260</formula>
    </cfRule>
  </conditionalFormatting>
  <conditionalFormatting sqref="B14">
    <cfRule type="duplicateValues" dxfId="0" priority="21"/>
  </conditionalFormatting>
  <conditionalFormatting sqref="D14">
    <cfRule type="duplicateValues" dxfId="0" priority="26"/>
  </conditionalFormatting>
  <conditionalFormatting sqref="N14">
    <cfRule type="cellIs" dxfId="1" priority="16" operator="greaterThan">
      <formula>330</formula>
    </cfRule>
    <cfRule type="cellIs" dxfId="1" priority="11" operator="greaterThan">
      <formula>260</formula>
    </cfRule>
  </conditionalFormatting>
  <conditionalFormatting sqref="B15">
    <cfRule type="duplicateValues" dxfId="0" priority="20"/>
  </conditionalFormatting>
  <conditionalFormatting sqref="D15">
    <cfRule type="duplicateValues" dxfId="0" priority="25"/>
  </conditionalFormatting>
  <conditionalFormatting sqref="N15">
    <cfRule type="cellIs" dxfId="1" priority="15" operator="greaterThan">
      <formula>330</formula>
    </cfRule>
    <cfRule type="cellIs" dxfId="1" priority="10" operator="greaterThan">
      <formula>260</formula>
    </cfRule>
  </conditionalFormatting>
  <conditionalFormatting sqref="B16">
    <cfRule type="duplicateValues" dxfId="0" priority="19"/>
  </conditionalFormatting>
  <conditionalFormatting sqref="D16">
    <cfRule type="duplicateValues" dxfId="0" priority="24"/>
  </conditionalFormatting>
  <conditionalFormatting sqref="N16">
    <cfRule type="cellIs" dxfId="1" priority="14" operator="greaterThan">
      <formula>330</formula>
    </cfRule>
    <cfRule type="cellIs" dxfId="1" priority="9" operator="greaterThan">
      <formula>260</formula>
    </cfRule>
  </conditionalFormatting>
  <conditionalFormatting sqref="B7:B8">
    <cfRule type="duplicateValues" dxfId="0" priority="43"/>
  </conditionalFormatting>
  <conditionalFormatting sqref="D7:D8">
    <cfRule type="duplicateValues" dxfId="0" priority="44"/>
  </conditionalFormatting>
  <conditionalFormatting sqref="N7:N8">
    <cfRule type="cellIs" dxfId="1" priority="41" operator="greaterThan">
      <formula>260</formula>
    </cfRule>
    <cfRule type="cellIs" dxfId="1" priority="42" operator="greaterThan">
      <formula>330</formula>
    </cfRule>
  </conditionalFormatting>
  <conditionalFormatting sqref="B3 B17:B1048576 B1 B9">
    <cfRule type="duplicateValues" dxfId="0" priority="576"/>
  </conditionalFormatting>
  <conditionalFormatting sqref="D3 D17:D1048576 D1 D9">
    <cfRule type="duplicateValues" dxfId="0" priority="580"/>
  </conditionalFormatting>
  <conditionalFormatting sqref="B4 B10">
    <cfRule type="duplicateValues" dxfId="0" priority="51"/>
  </conditionalFormatting>
  <conditionalFormatting sqref="D4 D10">
    <cfRule type="duplicateValues" dxfId="0" priority="52"/>
  </conditionalFormatting>
  <conditionalFormatting sqref="N4 N10">
    <cfRule type="cellIs" dxfId="1" priority="49" operator="greaterThan">
      <formula>260</formula>
    </cfRule>
    <cfRule type="cellIs" dxfId="1" priority="50" operator="greaterThan">
      <formula>330</formula>
    </cfRule>
  </conditionalFormatting>
  <conditionalFormatting sqref="N17:N1048576 N9">
    <cfRule type="cellIs" dxfId="1" priority="346" operator="greaterThan">
      <formula>260</formula>
    </cfRule>
    <cfRule type="cellIs" dxfId="1" priority="347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verticalDpi="300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2"/>
  <sheetViews>
    <sheetView showGridLines="0" zoomScale="115" zoomScaleNormal="115" workbookViewId="0">
      <selection activeCell="E4" sqref="E4"/>
    </sheetView>
  </sheetViews>
  <sheetFormatPr defaultColWidth="9.14285714285714" defaultRowHeight="12.75" customHeight="1"/>
  <cols>
    <col min="1" max="1" width="22" style="651" customWidth="1"/>
    <col min="2" max="2" width="8.14285714285714" style="651" customWidth="1"/>
    <col min="3" max="3" width="10.2857142857143" style="651" customWidth="1"/>
    <col min="4" max="4" width="16.8571428571429" style="651" customWidth="1"/>
    <col min="5" max="5" width="15.1428571428571" style="651" customWidth="1"/>
    <col min="6" max="6" width="10.2857142857143" style="651" hidden="1" customWidth="1"/>
    <col min="7" max="7" width="10.2857142857143" style="651" customWidth="1"/>
    <col min="8" max="8" width="11.2857142857143" style="718" customWidth="1"/>
    <col min="9" max="9" width="4.71428571428571" style="719" customWidth="1"/>
    <col min="10" max="13" width="9.71428571428571" style="719" customWidth="1"/>
    <col min="14" max="14" width="5" style="445" customWidth="1"/>
    <col min="15" max="15" width="8" style="720" customWidth="1"/>
    <col min="16" max="17" width="9.14285714285714" style="651"/>
    <col min="18" max="18" width="5.71428571428571" style="651" customWidth="1"/>
    <col min="19" max="20" width="9.42857142857143" style="719" customWidth="1"/>
    <col min="21" max="21" width="9.14285714285714" style="651"/>
    <col min="22" max="22" width="5.71428571428571" style="651" customWidth="1"/>
    <col min="23" max="16384" width="9.14285714285714" style="651"/>
  </cols>
  <sheetData>
    <row r="1" s="30" customFormat="1" ht="21.95" customHeight="1" spans="1:49">
      <c r="A1" s="39" t="s">
        <v>61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9"/>
    </row>
    <row r="2" s="576" customFormat="1" ht="21.95" customHeight="1" spans="1:45">
      <c r="A2" s="704" t="s">
        <v>59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704"/>
      <c r="O2" s="704"/>
      <c r="P2" s="704"/>
      <c r="Q2" s="704"/>
      <c r="R2" s="704"/>
      <c r="S2" s="704"/>
      <c r="T2" s="704"/>
      <c r="U2" s="704"/>
      <c r="V2" s="704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724"/>
      <c r="AM2" s="724"/>
      <c r="AN2" s="724"/>
      <c r="AO2" s="724"/>
      <c r="AP2" s="724"/>
      <c r="AQ2" s="724"/>
      <c r="AR2" s="724"/>
      <c r="AS2" s="724"/>
    </row>
    <row r="3" s="576" customFormat="1" ht="21.95" customHeight="1" spans="1:45">
      <c r="A3" s="704" t="s">
        <v>60</v>
      </c>
      <c r="B3" s="704"/>
      <c r="C3" s="704"/>
      <c r="D3" s="704"/>
      <c r="E3" s="704"/>
      <c r="F3" s="704"/>
      <c r="G3" s="704"/>
      <c r="H3" s="704"/>
      <c r="I3" s="704"/>
      <c r="J3" s="704"/>
      <c r="K3" s="704"/>
      <c r="L3" s="704"/>
      <c r="M3" s="704"/>
      <c r="N3" s="704"/>
      <c r="O3" s="704"/>
      <c r="P3" s="704"/>
      <c r="Q3" s="704"/>
      <c r="R3" s="704"/>
      <c r="S3" s="704"/>
      <c r="T3" s="704"/>
      <c r="U3" s="704"/>
      <c r="V3" s="704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724"/>
      <c r="AM3" s="724"/>
      <c r="AN3" s="724"/>
      <c r="AO3" s="724"/>
      <c r="AP3" s="724"/>
      <c r="AQ3" s="724"/>
      <c r="AR3" s="724"/>
      <c r="AS3" s="724"/>
    </row>
    <row r="4" s="276" customFormat="1" ht="21.95" customHeight="1" spans="1:22">
      <c r="A4" s="348" t="s">
        <v>118</v>
      </c>
      <c r="B4" s="349" t="s">
        <v>119</v>
      </c>
      <c r="C4" s="8" t="s">
        <v>120</v>
      </c>
      <c r="D4" s="11" t="s">
        <v>121</v>
      </c>
      <c r="E4" s="349" t="s">
        <v>122</v>
      </c>
      <c r="F4" s="8"/>
      <c r="G4" s="8" t="s">
        <v>123</v>
      </c>
      <c r="H4" s="450" t="s">
        <v>124</v>
      </c>
      <c r="I4" s="348"/>
      <c r="J4" s="186"/>
      <c r="K4" s="364"/>
      <c r="L4" s="365"/>
      <c r="M4" s="366"/>
      <c r="N4" s="380"/>
      <c r="O4" s="368"/>
      <c r="P4" s="368"/>
      <c r="Q4" s="349"/>
      <c r="R4" s="349"/>
      <c r="S4" s="11"/>
      <c r="T4" s="11"/>
      <c r="U4" s="8"/>
      <c r="V4" s="8"/>
    </row>
    <row r="5" s="276" customFormat="1" ht="21.95" customHeight="1" spans="1:22">
      <c r="A5" s="348" t="s">
        <v>118</v>
      </c>
      <c r="B5" s="349" t="s">
        <v>125</v>
      </c>
      <c r="C5" s="8" t="s">
        <v>120</v>
      </c>
      <c r="D5" s="11" t="s">
        <v>126</v>
      </c>
      <c r="E5" s="349" t="s">
        <v>127</v>
      </c>
      <c r="F5" s="8"/>
      <c r="G5" s="8" t="s">
        <v>123</v>
      </c>
      <c r="H5" s="450" t="s">
        <v>128</v>
      </c>
      <c r="I5" s="348"/>
      <c r="J5" s="186"/>
      <c r="K5" s="364"/>
      <c r="L5" s="365"/>
      <c r="M5" s="366"/>
      <c r="N5" s="380"/>
      <c r="O5" s="368"/>
      <c r="P5" s="368"/>
      <c r="Q5" s="349"/>
      <c r="R5" s="349"/>
      <c r="S5" s="11"/>
      <c r="T5" s="11"/>
      <c r="U5" s="8"/>
      <c r="V5" s="8"/>
    </row>
    <row r="6" s="276" customFormat="1" ht="21.95" customHeight="1" spans="1:22">
      <c r="A6" s="348" t="s">
        <v>129</v>
      </c>
      <c r="B6" s="349" t="s">
        <v>130</v>
      </c>
      <c r="C6" s="8" t="s">
        <v>120</v>
      </c>
      <c r="D6" s="11" t="s">
        <v>131</v>
      </c>
      <c r="E6" s="349" t="s">
        <v>132</v>
      </c>
      <c r="F6" s="8"/>
      <c r="G6" s="8" t="s">
        <v>123</v>
      </c>
      <c r="H6" s="450" t="s">
        <v>133</v>
      </c>
      <c r="I6" s="348"/>
      <c r="J6" s="186"/>
      <c r="K6" s="364"/>
      <c r="L6" s="365"/>
      <c r="M6" s="366"/>
      <c r="N6" s="380"/>
      <c r="O6" s="368"/>
      <c r="P6" s="368"/>
      <c r="Q6" s="349"/>
      <c r="R6" s="349"/>
      <c r="S6" s="11"/>
      <c r="T6" s="11"/>
      <c r="U6" s="8"/>
      <c r="V6" s="8"/>
    </row>
    <row r="7" s="516" customFormat="1" ht="21.95" customHeight="1" spans="1:20">
      <c r="A7" s="726" t="s">
        <v>134</v>
      </c>
      <c r="C7" s="727"/>
      <c r="D7" s="728"/>
      <c r="E7" s="729"/>
      <c r="F7" s="730"/>
      <c r="G7" s="730"/>
      <c r="H7" s="729"/>
      <c r="I7" s="732"/>
      <c r="J7" s="732"/>
      <c r="K7" s="733"/>
      <c r="L7" s="733"/>
      <c r="M7" s="734"/>
      <c r="N7" s="735"/>
      <c r="Q7" s="736"/>
      <c r="S7" s="733"/>
      <c r="T7" s="733"/>
    </row>
    <row r="8" s="516" customFormat="1" ht="21.95" customHeight="1" spans="1:20">
      <c r="A8" s="731" t="s">
        <v>135</v>
      </c>
      <c r="C8" s="727"/>
      <c r="D8" s="728"/>
      <c r="E8" s="729"/>
      <c r="F8" s="730"/>
      <c r="G8" s="730"/>
      <c r="H8" s="729"/>
      <c r="I8" s="732"/>
      <c r="J8" s="732"/>
      <c r="K8" s="733"/>
      <c r="L8" s="733"/>
      <c r="M8" s="734"/>
      <c r="N8" s="735"/>
      <c r="Q8" s="736"/>
      <c r="S8" s="733"/>
      <c r="T8" s="733"/>
    </row>
    <row r="9" ht="18" customHeight="1" spans="14:14">
      <c r="N9" s="651"/>
    </row>
    <row r="10" ht="18" customHeight="1" spans="1:14">
      <c r="A10" s="651" t="s">
        <v>136</v>
      </c>
      <c r="N10" s="651"/>
    </row>
    <row r="11" ht="18" customHeight="1" spans="14:14">
      <c r="N11" s="651"/>
    </row>
    <row r="12" ht="18" customHeight="1" spans="14:14">
      <c r="N12" s="651"/>
    </row>
    <row r="13" ht="18" customHeight="1" spans="14:14">
      <c r="N13" s="651"/>
    </row>
    <row r="14" ht="18" customHeight="1" spans="14:14">
      <c r="N14" s="651"/>
    </row>
    <row r="15" ht="18" customHeight="1" spans="14:14">
      <c r="N15" s="651"/>
    </row>
    <row r="16" ht="18" customHeight="1" spans="14:14">
      <c r="N16" s="651"/>
    </row>
    <row r="17" ht="18" customHeight="1" spans="14:14">
      <c r="N17" s="651"/>
    </row>
    <row r="18" ht="18" customHeight="1" spans="14:14">
      <c r="N18" s="651"/>
    </row>
    <row r="19" ht="18" customHeight="1" spans="14:14">
      <c r="N19" s="651"/>
    </row>
    <row r="20" ht="18" customHeight="1" spans="14:14">
      <c r="N20" s="651"/>
    </row>
    <row r="21" ht="18" customHeight="1" spans="6:14">
      <c r="F21" s="723"/>
      <c r="G21" s="723"/>
      <c r="N21" s="651"/>
    </row>
    <row r="22" ht="18" customHeight="1" spans="6:14">
      <c r="F22" s="651" t="s">
        <v>52</v>
      </c>
      <c r="N22" s="651"/>
    </row>
    <row r="23" ht="18" customHeight="1" spans="14:14">
      <c r="N23" s="651"/>
    </row>
    <row r="24" customHeight="1" spans="14:14">
      <c r="N24" s="651"/>
    </row>
    <row r="25" customHeight="1" spans="14:14">
      <c r="N25" s="651"/>
    </row>
    <row r="26" customHeight="1" spans="14:14">
      <c r="N26" s="651"/>
    </row>
    <row r="27" customHeight="1" spans="14:14">
      <c r="N27" s="651"/>
    </row>
    <row r="28" customHeight="1" spans="14:14">
      <c r="N28" s="651"/>
    </row>
    <row r="29" customHeight="1" spans="14:14">
      <c r="N29" s="651"/>
    </row>
    <row r="30" customHeight="1" spans="14:14">
      <c r="N30" s="651"/>
    </row>
    <row r="31" customHeight="1" spans="14:14">
      <c r="N31" s="651"/>
    </row>
    <row r="32" customHeight="1" spans="14:14">
      <c r="N32" s="651"/>
    </row>
    <row r="33" customHeight="1" spans="14:14">
      <c r="N33" s="651"/>
    </row>
    <row r="34" customHeight="1" spans="14:14">
      <c r="N34" s="651"/>
    </row>
    <row r="35" customHeight="1" spans="14:14">
      <c r="N35" s="651"/>
    </row>
    <row r="36" customHeight="1" spans="14:14">
      <c r="N36" s="651"/>
    </row>
    <row r="37" customHeight="1" spans="14:14">
      <c r="N37" s="651"/>
    </row>
    <row r="38" customHeight="1" spans="14:14">
      <c r="N38" s="651"/>
    </row>
    <row r="39" customHeight="1" spans="14:14">
      <c r="N39" s="651"/>
    </row>
    <row r="40" customHeight="1" spans="14:14">
      <c r="N40" s="651"/>
    </row>
    <row r="41" customHeight="1" spans="14:14">
      <c r="N41" s="651"/>
    </row>
    <row r="42" customHeight="1" spans="14:14">
      <c r="N42" s="651"/>
    </row>
    <row r="43" customHeight="1" spans="14:14">
      <c r="N43" s="651"/>
    </row>
    <row r="44" customHeight="1" spans="14:14">
      <c r="N44" s="651"/>
    </row>
    <row r="45" customHeight="1" spans="14:14">
      <c r="N45" s="651"/>
    </row>
    <row r="46" customHeight="1" spans="14:14">
      <c r="N46" s="651"/>
    </row>
    <row r="47" customHeight="1" spans="14:14">
      <c r="N47" s="651"/>
    </row>
    <row r="48" customHeight="1" spans="14:14">
      <c r="N48" s="651"/>
    </row>
    <row r="49" customHeight="1" spans="14:14">
      <c r="N49" s="651"/>
    </row>
    <row r="50" customHeight="1" spans="14:14">
      <c r="N50" s="651"/>
    </row>
    <row r="51" customHeight="1" spans="14:14">
      <c r="N51" s="651"/>
    </row>
    <row r="52" customHeight="1" spans="14:14">
      <c r="N52" s="651"/>
    </row>
    <row r="53" customHeight="1" spans="14:14">
      <c r="N53" s="651"/>
    </row>
    <row r="54" customHeight="1" spans="14:14">
      <c r="N54" s="463"/>
    </row>
    <row r="55" customHeight="1" spans="14:14">
      <c r="N55" s="463"/>
    </row>
    <row r="56" customHeight="1" spans="14:14">
      <c r="N56" s="463"/>
    </row>
    <row r="57" customHeight="1" spans="14:14">
      <c r="N57" s="463"/>
    </row>
    <row r="58" customHeight="1" spans="14:14">
      <c r="N58" s="463"/>
    </row>
    <row r="59" customHeight="1" spans="14:14">
      <c r="N59" s="463"/>
    </row>
    <row r="60" customHeight="1" spans="14:14">
      <c r="N60" s="463"/>
    </row>
    <row r="61" customHeight="1" spans="14:14">
      <c r="N61" s="463"/>
    </row>
    <row r="62" customHeight="1" spans="14:14">
      <c r="N62" s="463"/>
    </row>
    <row r="63" customHeight="1" spans="14:14">
      <c r="N63" s="463"/>
    </row>
    <row r="64" customHeight="1" spans="14:14">
      <c r="N64" s="463"/>
    </row>
    <row r="65" customHeight="1" spans="14:14">
      <c r="N65" s="463"/>
    </row>
    <row r="66" customHeight="1" spans="14:14">
      <c r="N66" s="463"/>
    </row>
    <row r="67" customHeight="1" spans="14:14">
      <c r="N67" s="463"/>
    </row>
    <row r="68" customHeight="1" spans="14:14">
      <c r="N68" s="463"/>
    </row>
    <row r="69" customHeight="1" spans="14:14">
      <c r="N69" s="463"/>
    </row>
    <row r="70" customHeight="1" spans="14:14">
      <c r="N70" s="463"/>
    </row>
    <row r="71" customHeight="1" spans="14:14">
      <c r="N71" s="463"/>
    </row>
    <row r="72" customHeight="1" spans="14:14">
      <c r="N72" s="463"/>
    </row>
    <row r="73" customHeight="1" spans="14:14">
      <c r="N73" s="463"/>
    </row>
    <row r="74" customHeight="1" spans="14:14">
      <c r="N74" s="463"/>
    </row>
    <row r="75" customHeight="1" spans="14:14">
      <c r="N75" s="463"/>
    </row>
    <row r="76" customHeight="1" spans="14:14">
      <c r="N76" s="463"/>
    </row>
    <row r="77" customHeight="1" spans="14:14">
      <c r="N77" s="463"/>
    </row>
    <row r="78" customHeight="1" spans="14:14">
      <c r="N78" s="463"/>
    </row>
    <row r="79" customHeight="1" spans="14:14">
      <c r="N79" s="463"/>
    </row>
    <row r="80" customHeight="1" spans="14:14">
      <c r="N80" s="463"/>
    </row>
    <row r="81" customHeight="1" spans="14:14">
      <c r="N81" s="463"/>
    </row>
    <row r="82" customHeight="1" spans="14:14">
      <c r="N82" s="463"/>
    </row>
    <row r="83" customHeight="1" spans="14:14">
      <c r="N83" s="463"/>
    </row>
    <row r="84" customHeight="1" spans="14:14">
      <c r="N84" s="463"/>
    </row>
    <row r="85" customHeight="1" spans="14:14">
      <c r="N85" s="463"/>
    </row>
    <row r="86" customHeight="1" spans="14:14">
      <c r="N86" s="463"/>
    </row>
    <row r="87" customHeight="1" spans="14:14">
      <c r="N87" s="463"/>
    </row>
    <row r="88" customHeight="1" spans="14:14">
      <c r="N88" s="463"/>
    </row>
    <row r="89" customHeight="1" spans="14:14">
      <c r="N89" s="463"/>
    </row>
    <row r="90" customHeight="1" spans="14:14">
      <c r="N90" s="463"/>
    </row>
    <row r="91" customHeight="1" spans="14:14">
      <c r="N91" s="463"/>
    </row>
    <row r="92" customHeight="1" spans="14:14">
      <c r="N92" s="463"/>
    </row>
    <row r="93" customHeight="1" spans="14:14">
      <c r="N93" s="463"/>
    </row>
    <row r="94" customHeight="1" spans="14:14">
      <c r="N94" s="463"/>
    </row>
    <row r="95" customHeight="1" spans="14:14">
      <c r="N95" s="463"/>
    </row>
    <row r="96" customHeight="1" spans="14:14">
      <c r="N96" s="463"/>
    </row>
    <row r="97" customHeight="1" spans="14:14">
      <c r="N97" s="463"/>
    </row>
    <row r="98" customHeight="1" spans="14:14">
      <c r="N98" s="463"/>
    </row>
    <row r="99" customHeight="1" spans="14:14">
      <c r="N99" s="463"/>
    </row>
    <row r="100" customHeight="1" spans="14:14">
      <c r="N100" s="463"/>
    </row>
    <row r="101" customHeight="1" spans="14:14">
      <c r="N101" s="463"/>
    </row>
    <row r="102" customHeight="1" spans="14:14">
      <c r="N102" s="463"/>
    </row>
    <row r="103" customHeight="1" spans="14:14">
      <c r="N103" s="463"/>
    </row>
    <row r="104" customHeight="1" spans="14:14">
      <c r="N104" s="463"/>
    </row>
    <row r="105" customHeight="1" spans="14:14">
      <c r="N105" s="463"/>
    </row>
    <row r="106" customHeight="1" spans="14:14">
      <c r="N106" s="463"/>
    </row>
    <row r="107" customHeight="1" spans="14:14">
      <c r="N107" s="463"/>
    </row>
    <row r="108" customHeight="1" spans="14:14">
      <c r="N108" s="463"/>
    </row>
    <row r="109" customHeight="1" spans="14:14">
      <c r="N109" s="463"/>
    </row>
    <row r="110" customHeight="1" spans="14:14">
      <c r="N110" s="463"/>
    </row>
    <row r="111" customHeight="1" spans="14:14">
      <c r="N111" s="463"/>
    </row>
    <row r="112" customHeight="1" spans="14:14">
      <c r="N112" s="463"/>
    </row>
    <row r="113" customHeight="1" spans="14:14">
      <c r="N113" s="463"/>
    </row>
    <row r="114" customHeight="1" spans="14:14">
      <c r="N114" s="463"/>
    </row>
    <row r="115" customHeight="1" spans="14:14">
      <c r="N115" s="463"/>
    </row>
    <row r="116" customHeight="1" spans="14:14">
      <c r="N116" s="463"/>
    </row>
    <row r="117" customHeight="1" spans="14:14">
      <c r="N117" s="463"/>
    </row>
    <row r="118" customHeight="1" spans="14:14">
      <c r="N118" s="463"/>
    </row>
    <row r="119" customHeight="1" spans="14:14">
      <c r="N119" s="463"/>
    </row>
    <row r="120" customHeight="1" spans="14:14">
      <c r="N120" s="463"/>
    </row>
    <row r="121" customHeight="1" spans="14:14">
      <c r="N121" s="463"/>
    </row>
    <row r="122" customHeight="1" spans="14:14">
      <c r="N122" s="463"/>
    </row>
  </sheetData>
  <mergeCells count="2">
    <mergeCell ref="A2:V2"/>
    <mergeCell ref="A3:V3"/>
  </mergeCells>
  <conditionalFormatting sqref="B4">
    <cfRule type="duplicateValues" dxfId="0" priority="15"/>
  </conditionalFormatting>
  <conditionalFormatting sqref="D4">
    <cfRule type="duplicateValues" dxfId="0" priority="14"/>
  </conditionalFormatting>
  <conditionalFormatting sqref="N4">
    <cfRule type="cellIs" dxfId="1" priority="16" operator="greaterThan">
      <formula>260</formula>
    </cfRule>
    <cfRule type="cellIs" dxfId="1" priority="17" operator="greaterThan">
      <formula>330</formula>
    </cfRule>
  </conditionalFormatting>
  <conditionalFormatting sqref="B5">
    <cfRule type="duplicateValues" dxfId="0" priority="6"/>
  </conditionalFormatting>
  <conditionalFormatting sqref="D5">
    <cfRule type="duplicateValues" dxfId="0" priority="5"/>
  </conditionalFormatting>
  <conditionalFormatting sqref="N5">
    <cfRule type="cellIs" dxfId="1" priority="7" operator="greaterThan">
      <formula>260</formula>
    </cfRule>
    <cfRule type="cellIs" dxfId="1" priority="8" operator="greaterThan">
      <formula>330</formula>
    </cfRule>
  </conditionalFormatting>
  <conditionalFormatting sqref="B6">
    <cfRule type="duplicateValues" dxfId="0" priority="2"/>
  </conditionalFormatting>
  <conditionalFormatting sqref="D6">
    <cfRule type="duplicateValues" dxfId="0" priority="1"/>
  </conditionalFormatting>
  <conditionalFormatting sqref="N6">
    <cfRule type="cellIs" dxfId="1" priority="3" operator="greaterThan">
      <formula>260</formula>
    </cfRule>
    <cfRule type="cellIs" dxfId="1" priority="4" operator="greaterThan">
      <formula>330</formula>
    </cfRule>
  </conditionalFormatting>
  <conditionalFormatting sqref="N7">
    <cfRule type="cellIs" dxfId="1" priority="64" operator="greaterThan">
      <formula>260</formula>
    </cfRule>
    <cfRule type="cellIs" dxfId="1" priority="65" operator="greaterThan">
      <formula>330</formula>
    </cfRule>
  </conditionalFormatting>
  <conditionalFormatting sqref="N8">
    <cfRule type="cellIs" dxfId="1" priority="76" operator="greaterThan">
      <formula>260</formula>
    </cfRule>
    <cfRule type="cellIs" dxfId="1" priority="77" operator="greaterThan">
      <formula>330</formula>
    </cfRule>
  </conditionalFormatting>
  <conditionalFormatting sqref="B7:B1048576 B1:B3">
    <cfRule type="duplicateValues" dxfId="0" priority="19"/>
  </conditionalFormatting>
  <conditionalFormatting sqref="D7:D1048576 D1:D3">
    <cfRule type="duplicateValues" dxfId="0" priority="18"/>
  </conditionalFormatting>
  <conditionalFormatting sqref="N9:N1048576 N2:N3">
    <cfRule type="cellIs" dxfId="1" priority="86" operator="greaterThan">
      <formula>260</formula>
    </cfRule>
    <cfRule type="cellIs" dxfId="1" priority="87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5"/>
  <sheetViews>
    <sheetView showGridLines="0" zoomScale="115" zoomScaleNormal="115" workbookViewId="0">
      <selection activeCell="D14" sqref="D14"/>
    </sheetView>
  </sheetViews>
  <sheetFormatPr defaultColWidth="9.14285714285714" defaultRowHeight="12.75" customHeight="1"/>
  <cols>
    <col min="1" max="1" width="22" style="651" customWidth="1"/>
    <col min="2" max="2" width="8.14285714285714" style="651" customWidth="1"/>
    <col min="3" max="3" width="10.2857142857143" style="651" customWidth="1"/>
    <col min="4" max="4" width="16.8571428571429" style="651" customWidth="1"/>
    <col min="5" max="5" width="15.1428571428571" style="651" customWidth="1"/>
    <col min="6" max="6" width="10.2857142857143" style="651" hidden="1" customWidth="1"/>
    <col min="7" max="7" width="10.2857142857143" style="651" customWidth="1"/>
    <col min="8" max="8" width="11.2857142857143" style="718" customWidth="1"/>
    <col min="9" max="9" width="4.71428571428571" style="719" customWidth="1"/>
    <col min="10" max="13" width="9.71428571428571" style="719" customWidth="1"/>
    <col min="14" max="14" width="5" style="445" customWidth="1"/>
    <col min="15" max="15" width="8" style="720" customWidth="1"/>
    <col min="16" max="17" width="9.14285714285714" style="651"/>
    <col min="18" max="18" width="5.71428571428571" style="651" customWidth="1"/>
    <col min="19" max="20" width="9.42857142857143" style="719" customWidth="1"/>
    <col min="21" max="21" width="9.14285714285714" style="651"/>
    <col min="22" max="22" width="5.71428571428571" style="651" customWidth="1"/>
    <col min="23" max="16384" width="9.14285714285714" style="651"/>
  </cols>
  <sheetData>
    <row r="1" s="30" customFormat="1" ht="21.95" customHeight="1" spans="1:49">
      <c r="A1" s="39" t="s">
        <v>61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9"/>
    </row>
    <row r="2" s="576" customFormat="1" ht="21.95" customHeight="1" spans="1:45">
      <c r="A2" s="704" t="s">
        <v>59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704"/>
      <c r="O2" s="704"/>
      <c r="P2" s="704"/>
      <c r="Q2" s="704"/>
      <c r="R2" s="704"/>
      <c r="S2" s="704"/>
      <c r="T2" s="704"/>
      <c r="U2" s="704"/>
      <c r="V2" s="704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724"/>
      <c r="AM2" s="724"/>
      <c r="AN2" s="724"/>
      <c r="AO2" s="724"/>
      <c r="AP2" s="724"/>
      <c r="AQ2" s="724"/>
      <c r="AR2" s="724"/>
      <c r="AS2" s="724"/>
    </row>
    <row r="3" s="697" customFormat="1" ht="21.95" customHeight="1" spans="1:45">
      <c r="A3" s="705" t="s">
        <v>60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725"/>
      <c r="AM3" s="725"/>
      <c r="AN3" s="725"/>
      <c r="AO3" s="725"/>
      <c r="AP3" s="725"/>
      <c r="AQ3" s="725"/>
      <c r="AR3" s="725"/>
      <c r="AS3" s="725"/>
    </row>
    <row r="4" s="651" customFormat="1" ht="18" customHeight="1" spans="1:20">
      <c r="A4" s="721" t="s">
        <v>137</v>
      </c>
      <c r="B4" s="721" t="s">
        <v>138</v>
      </c>
      <c r="C4" s="579" t="s">
        <v>139</v>
      </c>
      <c r="D4" s="721"/>
      <c r="E4" s="721" t="s">
        <v>140</v>
      </c>
      <c r="F4" s="721"/>
      <c r="G4" s="721"/>
      <c r="H4" s="722" t="s">
        <v>112</v>
      </c>
      <c r="I4" s="719"/>
      <c r="J4" s="719"/>
      <c r="K4" s="719"/>
      <c r="L4" s="719"/>
      <c r="M4" s="719"/>
      <c r="O4" s="720"/>
      <c r="S4" s="719"/>
      <c r="T4" s="719"/>
    </row>
    <row r="5" s="651" customFormat="1" ht="18" customHeight="1" spans="1:20">
      <c r="A5" s="721" t="s">
        <v>137</v>
      </c>
      <c r="B5" s="721" t="s">
        <v>141</v>
      </c>
      <c r="C5" s="579" t="s">
        <v>139</v>
      </c>
      <c r="D5" s="721"/>
      <c r="E5" s="721" t="s">
        <v>142</v>
      </c>
      <c r="F5" s="721"/>
      <c r="G5" s="721"/>
      <c r="H5" s="722" t="s">
        <v>143</v>
      </c>
      <c r="I5" s="719"/>
      <c r="J5" s="719"/>
      <c r="K5" s="719"/>
      <c r="L5" s="719"/>
      <c r="M5" s="719"/>
      <c r="O5" s="720"/>
      <c r="S5" s="719"/>
      <c r="T5" s="719"/>
    </row>
    <row r="6" ht="18" customHeight="1" spans="14:14">
      <c r="N6" s="651"/>
    </row>
    <row r="7" ht="18" customHeight="1" spans="14:14">
      <c r="N7" s="651"/>
    </row>
    <row r="8" ht="18" customHeight="1" spans="14:14">
      <c r="N8" s="651"/>
    </row>
    <row r="9" ht="18" customHeight="1" spans="14:14">
      <c r="N9" s="651"/>
    </row>
    <row r="10" ht="18" customHeight="1" spans="14:14">
      <c r="N10" s="651"/>
    </row>
    <row r="11" ht="18" customHeight="1" spans="14:14">
      <c r="N11" s="651"/>
    </row>
    <row r="12" ht="18" customHeight="1" spans="14:14">
      <c r="N12" s="651"/>
    </row>
    <row r="13" ht="18" customHeight="1" spans="14:14">
      <c r="N13" s="651"/>
    </row>
    <row r="14" ht="18" customHeight="1" spans="6:14">
      <c r="F14" s="723"/>
      <c r="G14" s="723"/>
      <c r="N14" s="651"/>
    </row>
    <row r="15" ht="18" customHeight="1" spans="6:14">
      <c r="F15" s="651" t="s">
        <v>52</v>
      </c>
      <c r="N15" s="651"/>
    </row>
    <row r="16" ht="18" customHeight="1" spans="14:14">
      <c r="N16" s="651"/>
    </row>
    <row r="17" customHeight="1" spans="14:14">
      <c r="N17" s="651"/>
    </row>
    <row r="18" customHeight="1" spans="14:14">
      <c r="N18" s="651"/>
    </row>
    <row r="19" customHeight="1" spans="14:14">
      <c r="N19" s="651"/>
    </row>
    <row r="20" customHeight="1" spans="14:14">
      <c r="N20" s="651"/>
    </row>
    <row r="21" customHeight="1" spans="14:14">
      <c r="N21" s="651"/>
    </row>
    <row r="22" customHeight="1" spans="14:14">
      <c r="N22" s="651"/>
    </row>
    <row r="23" customHeight="1" spans="14:14">
      <c r="N23" s="651"/>
    </row>
    <row r="24" customHeight="1" spans="14:14">
      <c r="N24" s="651"/>
    </row>
    <row r="25" customHeight="1" spans="14:14">
      <c r="N25" s="651"/>
    </row>
    <row r="26" customHeight="1" spans="14:14">
      <c r="N26" s="651"/>
    </row>
    <row r="27" customHeight="1" spans="14:14">
      <c r="N27" s="651"/>
    </row>
    <row r="28" customHeight="1" spans="14:14">
      <c r="N28" s="651"/>
    </row>
    <row r="29" customHeight="1" spans="14:14">
      <c r="N29" s="651"/>
    </row>
    <row r="30" customHeight="1" spans="14:14">
      <c r="N30" s="651"/>
    </row>
    <row r="31" customHeight="1" spans="14:14">
      <c r="N31" s="651"/>
    </row>
    <row r="32" customHeight="1" spans="14:14">
      <c r="N32" s="651"/>
    </row>
    <row r="33" customHeight="1" spans="14:14">
      <c r="N33" s="651"/>
    </row>
    <row r="34" customHeight="1" spans="14:14">
      <c r="N34" s="651"/>
    </row>
    <row r="35" customHeight="1" spans="14:14">
      <c r="N35" s="651"/>
    </row>
    <row r="36" customHeight="1" spans="14:14">
      <c r="N36" s="651"/>
    </row>
    <row r="37" customHeight="1" spans="14:14">
      <c r="N37" s="651"/>
    </row>
    <row r="38" customHeight="1" spans="14:14">
      <c r="N38" s="651"/>
    </row>
    <row r="39" customHeight="1" spans="14:14">
      <c r="N39" s="651"/>
    </row>
    <row r="40" customHeight="1" spans="14:14">
      <c r="N40" s="651"/>
    </row>
    <row r="41" customHeight="1" spans="14:14">
      <c r="N41" s="651"/>
    </row>
    <row r="42" customHeight="1" spans="14:14">
      <c r="N42" s="651"/>
    </row>
    <row r="43" customHeight="1" spans="14:14">
      <c r="N43" s="651"/>
    </row>
    <row r="44" customHeight="1" spans="14:14">
      <c r="N44" s="651"/>
    </row>
    <row r="45" customHeight="1" spans="14:14">
      <c r="N45" s="651"/>
    </row>
    <row r="46" customHeight="1" spans="14:14">
      <c r="N46" s="651"/>
    </row>
    <row r="47" customHeight="1" spans="14:14">
      <c r="N47" s="463"/>
    </row>
    <row r="48" customHeight="1" spans="14:14">
      <c r="N48" s="463"/>
    </row>
    <row r="49" customHeight="1" spans="14:14">
      <c r="N49" s="463"/>
    </row>
    <row r="50" customHeight="1" spans="14:14">
      <c r="N50" s="463"/>
    </row>
    <row r="51" customHeight="1" spans="14:14">
      <c r="N51" s="463"/>
    </row>
    <row r="52" customHeight="1" spans="14:14">
      <c r="N52" s="463"/>
    </row>
    <row r="53" customHeight="1" spans="14:14">
      <c r="N53" s="463"/>
    </row>
    <row r="54" customHeight="1" spans="14:14">
      <c r="N54" s="463"/>
    </row>
    <row r="55" customHeight="1" spans="14:14">
      <c r="N55" s="463"/>
    </row>
    <row r="56" customHeight="1" spans="14:14">
      <c r="N56" s="463"/>
    </row>
    <row r="57" customHeight="1" spans="14:14">
      <c r="N57" s="463"/>
    </row>
    <row r="58" customHeight="1" spans="14:14">
      <c r="N58" s="463"/>
    </row>
    <row r="59" customHeight="1" spans="14:14">
      <c r="N59" s="463"/>
    </row>
    <row r="60" customHeight="1" spans="14:14">
      <c r="N60" s="463"/>
    </row>
    <row r="61" customHeight="1" spans="14:14">
      <c r="N61" s="463"/>
    </row>
    <row r="62" customHeight="1" spans="14:14">
      <c r="N62" s="463"/>
    </row>
    <row r="63" customHeight="1" spans="14:14">
      <c r="N63" s="463"/>
    </row>
    <row r="64" customHeight="1" spans="14:14">
      <c r="N64" s="463"/>
    </row>
    <row r="65" customHeight="1" spans="14:14">
      <c r="N65" s="463"/>
    </row>
    <row r="66" customHeight="1" spans="14:14">
      <c r="N66" s="463"/>
    </row>
    <row r="67" customHeight="1" spans="14:14">
      <c r="N67" s="463"/>
    </row>
    <row r="68" customHeight="1" spans="14:14">
      <c r="N68" s="463"/>
    </row>
    <row r="69" customHeight="1" spans="14:14">
      <c r="N69" s="463"/>
    </row>
    <row r="70" customHeight="1" spans="14:14">
      <c r="N70" s="463"/>
    </row>
    <row r="71" customHeight="1" spans="14:14">
      <c r="N71" s="463"/>
    </row>
    <row r="72" customHeight="1" spans="14:14">
      <c r="N72" s="463"/>
    </row>
    <row r="73" customHeight="1" spans="14:14">
      <c r="N73" s="463"/>
    </row>
    <row r="74" customHeight="1" spans="14:14">
      <c r="N74" s="463"/>
    </row>
    <row r="75" customHeight="1" spans="14:14">
      <c r="N75" s="463"/>
    </row>
    <row r="76" customHeight="1" spans="14:14">
      <c r="N76" s="463"/>
    </row>
    <row r="77" customHeight="1" spans="14:14">
      <c r="N77" s="463"/>
    </row>
    <row r="78" customHeight="1" spans="14:14">
      <c r="N78" s="463"/>
    </row>
    <row r="79" customHeight="1" spans="14:14">
      <c r="N79" s="463"/>
    </row>
    <row r="80" customHeight="1" spans="14:14">
      <c r="N80" s="463"/>
    </row>
    <row r="81" customHeight="1" spans="14:14">
      <c r="N81" s="463"/>
    </row>
    <row r="82" customHeight="1" spans="14:14">
      <c r="N82" s="463"/>
    </row>
    <row r="83" customHeight="1" spans="14:14">
      <c r="N83" s="463"/>
    </row>
    <row r="84" customHeight="1" spans="14:14">
      <c r="N84" s="463"/>
    </row>
    <row r="85" customHeight="1" spans="14:14">
      <c r="N85" s="463"/>
    </row>
    <row r="86" customHeight="1" spans="14:14">
      <c r="N86" s="463"/>
    </row>
    <row r="87" customHeight="1" spans="14:14">
      <c r="N87" s="463"/>
    </row>
    <row r="88" customHeight="1" spans="14:14">
      <c r="N88" s="463"/>
    </row>
    <row r="89" customHeight="1" spans="14:14">
      <c r="N89" s="463"/>
    </row>
    <row r="90" customHeight="1" spans="14:14">
      <c r="N90" s="463"/>
    </row>
    <row r="91" customHeight="1" spans="14:14">
      <c r="N91" s="463"/>
    </row>
    <row r="92" customHeight="1" spans="14:14">
      <c r="N92" s="463"/>
    </row>
    <row r="93" customHeight="1" spans="14:14">
      <c r="N93" s="463"/>
    </row>
    <row r="94" customHeight="1" spans="14:14">
      <c r="N94" s="463"/>
    </row>
    <row r="95" customHeight="1" spans="14:14">
      <c r="N95" s="463"/>
    </row>
    <row r="96" customHeight="1" spans="14:14">
      <c r="N96" s="463"/>
    </row>
    <row r="97" customHeight="1" spans="14:14">
      <c r="N97" s="463"/>
    </row>
    <row r="98" customHeight="1" spans="14:14">
      <c r="N98" s="463"/>
    </row>
    <row r="99" customHeight="1" spans="14:14">
      <c r="N99" s="463"/>
    </row>
    <row r="100" customHeight="1" spans="14:14">
      <c r="N100" s="463"/>
    </row>
    <row r="101" customHeight="1" spans="14:14">
      <c r="N101" s="463"/>
    </row>
    <row r="102" customHeight="1" spans="14:14">
      <c r="N102" s="463"/>
    </row>
    <row r="103" customHeight="1" spans="14:14">
      <c r="N103" s="463"/>
    </row>
    <row r="104" customHeight="1" spans="14:14">
      <c r="N104" s="463"/>
    </row>
    <row r="105" customHeight="1" spans="14:14">
      <c r="N105" s="463"/>
    </row>
    <row r="106" customHeight="1" spans="14:14">
      <c r="N106" s="463"/>
    </row>
    <row r="107" customHeight="1" spans="14:14">
      <c r="N107" s="463"/>
    </row>
    <row r="108" customHeight="1" spans="14:14">
      <c r="N108" s="463"/>
    </row>
    <row r="109" customHeight="1" spans="14:14">
      <c r="N109" s="463"/>
    </row>
    <row r="110" customHeight="1" spans="14:14">
      <c r="N110" s="463"/>
    </row>
    <row r="111" customHeight="1" spans="14:14">
      <c r="N111" s="463"/>
    </row>
    <row r="112" customHeight="1" spans="14:14">
      <c r="N112" s="463"/>
    </row>
    <row r="113" customHeight="1" spans="14:14">
      <c r="N113" s="463"/>
    </row>
    <row r="114" customHeight="1" spans="14:14">
      <c r="N114" s="463"/>
    </row>
    <row r="115" customHeight="1" spans="14:14">
      <c r="N115" s="463"/>
    </row>
  </sheetData>
  <mergeCells count="2">
    <mergeCell ref="A2:V2"/>
    <mergeCell ref="A3:V3"/>
  </mergeCells>
  <conditionalFormatting sqref="B4">
    <cfRule type="duplicateValues" dxfId="0" priority="4"/>
  </conditionalFormatting>
  <conditionalFormatting sqref="D4">
    <cfRule type="duplicateValues" dxfId="0" priority="2"/>
  </conditionalFormatting>
  <conditionalFormatting sqref="N4">
    <cfRule type="cellIs" dxfId="1" priority="8" operator="greaterThan">
      <formula>330</formula>
    </cfRule>
    <cfRule type="cellIs" dxfId="1" priority="6" operator="greaterThan">
      <formula>260</formula>
    </cfRule>
  </conditionalFormatting>
  <conditionalFormatting sqref="B5">
    <cfRule type="duplicateValues" dxfId="0" priority="3"/>
  </conditionalFormatting>
  <conditionalFormatting sqref="D5">
    <cfRule type="duplicateValues" dxfId="0" priority="1"/>
  </conditionalFormatting>
  <conditionalFormatting sqref="N5">
    <cfRule type="cellIs" dxfId="1" priority="7" operator="greaterThan">
      <formula>330</formula>
    </cfRule>
    <cfRule type="cellIs" dxfId="1" priority="5" operator="greaterThan">
      <formula>260</formula>
    </cfRule>
  </conditionalFormatting>
  <conditionalFormatting sqref="B1:B3 B6:B1048576">
    <cfRule type="duplicateValues" dxfId="0" priority="26"/>
  </conditionalFormatting>
  <conditionalFormatting sqref="D1:D3 D6:D1048576">
    <cfRule type="duplicateValues" dxfId="0" priority="25"/>
  </conditionalFormatting>
  <conditionalFormatting sqref="N2:N3 N6:N1048576">
    <cfRule type="cellIs" dxfId="1" priority="31" operator="greaterThan">
      <formula>260</formula>
    </cfRule>
    <cfRule type="cellIs" dxfId="1" priority="32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3"/>
  <sheetViews>
    <sheetView showGridLines="0" workbookViewId="0">
      <selection activeCell="A3" sqref="A3:V3"/>
    </sheetView>
  </sheetViews>
  <sheetFormatPr defaultColWidth="9" defaultRowHeight="12" customHeight="1"/>
  <cols>
    <col min="1" max="1" width="25.4285714285714" style="699" customWidth="1"/>
    <col min="2" max="2" width="8" style="581" customWidth="1"/>
    <col min="3" max="3" width="6.71428571428571" style="622" customWidth="1"/>
    <col min="4" max="4" width="17" style="581" customWidth="1"/>
    <col min="5" max="5" width="16.5714285714286" style="581" customWidth="1"/>
    <col min="6" max="6" width="10.2857142857143" style="581" hidden="1" customWidth="1"/>
    <col min="7" max="7" width="10.2857142857143" style="581" customWidth="1"/>
    <col min="8" max="8" width="9.14285714285714" style="622" customWidth="1"/>
    <col min="9" max="9" width="6.14285714285714" style="540" customWidth="1"/>
    <col min="10" max="10" width="9.71428571428571" style="540" customWidth="1"/>
    <col min="11" max="11" width="9.28571428571429" style="700" customWidth="1"/>
    <col min="12" max="12" width="9.42857142857143" style="540" customWidth="1"/>
    <col min="13" max="13" width="13.1428571428571" style="540" customWidth="1"/>
    <col min="14" max="14" width="5" style="445" customWidth="1"/>
    <col min="15" max="15" width="7.14285714285714" style="701" customWidth="1"/>
    <col min="16" max="16" width="10.5714285714286" style="581" customWidth="1"/>
    <col min="17" max="17" width="10.7142857142857" style="581" customWidth="1"/>
    <col min="18" max="18" width="9.42857142857143" style="581" customWidth="1"/>
    <col min="19" max="20" width="9.42857142857143" style="540" customWidth="1"/>
    <col min="21" max="21" width="9" style="581"/>
    <col min="22" max="22" width="9" style="702"/>
    <col min="23" max="50" width="9" style="129"/>
    <col min="51" max="51" width="9" style="703"/>
    <col min="52" max="16384" width="9" style="581"/>
  </cols>
  <sheetData>
    <row r="1" s="30" customFormat="1" ht="21.95" customHeight="1" spans="1:51">
      <c r="A1" s="39" t="s">
        <v>144</v>
      </c>
      <c r="B1" s="39" t="s">
        <v>28</v>
      </c>
      <c r="C1" s="39" t="s">
        <v>29</v>
      </c>
      <c r="D1" s="39" t="s">
        <v>30</v>
      </c>
      <c r="E1" s="39" t="s">
        <v>31</v>
      </c>
      <c r="F1" s="39" t="s">
        <v>32</v>
      </c>
      <c r="G1" s="39" t="s">
        <v>145</v>
      </c>
      <c r="H1" s="40" t="s">
        <v>34</v>
      </c>
      <c r="I1" s="44" t="s">
        <v>35</v>
      </c>
      <c r="J1" s="41" t="s">
        <v>36</v>
      </c>
      <c r="K1" s="48" t="s">
        <v>37</v>
      </c>
      <c r="L1" s="48" t="s">
        <v>38</v>
      </c>
      <c r="M1" s="48" t="s">
        <v>39</v>
      </c>
      <c r="N1" s="52" t="s">
        <v>40</v>
      </c>
      <c r="O1" s="234" t="s">
        <v>41</v>
      </c>
      <c r="P1" s="50" t="s">
        <v>42</v>
      </c>
      <c r="Q1" s="50" t="s">
        <v>43</v>
      </c>
      <c r="R1" s="51" t="s">
        <v>44</v>
      </c>
      <c r="S1" s="41" t="s">
        <v>45</v>
      </c>
      <c r="T1" s="41" t="s">
        <v>46</v>
      </c>
      <c r="U1" s="55" t="s">
        <v>47</v>
      </c>
      <c r="V1" s="30" t="s">
        <v>34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9"/>
    </row>
    <row r="2" s="576" customFormat="1" ht="21.95" customHeight="1" spans="1:51">
      <c r="A2" s="704" t="s">
        <v>59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704"/>
      <c r="O2" s="704"/>
      <c r="P2" s="704"/>
      <c r="Q2" s="704"/>
      <c r="R2" s="704"/>
      <c r="S2" s="704"/>
      <c r="T2" s="704"/>
      <c r="U2" s="704"/>
      <c r="V2" s="704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606"/>
      <c r="AP2" s="606"/>
      <c r="AQ2" s="606"/>
      <c r="AR2" s="606"/>
      <c r="AS2" s="606"/>
      <c r="AT2" s="606"/>
      <c r="AU2" s="606"/>
      <c r="AV2" s="606"/>
      <c r="AW2" s="606"/>
      <c r="AX2" s="606"/>
      <c r="AY2" s="608"/>
    </row>
    <row r="3" s="697" customFormat="1" ht="21.95" customHeight="1" spans="1:51">
      <c r="A3" s="705" t="s">
        <v>60</v>
      </c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6"/>
      <c r="AN3" s="606"/>
      <c r="AO3" s="606"/>
      <c r="AP3" s="606"/>
      <c r="AQ3" s="606"/>
      <c r="AR3" s="606"/>
      <c r="AS3" s="606"/>
      <c r="AT3" s="606"/>
      <c r="AU3" s="606"/>
      <c r="AV3" s="606"/>
      <c r="AW3" s="606"/>
      <c r="AX3" s="606"/>
      <c r="AY3" s="717"/>
    </row>
    <row r="4" s="698" customFormat="1" ht="21.95" customHeight="1" spans="1:22">
      <c r="A4" s="706" t="s">
        <v>146</v>
      </c>
      <c r="B4" s="706" t="s">
        <v>147</v>
      </c>
      <c r="C4" s="706"/>
      <c r="D4" s="706"/>
      <c r="E4" s="706" t="s">
        <v>109</v>
      </c>
      <c r="F4" s="706"/>
      <c r="G4" s="706" t="s">
        <v>148</v>
      </c>
      <c r="H4" s="581" t="s">
        <v>149</v>
      </c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</row>
    <row r="5" s="698" customFormat="1" ht="21.95" customHeight="1" spans="1:22">
      <c r="A5" s="706" t="s">
        <v>150</v>
      </c>
      <c r="B5" s="706" t="s">
        <v>151</v>
      </c>
      <c r="C5" s="706"/>
      <c r="D5" s="706"/>
      <c r="E5" s="706" t="s">
        <v>152</v>
      </c>
      <c r="F5" s="706" t="s">
        <v>153</v>
      </c>
      <c r="G5" s="706" t="s">
        <v>154</v>
      </c>
      <c r="H5" s="707" t="s">
        <v>143</v>
      </c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</row>
    <row r="6" s="606" customFormat="1" ht="21.95" customHeight="1" spans="1:22">
      <c r="A6" s="708" t="s">
        <v>155</v>
      </c>
      <c r="B6" s="708"/>
      <c r="C6" s="709"/>
      <c r="D6" s="709"/>
      <c r="E6" s="708"/>
      <c r="F6" s="709"/>
      <c r="G6" s="709"/>
      <c r="H6" s="709"/>
      <c r="I6" s="709"/>
      <c r="J6" s="709"/>
      <c r="K6" s="709"/>
      <c r="L6" s="709"/>
      <c r="M6" s="709"/>
      <c r="N6" s="709"/>
      <c r="O6" s="709"/>
      <c r="P6" s="709"/>
      <c r="Q6" s="709"/>
      <c r="R6" s="709"/>
      <c r="S6" s="709"/>
      <c r="T6" s="709"/>
      <c r="U6" s="709"/>
      <c r="V6" s="709"/>
    </row>
    <row r="7" s="129" customFormat="1" customHeight="1" spans="1:20">
      <c r="A7" s="710" t="s">
        <v>156</v>
      </c>
      <c r="B7" s="711"/>
      <c r="C7" s="712"/>
      <c r="H7" s="712"/>
      <c r="I7" s="714"/>
      <c r="J7" s="714"/>
      <c r="K7" s="715"/>
      <c r="L7" s="714"/>
      <c r="M7" s="714"/>
      <c r="N7" s="651"/>
      <c r="O7" s="716"/>
      <c r="S7" s="714"/>
      <c r="T7" s="714"/>
    </row>
    <row r="8" s="129" customFormat="1" customHeight="1" spans="1:20">
      <c r="A8" s="713"/>
      <c r="C8" s="712"/>
      <c r="H8" s="712"/>
      <c r="I8" s="714"/>
      <c r="J8" s="714"/>
      <c r="K8" s="715"/>
      <c r="L8" s="714"/>
      <c r="M8" s="714"/>
      <c r="N8" s="651"/>
      <c r="O8" s="716"/>
      <c r="S8" s="714"/>
      <c r="T8" s="714"/>
    </row>
    <row r="9" s="129" customFormat="1" customHeight="1" spans="1:20">
      <c r="A9" s="713"/>
      <c r="C9" s="712"/>
      <c r="H9" s="712"/>
      <c r="I9" s="714"/>
      <c r="J9" s="714"/>
      <c r="K9" s="715"/>
      <c r="L9" s="714"/>
      <c r="M9" s="714"/>
      <c r="N9" s="651"/>
      <c r="O9" s="716"/>
      <c r="S9" s="714"/>
      <c r="T9" s="714"/>
    </row>
    <row r="10" s="129" customFormat="1" customHeight="1" spans="1:20">
      <c r="A10" s="713"/>
      <c r="C10" s="712"/>
      <c r="H10" s="712"/>
      <c r="I10" s="714"/>
      <c r="J10" s="714"/>
      <c r="K10" s="715"/>
      <c r="L10" s="714"/>
      <c r="M10" s="714"/>
      <c r="N10" s="651"/>
      <c r="O10" s="716"/>
      <c r="S10" s="714"/>
      <c r="T10" s="714"/>
    </row>
    <row r="11" s="129" customFormat="1" customHeight="1" spans="1:20">
      <c r="A11" s="713"/>
      <c r="C11" s="712"/>
      <c r="H11" s="712"/>
      <c r="I11" s="714"/>
      <c r="J11" s="714"/>
      <c r="K11" s="715"/>
      <c r="L11" s="714"/>
      <c r="M11" s="714"/>
      <c r="N11" s="651"/>
      <c r="O11" s="716"/>
      <c r="S11" s="714"/>
      <c r="T11" s="714"/>
    </row>
    <row r="12" s="129" customFormat="1" customHeight="1" spans="1:20">
      <c r="A12" s="713"/>
      <c r="C12" s="712"/>
      <c r="H12" s="712"/>
      <c r="I12" s="714"/>
      <c r="J12" s="714"/>
      <c r="K12" s="715"/>
      <c r="L12" s="714"/>
      <c r="M12" s="714"/>
      <c r="N12" s="651"/>
      <c r="O12" s="716"/>
      <c r="S12" s="714"/>
      <c r="T12" s="714"/>
    </row>
    <row r="13" s="129" customFormat="1" customHeight="1" spans="1:20">
      <c r="A13" s="713"/>
      <c r="C13" s="712"/>
      <c r="H13" s="712"/>
      <c r="I13" s="714"/>
      <c r="J13" s="714"/>
      <c r="K13" s="715"/>
      <c r="L13" s="714"/>
      <c r="M13" s="714"/>
      <c r="N13" s="651"/>
      <c r="O13" s="716"/>
      <c r="S13" s="714"/>
      <c r="T13" s="714"/>
    </row>
    <row r="14" s="129" customFormat="1" customHeight="1" spans="1:20">
      <c r="A14" s="713"/>
      <c r="C14" s="712"/>
      <c r="H14" s="712"/>
      <c r="I14" s="714"/>
      <c r="J14" s="714"/>
      <c r="K14" s="715"/>
      <c r="L14" s="714"/>
      <c r="M14" s="714"/>
      <c r="N14" s="651"/>
      <c r="O14" s="716"/>
      <c r="S14" s="714"/>
      <c r="T14" s="714"/>
    </row>
    <row r="15" s="129" customFormat="1" customHeight="1" spans="1:20">
      <c r="A15" s="713"/>
      <c r="C15" s="712"/>
      <c r="H15" s="712"/>
      <c r="I15" s="714"/>
      <c r="J15" s="714"/>
      <c r="K15" s="715"/>
      <c r="L15" s="714"/>
      <c r="O15" s="716"/>
      <c r="S15" s="714"/>
      <c r="T15" s="714"/>
    </row>
    <row r="16" s="129" customFormat="1" customHeight="1" spans="1:20">
      <c r="A16" s="713"/>
      <c r="C16" s="712"/>
      <c r="H16" s="712"/>
      <c r="I16" s="714"/>
      <c r="J16" s="714"/>
      <c r="K16" s="715"/>
      <c r="L16" s="714"/>
      <c r="N16" s="129" t="s">
        <v>52</v>
      </c>
      <c r="O16" s="716"/>
      <c r="S16" s="714"/>
      <c r="T16" s="714"/>
    </row>
    <row r="17" s="129" customFormat="1" customHeight="1" spans="1:20">
      <c r="A17" s="713"/>
      <c r="C17" s="712"/>
      <c r="H17" s="712"/>
      <c r="I17" s="714"/>
      <c r="J17" s="714"/>
      <c r="K17" s="715"/>
      <c r="L17" s="714"/>
      <c r="O17" s="716"/>
      <c r="S17" s="714"/>
      <c r="T17" s="714"/>
    </row>
    <row r="18" s="129" customFormat="1" customHeight="1" spans="1:20">
      <c r="A18" s="713"/>
      <c r="C18" s="712"/>
      <c r="H18" s="712"/>
      <c r="I18" s="714"/>
      <c r="J18" s="714"/>
      <c r="K18" s="715"/>
      <c r="L18" s="714"/>
      <c r="O18" s="716"/>
      <c r="S18" s="714"/>
      <c r="T18" s="714"/>
    </row>
    <row r="19" s="129" customFormat="1" customHeight="1" spans="1:20">
      <c r="A19" s="713"/>
      <c r="C19" s="712"/>
      <c r="H19" s="712"/>
      <c r="I19" s="714"/>
      <c r="J19" s="714"/>
      <c r="K19" s="715"/>
      <c r="L19" s="714"/>
      <c r="O19" s="716"/>
      <c r="S19" s="714"/>
      <c r="T19" s="714"/>
    </row>
    <row r="20" s="129" customFormat="1" customHeight="1" spans="1:20">
      <c r="A20" s="713"/>
      <c r="C20" s="712"/>
      <c r="H20" s="712"/>
      <c r="I20" s="714"/>
      <c r="J20" s="714"/>
      <c r="K20" s="715"/>
      <c r="L20" s="714"/>
      <c r="M20" s="714"/>
      <c r="N20" s="651"/>
      <c r="O20" s="716"/>
      <c r="S20" s="714"/>
      <c r="T20" s="714"/>
    </row>
    <row r="21" s="129" customFormat="1" customHeight="1" spans="1:20">
      <c r="A21" s="713"/>
      <c r="C21" s="712"/>
      <c r="H21" s="712"/>
      <c r="I21" s="714"/>
      <c r="J21" s="714"/>
      <c r="K21" s="715"/>
      <c r="L21" s="714"/>
      <c r="M21" s="714"/>
      <c r="N21" s="651"/>
      <c r="O21" s="716"/>
      <c r="S21" s="714"/>
      <c r="T21" s="714"/>
    </row>
    <row r="22" s="129" customFormat="1" customHeight="1" spans="1:20">
      <c r="A22" s="713"/>
      <c r="C22" s="712"/>
      <c r="H22" s="712"/>
      <c r="I22" s="714"/>
      <c r="J22" s="714"/>
      <c r="K22" s="715"/>
      <c r="L22" s="714"/>
      <c r="M22" s="714"/>
      <c r="N22" s="651"/>
      <c r="O22" s="716"/>
      <c r="S22" s="714"/>
      <c r="T22" s="714"/>
    </row>
    <row r="23" s="129" customFormat="1" customHeight="1" spans="1:20">
      <c r="A23" s="713"/>
      <c r="C23" s="712"/>
      <c r="H23" s="712"/>
      <c r="I23" s="714"/>
      <c r="J23" s="714"/>
      <c r="K23" s="715"/>
      <c r="L23" s="714"/>
      <c r="M23" s="714"/>
      <c r="N23" s="651"/>
      <c r="O23" s="716"/>
      <c r="S23" s="714"/>
      <c r="T23" s="714"/>
    </row>
    <row r="24" s="129" customFormat="1" customHeight="1" spans="1:20">
      <c r="A24" s="713"/>
      <c r="C24" s="712"/>
      <c r="H24" s="712"/>
      <c r="I24" s="714"/>
      <c r="J24" s="714"/>
      <c r="K24" s="715"/>
      <c r="L24" s="714"/>
      <c r="M24" s="714"/>
      <c r="N24" s="651"/>
      <c r="O24" s="716"/>
      <c r="S24" s="714"/>
      <c r="T24" s="714"/>
    </row>
    <row r="25" s="129" customFormat="1" customHeight="1" spans="1:20">
      <c r="A25" s="713"/>
      <c r="C25" s="712"/>
      <c r="H25" s="712"/>
      <c r="I25" s="714"/>
      <c r="J25" s="714"/>
      <c r="K25" s="715"/>
      <c r="L25" s="714"/>
      <c r="M25" s="714"/>
      <c r="N25" s="651"/>
      <c r="O25" s="716"/>
      <c r="S25" s="714"/>
      <c r="T25" s="714"/>
    </row>
    <row r="26" s="129" customFormat="1" customHeight="1" spans="1:20">
      <c r="A26" s="713"/>
      <c r="C26" s="712"/>
      <c r="H26" s="712"/>
      <c r="I26" s="714"/>
      <c r="J26" s="714"/>
      <c r="K26" s="715"/>
      <c r="L26" s="714"/>
      <c r="M26" s="714"/>
      <c r="N26" s="651"/>
      <c r="O26" s="716"/>
      <c r="S26" s="714"/>
      <c r="T26" s="714"/>
    </row>
    <row r="27" s="129" customFormat="1" customHeight="1" spans="1:20">
      <c r="A27" s="713"/>
      <c r="C27" s="712"/>
      <c r="H27" s="712"/>
      <c r="I27" s="714"/>
      <c r="J27" s="714"/>
      <c r="K27" s="715"/>
      <c r="L27" s="714"/>
      <c r="M27" s="714"/>
      <c r="N27" s="651"/>
      <c r="O27" s="716"/>
      <c r="S27" s="714"/>
      <c r="T27" s="714"/>
    </row>
    <row r="28" s="129" customFormat="1" customHeight="1" spans="1:20">
      <c r="A28" s="713"/>
      <c r="C28" s="712"/>
      <c r="H28" s="712"/>
      <c r="I28" s="714"/>
      <c r="J28" s="714"/>
      <c r="K28" s="715"/>
      <c r="L28" s="714"/>
      <c r="M28" s="714"/>
      <c r="N28" s="651"/>
      <c r="O28" s="716"/>
      <c r="S28" s="714"/>
      <c r="T28" s="714"/>
    </row>
    <row r="29" s="129" customFormat="1" customHeight="1" spans="1:20">
      <c r="A29" s="713"/>
      <c r="C29" s="712"/>
      <c r="H29" s="712"/>
      <c r="I29" s="714"/>
      <c r="J29" s="714"/>
      <c r="K29" s="715"/>
      <c r="L29" s="714"/>
      <c r="M29" s="714"/>
      <c r="N29" s="651"/>
      <c r="O29" s="716"/>
      <c r="S29" s="714"/>
      <c r="T29" s="714"/>
    </row>
    <row r="30" s="129" customFormat="1" customHeight="1" spans="1:20">
      <c r="A30" s="713"/>
      <c r="C30" s="712"/>
      <c r="H30" s="712"/>
      <c r="I30" s="714"/>
      <c r="J30" s="714"/>
      <c r="K30" s="715"/>
      <c r="L30" s="714"/>
      <c r="M30" s="714"/>
      <c r="N30" s="651"/>
      <c r="O30" s="716"/>
      <c r="S30" s="714"/>
      <c r="T30" s="714"/>
    </row>
    <row r="31" s="129" customFormat="1" customHeight="1" spans="1:20">
      <c r="A31" s="713"/>
      <c r="C31" s="712"/>
      <c r="H31" s="712"/>
      <c r="I31" s="714"/>
      <c r="J31" s="714"/>
      <c r="K31" s="715"/>
      <c r="L31" s="714"/>
      <c r="M31" s="714"/>
      <c r="N31" s="651"/>
      <c r="O31" s="716"/>
      <c r="S31" s="714"/>
      <c r="T31" s="714"/>
    </row>
    <row r="32" s="129" customFormat="1" customHeight="1" spans="1:20">
      <c r="A32" s="713"/>
      <c r="C32" s="712"/>
      <c r="H32" s="712"/>
      <c r="I32" s="714"/>
      <c r="J32" s="714"/>
      <c r="K32" s="715"/>
      <c r="L32" s="714"/>
      <c r="M32" s="714"/>
      <c r="N32" s="651"/>
      <c r="O32" s="716"/>
      <c r="S32" s="714"/>
      <c r="T32" s="714"/>
    </row>
    <row r="33" s="129" customFormat="1" customHeight="1" spans="1:20">
      <c r="A33" s="713"/>
      <c r="C33" s="712"/>
      <c r="H33" s="712"/>
      <c r="I33" s="714"/>
      <c r="J33" s="714"/>
      <c r="K33" s="715"/>
      <c r="L33" s="714"/>
      <c r="M33" s="714"/>
      <c r="N33" s="651"/>
      <c r="O33" s="716"/>
      <c r="S33" s="714"/>
      <c r="T33" s="714"/>
    </row>
    <row r="34" s="129" customFormat="1" customHeight="1" spans="1:20">
      <c r="A34" s="713"/>
      <c r="C34" s="712"/>
      <c r="H34" s="712"/>
      <c r="I34" s="714"/>
      <c r="J34" s="714"/>
      <c r="K34" s="715"/>
      <c r="L34" s="714"/>
      <c r="M34" s="714"/>
      <c r="N34" s="651"/>
      <c r="O34" s="716"/>
      <c r="S34" s="714"/>
      <c r="T34" s="714"/>
    </row>
    <row r="35" s="129" customFormat="1" customHeight="1" spans="1:20">
      <c r="A35" s="713"/>
      <c r="C35" s="712"/>
      <c r="H35" s="712"/>
      <c r="I35" s="714"/>
      <c r="J35" s="714"/>
      <c r="K35" s="715"/>
      <c r="L35" s="714"/>
      <c r="M35" s="714"/>
      <c r="N35" s="651"/>
      <c r="O35" s="716"/>
      <c r="S35" s="714"/>
      <c r="T35" s="714"/>
    </row>
    <row r="36" s="129" customFormat="1" customHeight="1" spans="1:20">
      <c r="A36" s="713"/>
      <c r="C36" s="712"/>
      <c r="H36" s="712"/>
      <c r="I36" s="714"/>
      <c r="J36" s="714"/>
      <c r="K36" s="715"/>
      <c r="L36" s="714"/>
      <c r="M36" s="714"/>
      <c r="N36" s="651"/>
      <c r="O36" s="716"/>
      <c r="S36" s="714"/>
      <c r="T36" s="714"/>
    </row>
    <row r="37" s="129" customFormat="1" customHeight="1" spans="1:20">
      <c r="A37" s="713"/>
      <c r="C37" s="712"/>
      <c r="H37" s="712"/>
      <c r="I37" s="714"/>
      <c r="J37" s="714"/>
      <c r="K37" s="715"/>
      <c r="L37" s="714"/>
      <c r="M37" s="714"/>
      <c r="N37" s="651"/>
      <c r="O37" s="716"/>
      <c r="S37" s="714"/>
      <c r="T37" s="714"/>
    </row>
    <row r="38" s="129" customFormat="1" customHeight="1" spans="1:20">
      <c r="A38" s="713"/>
      <c r="C38" s="712"/>
      <c r="H38" s="712"/>
      <c r="I38" s="714"/>
      <c r="J38" s="714"/>
      <c r="K38" s="715"/>
      <c r="L38" s="714"/>
      <c r="M38" s="714"/>
      <c r="N38" s="651"/>
      <c r="O38" s="716"/>
      <c r="S38" s="714"/>
      <c r="T38" s="714"/>
    </row>
    <row r="39" s="129" customFormat="1" customHeight="1" spans="1:20">
      <c r="A39" s="713"/>
      <c r="C39" s="712"/>
      <c r="H39" s="712"/>
      <c r="I39" s="714"/>
      <c r="J39" s="714"/>
      <c r="K39" s="715"/>
      <c r="L39" s="714"/>
      <c r="M39" s="714"/>
      <c r="N39" s="651"/>
      <c r="O39" s="716"/>
      <c r="S39" s="714"/>
      <c r="T39" s="714"/>
    </row>
    <row r="40" s="129" customFormat="1" customHeight="1" spans="1:20">
      <c r="A40" s="713"/>
      <c r="C40" s="712"/>
      <c r="H40" s="712"/>
      <c r="I40" s="714"/>
      <c r="J40" s="714"/>
      <c r="K40" s="715"/>
      <c r="L40" s="714"/>
      <c r="M40" s="714"/>
      <c r="N40" s="651"/>
      <c r="O40" s="716"/>
      <c r="S40" s="714"/>
      <c r="T40" s="714"/>
    </row>
    <row r="41" s="129" customFormat="1" customHeight="1" spans="1:20">
      <c r="A41" s="713"/>
      <c r="C41" s="712"/>
      <c r="H41" s="712"/>
      <c r="I41" s="714"/>
      <c r="J41" s="714"/>
      <c r="K41" s="715"/>
      <c r="L41" s="714"/>
      <c r="M41" s="714"/>
      <c r="N41" s="651"/>
      <c r="O41" s="716"/>
      <c r="S41" s="714"/>
      <c r="T41" s="714"/>
    </row>
    <row r="42" s="129" customFormat="1" customHeight="1" spans="1:20">
      <c r="A42" s="713"/>
      <c r="C42" s="712"/>
      <c r="H42" s="712"/>
      <c r="I42" s="714"/>
      <c r="J42" s="714"/>
      <c r="K42" s="715"/>
      <c r="L42" s="714"/>
      <c r="M42" s="714"/>
      <c r="N42" s="651"/>
      <c r="O42" s="716"/>
      <c r="S42" s="714"/>
      <c r="T42" s="714"/>
    </row>
    <row r="43" s="129" customFormat="1" customHeight="1" spans="1:20">
      <c r="A43" s="713"/>
      <c r="C43" s="712"/>
      <c r="H43" s="712"/>
      <c r="I43" s="714"/>
      <c r="J43" s="714"/>
      <c r="K43" s="715"/>
      <c r="L43" s="714"/>
      <c r="M43" s="714"/>
      <c r="N43" s="651"/>
      <c r="O43" s="716"/>
      <c r="S43" s="714"/>
      <c r="T43" s="714"/>
    </row>
    <row r="44" s="129" customFormat="1" customHeight="1" spans="1:20">
      <c r="A44" s="713"/>
      <c r="C44" s="712"/>
      <c r="H44" s="712"/>
      <c r="I44" s="714"/>
      <c r="J44" s="714"/>
      <c r="K44" s="715"/>
      <c r="L44" s="714"/>
      <c r="M44" s="714"/>
      <c r="N44" s="651"/>
      <c r="O44" s="716"/>
      <c r="S44" s="714"/>
      <c r="T44" s="714"/>
    </row>
    <row r="45" s="129" customFormat="1" customHeight="1" spans="1:20">
      <c r="A45" s="713"/>
      <c r="C45" s="712"/>
      <c r="H45" s="712"/>
      <c r="I45" s="714"/>
      <c r="J45" s="714"/>
      <c r="K45" s="715"/>
      <c r="L45" s="714"/>
      <c r="M45" s="714"/>
      <c r="N45" s="463"/>
      <c r="O45" s="716"/>
      <c r="S45" s="714"/>
      <c r="T45" s="714"/>
    </row>
    <row r="46" s="129" customFormat="1" customHeight="1" spans="1:20">
      <c r="A46" s="713"/>
      <c r="C46" s="712"/>
      <c r="H46" s="712"/>
      <c r="I46" s="714"/>
      <c r="J46" s="714"/>
      <c r="K46" s="715"/>
      <c r="L46" s="714"/>
      <c r="M46" s="714"/>
      <c r="N46" s="463"/>
      <c r="O46" s="716"/>
      <c r="S46" s="714"/>
      <c r="T46" s="714"/>
    </row>
    <row r="47" s="129" customFormat="1" customHeight="1" spans="1:20">
      <c r="A47" s="713"/>
      <c r="C47" s="712"/>
      <c r="H47" s="712"/>
      <c r="I47" s="714"/>
      <c r="J47" s="714"/>
      <c r="K47" s="715"/>
      <c r="L47" s="714"/>
      <c r="M47" s="714"/>
      <c r="N47" s="463"/>
      <c r="O47" s="716"/>
      <c r="S47" s="714"/>
      <c r="T47" s="714"/>
    </row>
    <row r="48" s="129" customFormat="1" customHeight="1" spans="1:20">
      <c r="A48" s="713"/>
      <c r="C48" s="712"/>
      <c r="H48" s="712"/>
      <c r="I48" s="714"/>
      <c r="J48" s="714"/>
      <c r="K48" s="715"/>
      <c r="L48" s="714"/>
      <c r="M48" s="714"/>
      <c r="N48" s="463"/>
      <c r="O48" s="716"/>
      <c r="S48" s="714"/>
      <c r="T48" s="714"/>
    </row>
    <row r="49" s="129" customFormat="1" customHeight="1" spans="1:20">
      <c r="A49" s="713"/>
      <c r="C49" s="712"/>
      <c r="H49" s="712"/>
      <c r="I49" s="714"/>
      <c r="J49" s="714"/>
      <c r="K49" s="715"/>
      <c r="L49" s="714"/>
      <c r="M49" s="714"/>
      <c r="N49" s="463"/>
      <c r="O49" s="716"/>
      <c r="S49" s="714"/>
      <c r="T49" s="714"/>
    </row>
    <row r="50" s="129" customFormat="1" customHeight="1" spans="1:20">
      <c r="A50" s="713"/>
      <c r="C50" s="712"/>
      <c r="H50" s="712"/>
      <c r="I50" s="714"/>
      <c r="J50" s="714"/>
      <c r="K50" s="715"/>
      <c r="L50" s="714"/>
      <c r="M50" s="714"/>
      <c r="N50" s="463"/>
      <c r="O50" s="716"/>
      <c r="S50" s="714"/>
      <c r="T50" s="714"/>
    </row>
    <row r="51" s="129" customFormat="1" customHeight="1" spans="1:20">
      <c r="A51" s="713"/>
      <c r="C51" s="712"/>
      <c r="H51" s="712"/>
      <c r="I51" s="714"/>
      <c r="J51" s="714"/>
      <c r="K51" s="715"/>
      <c r="L51" s="714"/>
      <c r="M51" s="714"/>
      <c r="N51" s="463"/>
      <c r="O51" s="716"/>
      <c r="S51" s="714"/>
      <c r="T51" s="714"/>
    </row>
    <row r="52" s="129" customFormat="1" customHeight="1" spans="1:20">
      <c r="A52" s="713"/>
      <c r="C52" s="712"/>
      <c r="H52" s="712"/>
      <c r="I52" s="714"/>
      <c r="J52" s="714"/>
      <c r="K52" s="715"/>
      <c r="L52" s="714"/>
      <c r="M52" s="714"/>
      <c r="N52" s="463"/>
      <c r="O52" s="716"/>
      <c r="S52" s="714"/>
      <c r="T52" s="714"/>
    </row>
    <row r="53" s="129" customFormat="1" customHeight="1" spans="1:20">
      <c r="A53" s="713"/>
      <c r="C53" s="712"/>
      <c r="H53" s="712"/>
      <c r="I53" s="714"/>
      <c r="J53" s="714"/>
      <c r="K53" s="715"/>
      <c r="L53" s="714"/>
      <c r="M53" s="714"/>
      <c r="N53" s="463"/>
      <c r="O53" s="716"/>
      <c r="S53" s="714"/>
      <c r="T53" s="714"/>
    </row>
    <row r="54" s="129" customFormat="1" customHeight="1" spans="1:20">
      <c r="A54" s="713"/>
      <c r="C54" s="712"/>
      <c r="H54" s="712"/>
      <c r="I54" s="714"/>
      <c r="J54" s="714"/>
      <c r="K54" s="715"/>
      <c r="L54" s="714"/>
      <c r="M54" s="714"/>
      <c r="N54" s="463"/>
      <c r="O54" s="716"/>
      <c r="S54" s="714"/>
      <c r="T54" s="714"/>
    </row>
    <row r="55" s="129" customFormat="1" customHeight="1" spans="1:20">
      <c r="A55" s="713"/>
      <c r="C55" s="712"/>
      <c r="H55" s="712"/>
      <c r="I55" s="714"/>
      <c r="J55" s="714"/>
      <c r="K55" s="715"/>
      <c r="L55" s="714"/>
      <c r="M55" s="714"/>
      <c r="N55" s="463"/>
      <c r="O55" s="716"/>
      <c r="S55" s="714"/>
      <c r="T55" s="714"/>
    </row>
    <row r="56" s="129" customFormat="1" customHeight="1" spans="1:20">
      <c r="A56" s="713"/>
      <c r="C56" s="712"/>
      <c r="H56" s="712"/>
      <c r="I56" s="714"/>
      <c r="J56" s="714"/>
      <c r="K56" s="715"/>
      <c r="L56" s="714"/>
      <c r="M56" s="714"/>
      <c r="N56" s="463"/>
      <c r="O56" s="716"/>
      <c r="S56" s="714"/>
      <c r="T56" s="714"/>
    </row>
    <row r="57" s="129" customFormat="1" customHeight="1" spans="1:20">
      <c r="A57" s="713"/>
      <c r="C57" s="712"/>
      <c r="H57" s="712"/>
      <c r="I57" s="714"/>
      <c r="J57" s="714"/>
      <c r="K57" s="715"/>
      <c r="L57" s="714"/>
      <c r="M57" s="714"/>
      <c r="N57" s="463"/>
      <c r="O57" s="716"/>
      <c r="S57" s="714"/>
      <c r="T57" s="714"/>
    </row>
    <row r="58" s="129" customFormat="1" customHeight="1" spans="1:20">
      <c r="A58" s="713"/>
      <c r="C58" s="712"/>
      <c r="H58" s="712"/>
      <c r="I58" s="714"/>
      <c r="J58" s="714"/>
      <c r="K58" s="715"/>
      <c r="L58" s="714"/>
      <c r="M58" s="714"/>
      <c r="N58" s="463"/>
      <c r="O58" s="716"/>
      <c r="S58" s="714"/>
      <c r="T58" s="714"/>
    </row>
    <row r="59" s="129" customFormat="1" customHeight="1" spans="1:20">
      <c r="A59" s="713"/>
      <c r="C59" s="712"/>
      <c r="H59" s="712"/>
      <c r="I59" s="714"/>
      <c r="J59" s="714"/>
      <c r="K59" s="715"/>
      <c r="L59" s="714"/>
      <c r="M59" s="714"/>
      <c r="N59" s="463"/>
      <c r="O59" s="716"/>
      <c r="S59" s="714"/>
      <c r="T59" s="714"/>
    </row>
    <row r="60" s="129" customFormat="1" customHeight="1" spans="1:20">
      <c r="A60" s="713"/>
      <c r="C60" s="712"/>
      <c r="H60" s="712"/>
      <c r="I60" s="714"/>
      <c r="J60" s="714"/>
      <c r="K60" s="715"/>
      <c r="L60" s="714"/>
      <c r="M60" s="714"/>
      <c r="N60" s="463"/>
      <c r="O60" s="716"/>
      <c r="S60" s="714"/>
      <c r="T60" s="714"/>
    </row>
    <row r="61" s="129" customFormat="1" customHeight="1" spans="1:20">
      <c r="A61" s="713"/>
      <c r="C61" s="712"/>
      <c r="H61" s="712"/>
      <c r="I61" s="714"/>
      <c r="J61" s="714"/>
      <c r="K61" s="715"/>
      <c r="L61" s="714"/>
      <c r="M61" s="714"/>
      <c r="N61" s="463"/>
      <c r="O61" s="716"/>
      <c r="S61" s="714"/>
      <c r="T61" s="714"/>
    </row>
    <row r="62" s="129" customFormat="1" customHeight="1" spans="1:20">
      <c r="A62" s="713"/>
      <c r="C62" s="712"/>
      <c r="H62" s="712"/>
      <c r="I62" s="714"/>
      <c r="J62" s="714"/>
      <c r="K62" s="715"/>
      <c r="L62" s="714"/>
      <c r="M62" s="714"/>
      <c r="N62" s="463"/>
      <c r="O62" s="716"/>
      <c r="S62" s="714"/>
      <c r="T62" s="714"/>
    </row>
    <row r="63" s="129" customFormat="1" customHeight="1" spans="1:20">
      <c r="A63" s="713"/>
      <c r="C63" s="712"/>
      <c r="H63" s="712"/>
      <c r="I63" s="714"/>
      <c r="J63" s="714"/>
      <c r="K63" s="715"/>
      <c r="L63" s="714"/>
      <c r="M63" s="714"/>
      <c r="N63" s="463"/>
      <c r="O63" s="716"/>
      <c r="S63" s="714"/>
      <c r="T63" s="714"/>
    </row>
    <row r="64" s="129" customFormat="1" customHeight="1" spans="1:20">
      <c r="A64" s="713"/>
      <c r="C64" s="712"/>
      <c r="H64" s="712"/>
      <c r="I64" s="714"/>
      <c r="J64" s="714"/>
      <c r="K64" s="715"/>
      <c r="L64" s="714"/>
      <c r="M64" s="714"/>
      <c r="N64" s="463"/>
      <c r="O64" s="716"/>
      <c r="S64" s="714"/>
      <c r="T64" s="714"/>
    </row>
    <row r="65" s="129" customFormat="1" customHeight="1" spans="1:20">
      <c r="A65" s="713"/>
      <c r="C65" s="712"/>
      <c r="H65" s="712"/>
      <c r="I65" s="714"/>
      <c r="J65" s="714"/>
      <c r="K65" s="715"/>
      <c r="L65" s="714"/>
      <c r="M65" s="714"/>
      <c r="N65" s="463"/>
      <c r="O65" s="716"/>
      <c r="S65" s="714"/>
      <c r="T65" s="714"/>
    </row>
    <row r="66" s="129" customFormat="1" customHeight="1" spans="1:20">
      <c r="A66" s="713"/>
      <c r="C66" s="712"/>
      <c r="H66" s="712"/>
      <c r="I66" s="714"/>
      <c r="J66" s="714"/>
      <c r="K66" s="715"/>
      <c r="L66" s="714"/>
      <c r="M66" s="714"/>
      <c r="N66" s="463"/>
      <c r="O66" s="716"/>
      <c r="S66" s="714"/>
      <c r="T66" s="714"/>
    </row>
    <row r="67" s="129" customFormat="1" customHeight="1" spans="1:20">
      <c r="A67" s="713"/>
      <c r="C67" s="712"/>
      <c r="H67" s="712"/>
      <c r="I67" s="714"/>
      <c r="J67" s="714"/>
      <c r="K67" s="715"/>
      <c r="L67" s="714"/>
      <c r="M67" s="714"/>
      <c r="N67" s="463"/>
      <c r="O67" s="716"/>
      <c r="S67" s="714"/>
      <c r="T67" s="714"/>
    </row>
    <row r="68" s="129" customFormat="1" customHeight="1" spans="1:20">
      <c r="A68" s="713"/>
      <c r="C68" s="712"/>
      <c r="H68" s="712"/>
      <c r="I68" s="714"/>
      <c r="J68" s="714"/>
      <c r="K68" s="715"/>
      <c r="L68" s="714"/>
      <c r="M68" s="714"/>
      <c r="N68" s="463"/>
      <c r="O68" s="716"/>
      <c r="S68" s="714"/>
      <c r="T68" s="714"/>
    </row>
    <row r="69" s="129" customFormat="1" customHeight="1" spans="1:20">
      <c r="A69" s="713"/>
      <c r="C69" s="712"/>
      <c r="H69" s="712"/>
      <c r="I69" s="714"/>
      <c r="J69" s="714"/>
      <c r="K69" s="715"/>
      <c r="L69" s="714"/>
      <c r="M69" s="714"/>
      <c r="N69" s="463"/>
      <c r="O69" s="716"/>
      <c r="S69" s="714"/>
      <c r="T69" s="714"/>
    </row>
    <row r="70" s="129" customFormat="1" customHeight="1" spans="1:20">
      <c r="A70" s="713"/>
      <c r="C70" s="712"/>
      <c r="H70" s="712"/>
      <c r="I70" s="714"/>
      <c r="J70" s="714"/>
      <c r="K70" s="715"/>
      <c r="L70" s="714"/>
      <c r="M70" s="714"/>
      <c r="N70" s="463"/>
      <c r="O70" s="716"/>
      <c r="S70" s="714"/>
      <c r="T70" s="714"/>
    </row>
    <row r="71" s="129" customFormat="1" customHeight="1" spans="1:20">
      <c r="A71" s="713"/>
      <c r="C71" s="712"/>
      <c r="H71" s="712"/>
      <c r="I71" s="714"/>
      <c r="J71" s="714"/>
      <c r="K71" s="715"/>
      <c r="L71" s="714"/>
      <c r="M71" s="714"/>
      <c r="N71" s="463"/>
      <c r="O71" s="716"/>
      <c r="S71" s="714"/>
      <c r="T71" s="714"/>
    </row>
    <row r="72" s="129" customFormat="1" customHeight="1" spans="1:20">
      <c r="A72" s="713"/>
      <c r="C72" s="712"/>
      <c r="H72" s="712"/>
      <c r="I72" s="714"/>
      <c r="J72" s="714"/>
      <c r="K72" s="715"/>
      <c r="L72" s="714"/>
      <c r="M72" s="714"/>
      <c r="N72" s="463"/>
      <c r="O72" s="716"/>
      <c r="S72" s="714"/>
      <c r="T72" s="714"/>
    </row>
    <row r="73" s="129" customFormat="1" customHeight="1" spans="1:20">
      <c r="A73" s="713"/>
      <c r="C73" s="712"/>
      <c r="H73" s="712"/>
      <c r="I73" s="714"/>
      <c r="J73" s="714"/>
      <c r="K73" s="715"/>
      <c r="L73" s="714"/>
      <c r="M73" s="714"/>
      <c r="N73" s="463"/>
      <c r="O73" s="716"/>
      <c r="S73" s="714"/>
      <c r="T73" s="714"/>
    </row>
    <row r="74" s="129" customFormat="1" customHeight="1" spans="1:20">
      <c r="A74" s="713"/>
      <c r="C74" s="712"/>
      <c r="H74" s="712"/>
      <c r="I74" s="714"/>
      <c r="J74" s="714"/>
      <c r="K74" s="715"/>
      <c r="L74" s="714"/>
      <c r="M74" s="714"/>
      <c r="N74" s="463"/>
      <c r="O74" s="716"/>
      <c r="S74" s="714"/>
      <c r="T74" s="714"/>
    </row>
    <row r="75" s="129" customFormat="1" customHeight="1" spans="1:20">
      <c r="A75" s="713"/>
      <c r="C75" s="712"/>
      <c r="H75" s="712"/>
      <c r="I75" s="714"/>
      <c r="J75" s="714"/>
      <c r="K75" s="715"/>
      <c r="L75" s="714"/>
      <c r="M75" s="714"/>
      <c r="N75" s="463"/>
      <c r="O75" s="716"/>
      <c r="S75" s="714"/>
      <c r="T75" s="714"/>
    </row>
    <row r="76" s="129" customFormat="1" customHeight="1" spans="1:20">
      <c r="A76" s="713"/>
      <c r="C76" s="712"/>
      <c r="H76" s="712"/>
      <c r="I76" s="714"/>
      <c r="J76" s="714"/>
      <c r="K76" s="715"/>
      <c r="L76" s="714"/>
      <c r="M76" s="714"/>
      <c r="N76" s="463"/>
      <c r="O76" s="716"/>
      <c r="S76" s="714"/>
      <c r="T76" s="714"/>
    </row>
    <row r="77" s="129" customFormat="1" customHeight="1" spans="1:20">
      <c r="A77" s="713"/>
      <c r="C77" s="712"/>
      <c r="H77" s="712"/>
      <c r="I77" s="714"/>
      <c r="J77" s="714"/>
      <c r="K77" s="715"/>
      <c r="L77" s="714"/>
      <c r="M77" s="714"/>
      <c r="N77" s="463"/>
      <c r="O77" s="716"/>
      <c r="S77" s="714"/>
      <c r="T77" s="714"/>
    </row>
    <row r="78" s="129" customFormat="1" customHeight="1" spans="1:20">
      <c r="A78" s="713"/>
      <c r="C78" s="712"/>
      <c r="H78" s="712"/>
      <c r="I78" s="714"/>
      <c r="J78" s="714"/>
      <c r="K78" s="715"/>
      <c r="L78" s="714"/>
      <c r="M78" s="714"/>
      <c r="N78" s="463"/>
      <c r="O78" s="716"/>
      <c r="S78" s="714"/>
      <c r="T78" s="714"/>
    </row>
    <row r="79" s="129" customFormat="1" customHeight="1" spans="1:20">
      <c r="A79" s="713"/>
      <c r="C79" s="712"/>
      <c r="H79" s="712"/>
      <c r="I79" s="714"/>
      <c r="J79" s="714"/>
      <c r="K79" s="715"/>
      <c r="L79" s="714"/>
      <c r="M79" s="714"/>
      <c r="N79" s="463"/>
      <c r="O79" s="716"/>
      <c r="S79" s="714"/>
      <c r="T79" s="714"/>
    </row>
    <row r="80" s="129" customFormat="1" customHeight="1" spans="1:20">
      <c r="A80" s="713"/>
      <c r="C80" s="712"/>
      <c r="H80" s="712"/>
      <c r="I80" s="714"/>
      <c r="J80" s="714"/>
      <c r="K80" s="715"/>
      <c r="L80" s="714"/>
      <c r="M80" s="714"/>
      <c r="N80" s="463"/>
      <c r="O80" s="716"/>
      <c r="S80" s="714"/>
      <c r="T80" s="714"/>
    </row>
    <row r="81" s="129" customFormat="1" customHeight="1" spans="1:20">
      <c r="A81" s="713"/>
      <c r="C81" s="712"/>
      <c r="H81" s="712"/>
      <c r="I81" s="714"/>
      <c r="J81" s="714"/>
      <c r="K81" s="715"/>
      <c r="L81" s="714"/>
      <c r="M81" s="714"/>
      <c r="N81" s="463"/>
      <c r="O81" s="716"/>
      <c r="S81" s="714"/>
      <c r="T81" s="714"/>
    </row>
    <row r="82" s="129" customFormat="1" customHeight="1" spans="1:20">
      <c r="A82" s="713"/>
      <c r="C82" s="712"/>
      <c r="H82" s="712"/>
      <c r="I82" s="714"/>
      <c r="J82" s="714"/>
      <c r="K82" s="715"/>
      <c r="L82" s="714"/>
      <c r="M82" s="714"/>
      <c r="N82" s="463"/>
      <c r="O82" s="716"/>
      <c r="S82" s="714"/>
      <c r="T82" s="714"/>
    </row>
    <row r="83" s="129" customFormat="1" customHeight="1" spans="1:20">
      <c r="A83" s="713"/>
      <c r="C83" s="712"/>
      <c r="H83" s="712"/>
      <c r="I83" s="714"/>
      <c r="J83" s="714"/>
      <c r="K83" s="715"/>
      <c r="L83" s="714"/>
      <c r="M83" s="714"/>
      <c r="N83" s="463"/>
      <c r="O83" s="716"/>
      <c r="S83" s="714"/>
      <c r="T83" s="714"/>
    </row>
    <row r="84" s="129" customFormat="1" customHeight="1" spans="1:20">
      <c r="A84" s="713"/>
      <c r="C84" s="712"/>
      <c r="H84" s="712"/>
      <c r="I84" s="714"/>
      <c r="J84" s="714"/>
      <c r="K84" s="715"/>
      <c r="L84" s="714"/>
      <c r="M84" s="714"/>
      <c r="N84" s="463"/>
      <c r="O84" s="716"/>
      <c r="S84" s="714"/>
      <c r="T84" s="714"/>
    </row>
    <row r="85" s="129" customFormat="1" customHeight="1" spans="1:20">
      <c r="A85" s="713"/>
      <c r="C85" s="712"/>
      <c r="H85" s="712"/>
      <c r="I85" s="714"/>
      <c r="J85" s="714"/>
      <c r="K85" s="715"/>
      <c r="L85" s="714"/>
      <c r="M85" s="714"/>
      <c r="N85" s="463"/>
      <c r="O85" s="716"/>
      <c r="S85" s="714"/>
      <c r="T85" s="714"/>
    </row>
    <row r="86" s="129" customFormat="1" customHeight="1" spans="1:20">
      <c r="A86" s="713"/>
      <c r="C86" s="712"/>
      <c r="H86" s="712"/>
      <c r="I86" s="714"/>
      <c r="J86" s="714"/>
      <c r="K86" s="715"/>
      <c r="L86" s="714"/>
      <c r="M86" s="714"/>
      <c r="N86" s="463"/>
      <c r="O86" s="716"/>
      <c r="S86" s="714"/>
      <c r="T86" s="714"/>
    </row>
    <row r="87" s="129" customFormat="1" customHeight="1" spans="1:20">
      <c r="A87" s="713"/>
      <c r="C87" s="712"/>
      <c r="H87" s="712"/>
      <c r="I87" s="714"/>
      <c r="J87" s="714"/>
      <c r="K87" s="715"/>
      <c r="L87" s="714"/>
      <c r="M87" s="714"/>
      <c r="N87" s="463"/>
      <c r="O87" s="716"/>
      <c r="S87" s="714"/>
      <c r="T87" s="714"/>
    </row>
    <row r="88" s="129" customFormat="1" customHeight="1" spans="1:20">
      <c r="A88" s="713"/>
      <c r="C88" s="712"/>
      <c r="H88" s="712"/>
      <c r="I88" s="714"/>
      <c r="J88" s="714"/>
      <c r="K88" s="715"/>
      <c r="L88" s="714"/>
      <c r="M88" s="714"/>
      <c r="N88" s="463"/>
      <c r="O88" s="716"/>
      <c r="S88" s="714"/>
      <c r="T88" s="714"/>
    </row>
    <row r="89" s="129" customFormat="1" customHeight="1" spans="1:20">
      <c r="A89" s="713"/>
      <c r="C89" s="712"/>
      <c r="H89" s="712"/>
      <c r="I89" s="714"/>
      <c r="J89" s="714"/>
      <c r="K89" s="715"/>
      <c r="L89" s="714"/>
      <c r="M89" s="714"/>
      <c r="N89" s="463"/>
      <c r="O89" s="716"/>
      <c r="S89" s="714"/>
      <c r="T89" s="714"/>
    </row>
    <row r="90" s="129" customFormat="1" customHeight="1" spans="1:20">
      <c r="A90" s="713"/>
      <c r="C90" s="712"/>
      <c r="H90" s="712"/>
      <c r="I90" s="714"/>
      <c r="J90" s="714"/>
      <c r="K90" s="715"/>
      <c r="L90" s="714"/>
      <c r="M90" s="714"/>
      <c r="N90" s="463"/>
      <c r="O90" s="716"/>
      <c r="S90" s="714"/>
      <c r="T90" s="714"/>
    </row>
    <row r="91" s="129" customFormat="1" customHeight="1" spans="1:20">
      <c r="A91" s="713"/>
      <c r="C91" s="712"/>
      <c r="H91" s="712"/>
      <c r="I91" s="714"/>
      <c r="J91" s="714"/>
      <c r="K91" s="715"/>
      <c r="L91" s="714"/>
      <c r="M91" s="714"/>
      <c r="N91" s="463"/>
      <c r="O91" s="716"/>
      <c r="S91" s="714"/>
      <c r="T91" s="714"/>
    </row>
    <row r="92" s="129" customFormat="1" customHeight="1" spans="1:20">
      <c r="A92" s="713"/>
      <c r="C92" s="712"/>
      <c r="H92" s="712"/>
      <c r="I92" s="714"/>
      <c r="J92" s="714"/>
      <c r="K92" s="715"/>
      <c r="L92" s="714"/>
      <c r="M92" s="714"/>
      <c r="N92" s="463"/>
      <c r="O92" s="716"/>
      <c r="S92" s="714"/>
      <c r="T92" s="714"/>
    </row>
    <row r="93" s="129" customFormat="1" customHeight="1" spans="1:20">
      <c r="A93" s="713"/>
      <c r="C93" s="712"/>
      <c r="H93" s="712"/>
      <c r="I93" s="714"/>
      <c r="J93" s="714"/>
      <c r="K93" s="715"/>
      <c r="L93" s="714"/>
      <c r="M93" s="714"/>
      <c r="N93" s="463"/>
      <c r="O93" s="716"/>
      <c r="S93" s="714"/>
      <c r="T93" s="714"/>
    </row>
    <row r="94" s="129" customFormat="1" customHeight="1" spans="1:20">
      <c r="A94" s="713"/>
      <c r="C94" s="712"/>
      <c r="H94" s="712"/>
      <c r="I94" s="714"/>
      <c r="J94" s="714"/>
      <c r="K94" s="715"/>
      <c r="L94" s="714"/>
      <c r="M94" s="714"/>
      <c r="N94" s="463"/>
      <c r="O94" s="716"/>
      <c r="S94" s="714"/>
      <c r="T94" s="714"/>
    </row>
    <row r="95" s="129" customFormat="1" customHeight="1" spans="1:20">
      <c r="A95" s="713"/>
      <c r="C95" s="712"/>
      <c r="H95" s="712"/>
      <c r="I95" s="714"/>
      <c r="J95" s="714"/>
      <c r="K95" s="715"/>
      <c r="L95" s="714"/>
      <c r="M95" s="714"/>
      <c r="N95" s="463"/>
      <c r="O95" s="716"/>
      <c r="S95" s="714"/>
      <c r="T95" s="714"/>
    </row>
    <row r="96" s="129" customFormat="1" customHeight="1" spans="1:20">
      <c r="A96" s="713"/>
      <c r="C96" s="712"/>
      <c r="H96" s="712"/>
      <c r="I96" s="714"/>
      <c r="J96" s="714"/>
      <c r="K96" s="715"/>
      <c r="L96" s="714"/>
      <c r="M96" s="714"/>
      <c r="N96" s="463"/>
      <c r="O96" s="716"/>
      <c r="S96" s="714"/>
      <c r="T96" s="714"/>
    </row>
    <row r="97" s="129" customFormat="1" customHeight="1" spans="1:20">
      <c r="A97" s="713"/>
      <c r="C97" s="712"/>
      <c r="H97" s="712"/>
      <c r="I97" s="714"/>
      <c r="J97" s="714"/>
      <c r="K97" s="715"/>
      <c r="L97" s="714"/>
      <c r="M97" s="714"/>
      <c r="N97" s="463"/>
      <c r="O97" s="716"/>
      <c r="S97" s="714"/>
      <c r="T97" s="714"/>
    </row>
    <row r="98" s="129" customFormat="1" customHeight="1" spans="1:20">
      <c r="A98" s="713"/>
      <c r="C98" s="712"/>
      <c r="H98" s="712"/>
      <c r="I98" s="714"/>
      <c r="J98" s="714"/>
      <c r="K98" s="715"/>
      <c r="L98" s="714"/>
      <c r="M98" s="714"/>
      <c r="N98" s="463"/>
      <c r="O98" s="716"/>
      <c r="S98" s="714"/>
      <c r="T98" s="714"/>
    </row>
    <row r="99" s="129" customFormat="1" customHeight="1" spans="1:20">
      <c r="A99" s="713"/>
      <c r="C99" s="712"/>
      <c r="H99" s="712"/>
      <c r="I99" s="714"/>
      <c r="J99" s="714"/>
      <c r="K99" s="715"/>
      <c r="L99" s="714"/>
      <c r="M99" s="714"/>
      <c r="N99" s="463"/>
      <c r="O99" s="716"/>
      <c r="S99" s="714"/>
      <c r="T99" s="714"/>
    </row>
    <row r="100" s="129" customFormat="1" customHeight="1" spans="1:20">
      <c r="A100" s="713"/>
      <c r="C100" s="712"/>
      <c r="H100" s="712"/>
      <c r="I100" s="714"/>
      <c r="J100" s="714"/>
      <c r="K100" s="715"/>
      <c r="L100" s="714"/>
      <c r="M100" s="714"/>
      <c r="N100" s="463"/>
      <c r="O100" s="716"/>
      <c r="S100" s="714"/>
      <c r="T100" s="714"/>
    </row>
    <row r="101" s="129" customFormat="1" customHeight="1" spans="1:20">
      <c r="A101" s="713"/>
      <c r="C101" s="712"/>
      <c r="H101" s="712"/>
      <c r="I101" s="714"/>
      <c r="J101" s="714"/>
      <c r="K101" s="715"/>
      <c r="L101" s="714"/>
      <c r="M101" s="714"/>
      <c r="N101" s="463"/>
      <c r="O101" s="716"/>
      <c r="S101" s="714"/>
      <c r="T101" s="714"/>
    </row>
    <row r="102" s="129" customFormat="1" customHeight="1" spans="1:20">
      <c r="A102" s="713"/>
      <c r="C102" s="712"/>
      <c r="H102" s="712"/>
      <c r="I102" s="714"/>
      <c r="J102" s="714"/>
      <c r="K102" s="715"/>
      <c r="L102" s="714"/>
      <c r="M102" s="714"/>
      <c r="N102" s="463"/>
      <c r="O102" s="716"/>
      <c r="S102" s="714"/>
      <c r="T102" s="714"/>
    </row>
    <row r="103" s="129" customFormat="1" customHeight="1" spans="1:20">
      <c r="A103" s="713"/>
      <c r="C103" s="712"/>
      <c r="H103" s="712"/>
      <c r="I103" s="714"/>
      <c r="J103" s="714"/>
      <c r="K103" s="715"/>
      <c r="L103" s="714"/>
      <c r="M103" s="714"/>
      <c r="N103" s="463"/>
      <c r="O103" s="716"/>
      <c r="S103" s="714"/>
      <c r="T103" s="714"/>
    </row>
    <row r="104" s="129" customFormat="1" customHeight="1" spans="1:20">
      <c r="A104" s="713"/>
      <c r="C104" s="712"/>
      <c r="H104" s="712"/>
      <c r="I104" s="714"/>
      <c r="J104" s="714"/>
      <c r="K104" s="715"/>
      <c r="L104" s="714"/>
      <c r="M104" s="714"/>
      <c r="N104" s="463"/>
      <c r="O104" s="716"/>
      <c r="S104" s="714"/>
      <c r="T104" s="714"/>
    </row>
    <row r="105" s="129" customFormat="1" customHeight="1" spans="1:20">
      <c r="A105" s="713"/>
      <c r="C105" s="712"/>
      <c r="H105" s="712"/>
      <c r="I105" s="714"/>
      <c r="J105" s="714"/>
      <c r="K105" s="715"/>
      <c r="L105" s="714"/>
      <c r="M105" s="714"/>
      <c r="N105" s="463"/>
      <c r="O105" s="716"/>
      <c r="S105" s="714"/>
      <c r="T105" s="714"/>
    </row>
    <row r="106" s="129" customFormat="1" customHeight="1" spans="1:20">
      <c r="A106" s="713"/>
      <c r="C106" s="712"/>
      <c r="H106" s="712"/>
      <c r="I106" s="714"/>
      <c r="J106" s="714"/>
      <c r="K106" s="715"/>
      <c r="L106" s="714"/>
      <c r="M106" s="714"/>
      <c r="N106" s="463"/>
      <c r="O106" s="716"/>
      <c r="S106" s="714"/>
      <c r="T106" s="714"/>
    </row>
    <row r="107" s="129" customFormat="1" customHeight="1" spans="1:20">
      <c r="A107" s="713"/>
      <c r="C107" s="712"/>
      <c r="H107" s="712"/>
      <c r="I107" s="714"/>
      <c r="J107" s="714"/>
      <c r="K107" s="715"/>
      <c r="L107" s="714"/>
      <c r="M107" s="714"/>
      <c r="N107" s="463"/>
      <c r="O107" s="716"/>
      <c r="S107" s="714"/>
      <c r="T107" s="714"/>
    </row>
    <row r="108" s="129" customFormat="1" customHeight="1" spans="1:20">
      <c r="A108" s="713"/>
      <c r="C108" s="712"/>
      <c r="H108" s="712"/>
      <c r="I108" s="714"/>
      <c r="J108" s="714"/>
      <c r="K108" s="715"/>
      <c r="L108" s="714"/>
      <c r="M108" s="714"/>
      <c r="N108" s="463"/>
      <c r="O108" s="716"/>
      <c r="S108" s="714"/>
      <c r="T108" s="714"/>
    </row>
    <row r="109" s="129" customFormat="1" customHeight="1" spans="1:20">
      <c r="A109" s="713"/>
      <c r="C109" s="712"/>
      <c r="H109" s="712"/>
      <c r="I109" s="714"/>
      <c r="J109" s="714"/>
      <c r="K109" s="715"/>
      <c r="L109" s="714"/>
      <c r="M109" s="714"/>
      <c r="N109" s="463"/>
      <c r="O109" s="716"/>
      <c r="S109" s="714"/>
      <c r="T109" s="714"/>
    </row>
    <row r="110" s="129" customFormat="1" customHeight="1" spans="1:20">
      <c r="A110" s="713"/>
      <c r="C110" s="712"/>
      <c r="H110" s="712"/>
      <c r="I110" s="714"/>
      <c r="J110" s="714"/>
      <c r="K110" s="715"/>
      <c r="L110" s="714"/>
      <c r="M110" s="714"/>
      <c r="N110" s="463"/>
      <c r="O110" s="716"/>
      <c r="S110" s="714"/>
      <c r="T110" s="714"/>
    </row>
    <row r="111" s="129" customFormat="1" customHeight="1" spans="1:20">
      <c r="A111" s="713"/>
      <c r="C111" s="712"/>
      <c r="H111" s="712"/>
      <c r="I111" s="714"/>
      <c r="J111" s="714"/>
      <c r="K111" s="715"/>
      <c r="L111" s="714"/>
      <c r="M111" s="714"/>
      <c r="N111" s="463"/>
      <c r="O111" s="716"/>
      <c r="S111" s="714"/>
      <c r="T111" s="714"/>
    </row>
    <row r="112" s="129" customFormat="1" customHeight="1" spans="1:20">
      <c r="A112" s="713"/>
      <c r="C112" s="712"/>
      <c r="H112" s="712"/>
      <c r="I112" s="714"/>
      <c r="J112" s="714"/>
      <c r="K112" s="715"/>
      <c r="L112" s="714"/>
      <c r="M112" s="714"/>
      <c r="N112" s="463"/>
      <c r="O112" s="716"/>
      <c r="S112" s="714"/>
      <c r="T112" s="714"/>
    </row>
    <row r="113" s="129" customFormat="1" customHeight="1" spans="1:20">
      <c r="A113" s="713"/>
      <c r="C113" s="712"/>
      <c r="H113" s="712"/>
      <c r="I113" s="714"/>
      <c r="J113" s="714"/>
      <c r="K113" s="715"/>
      <c r="L113" s="714"/>
      <c r="M113" s="714"/>
      <c r="N113" s="463"/>
      <c r="O113" s="716"/>
      <c r="S113" s="714"/>
      <c r="T113" s="714"/>
    </row>
    <row r="114" s="129" customFormat="1" customHeight="1" spans="1:20">
      <c r="A114" s="713"/>
      <c r="C114" s="712"/>
      <c r="H114" s="712"/>
      <c r="I114" s="714"/>
      <c r="J114" s="714"/>
      <c r="K114" s="715"/>
      <c r="L114" s="714"/>
      <c r="M114" s="714"/>
      <c r="N114" s="445"/>
      <c r="O114" s="716"/>
      <c r="S114" s="714"/>
      <c r="T114" s="714"/>
    </row>
    <row r="115" s="129" customFormat="1" customHeight="1" spans="1:20">
      <c r="A115" s="713"/>
      <c r="C115" s="712"/>
      <c r="H115" s="712"/>
      <c r="I115" s="714"/>
      <c r="J115" s="714"/>
      <c r="K115" s="715"/>
      <c r="L115" s="714"/>
      <c r="M115" s="714"/>
      <c r="N115" s="445"/>
      <c r="O115" s="716"/>
      <c r="S115" s="714"/>
      <c r="T115" s="714"/>
    </row>
    <row r="116" s="129" customFormat="1" customHeight="1" spans="1:20">
      <c r="A116" s="713"/>
      <c r="C116" s="712"/>
      <c r="H116" s="712"/>
      <c r="I116" s="714"/>
      <c r="J116" s="714"/>
      <c r="K116" s="715"/>
      <c r="L116" s="714"/>
      <c r="M116" s="714"/>
      <c r="N116" s="445"/>
      <c r="O116" s="716"/>
      <c r="S116" s="714"/>
      <c r="T116" s="714"/>
    </row>
    <row r="117" s="129" customFormat="1" customHeight="1" spans="1:20">
      <c r="A117" s="713"/>
      <c r="C117" s="712"/>
      <c r="H117" s="712"/>
      <c r="I117" s="714"/>
      <c r="J117" s="714"/>
      <c r="K117" s="715"/>
      <c r="L117" s="714"/>
      <c r="M117" s="714"/>
      <c r="N117" s="445"/>
      <c r="O117" s="716"/>
      <c r="S117" s="714"/>
      <c r="T117" s="714"/>
    </row>
    <row r="118" s="129" customFormat="1" customHeight="1" spans="1:20">
      <c r="A118" s="713"/>
      <c r="C118" s="712"/>
      <c r="H118" s="712"/>
      <c r="I118" s="714"/>
      <c r="J118" s="714"/>
      <c r="K118" s="715"/>
      <c r="L118" s="714"/>
      <c r="M118" s="714"/>
      <c r="N118" s="445"/>
      <c r="O118" s="716"/>
      <c r="S118" s="714"/>
      <c r="T118" s="714"/>
    </row>
    <row r="119" s="129" customFormat="1" customHeight="1" spans="1:20">
      <c r="A119" s="713"/>
      <c r="C119" s="712"/>
      <c r="H119" s="712"/>
      <c r="I119" s="714"/>
      <c r="J119" s="714"/>
      <c r="K119" s="715"/>
      <c r="L119" s="714"/>
      <c r="M119" s="714"/>
      <c r="N119" s="445"/>
      <c r="O119" s="716"/>
      <c r="S119" s="714"/>
      <c r="T119" s="714"/>
    </row>
    <row r="120" s="129" customFormat="1" customHeight="1" spans="1:20">
      <c r="A120" s="713"/>
      <c r="C120" s="712"/>
      <c r="H120" s="712"/>
      <c r="I120" s="714"/>
      <c r="J120" s="714"/>
      <c r="K120" s="715"/>
      <c r="L120" s="714"/>
      <c r="M120" s="714"/>
      <c r="N120" s="445"/>
      <c r="O120" s="716"/>
      <c r="S120" s="714"/>
      <c r="T120" s="714"/>
    </row>
    <row r="121" s="129" customFormat="1" customHeight="1" spans="1:20">
      <c r="A121" s="713"/>
      <c r="C121" s="712"/>
      <c r="H121" s="712"/>
      <c r="I121" s="714"/>
      <c r="J121" s="714"/>
      <c r="K121" s="715"/>
      <c r="L121" s="714"/>
      <c r="M121" s="714"/>
      <c r="N121" s="445"/>
      <c r="O121" s="716"/>
      <c r="S121" s="714"/>
      <c r="T121" s="714"/>
    </row>
    <row r="122" s="129" customFormat="1" customHeight="1" spans="1:20">
      <c r="A122" s="713"/>
      <c r="C122" s="712"/>
      <c r="H122" s="712"/>
      <c r="I122" s="714"/>
      <c r="J122" s="714"/>
      <c r="K122" s="715"/>
      <c r="L122" s="714"/>
      <c r="M122" s="714"/>
      <c r="N122" s="445"/>
      <c r="O122" s="716"/>
      <c r="S122" s="714"/>
      <c r="T122" s="714"/>
    </row>
    <row r="123" s="129" customFormat="1" customHeight="1" spans="1:20">
      <c r="A123" s="713"/>
      <c r="C123" s="712"/>
      <c r="H123" s="712"/>
      <c r="I123" s="714"/>
      <c r="J123" s="714"/>
      <c r="K123" s="715"/>
      <c r="L123" s="714"/>
      <c r="M123" s="714"/>
      <c r="N123" s="445"/>
      <c r="O123" s="716"/>
      <c r="S123" s="714"/>
      <c r="T123" s="714"/>
    </row>
    <row r="124" s="129" customFormat="1" customHeight="1" spans="1:20">
      <c r="A124" s="713"/>
      <c r="C124" s="712"/>
      <c r="H124" s="712"/>
      <c r="I124" s="714"/>
      <c r="J124" s="714"/>
      <c r="K124" s="715"/>
      <c r="L124" s="714"/>
      <c r="M124" s="714"/>
      <c r="N124" s="445"/>
      <c r="O124" s="716"/>
      <c r="S124" s="714"/>
      <c r="T124" s="714"/>
    </row>
    <row r="125" s="129" customFormat="1" customHeight="1" spans="1:20">
      <c r="A125" s="713"/>
      <c r="C125" s="712"/>
      <c r="H125" s="712"/>
      <c r="I125" s="714"/>
      <c r="J125" s="714"/>
      <c r="K125" s="715"/>
      <c r="L125" s="714"/>
      <c r="M125" s="714"/>
      <c r="N125" s="445"/>
      <c r="O125" s="716"/>
      <c r="S125" s="714"/>
      <c r="T125" s="714"/>
    </row>
    <row r="126" s="129" customFormat="1" customHeight="1" spans="1:20">
      <c r="A126" s="713"/>
      <c r="C126" s="712"/>
      <c r="H126" s="712"/>
      <c r="I126" s="714"/>
      <c r="J126" s="714"/>
      <c r="K126" s="715"/>
      <c r="L126" s="714"/>
      <c r="M126" s="714"/>
      <c r="N126" s="445"/>
      <c r="O126" s="716"/>
      <c r="S126" s="714"/>
      <c r="T126" s="714"/>
    </row>
    <row r="127" s="129" customFormat="1" customHeight="1" spans="1:20">
      <c r="A127" s="713"/>
      <c r="C127" s="712"/>
      <c r="H127" s="712"/>
      <c r="I127" s="714"/>
      <c r="J127" s="714"/>
      <c r="K127" s="715"/>
      <c r="L127" s="714"/>
      <c r="M127" s="714"/>
      <c r="N127" s="445"/>
      <c r="O127" s="716"/>
      <c r="S127" s="714"/>
      <c r="T127" s="714"/>
    </row>
    <row r="128" s="129" customFormat="1" customHeight="1" spans="1:20">
      <c r="A128" s="713"/>
      <c r="C128" s="712"/>
      <c r="H128" s="712"/>
      <c r="I128" s="714"/>
      <c r="J128" s="714"/>
      <c r="K128" s="715"/>
      <c r="L128" s="714"/>
      <c r="M128" s="714"/>
      <c r="N128" s="445"/>
      <c r="O128" s="716"/>
      <c r="S128" s="714"/>
      <c r="T128" s="714"/>
    </row>
    <row r="129" s="129" customFormat="1" customHeight="1" spans="1:20">
      <c r="A129" s="713"/>
      <c r="C129" s="712"/>
      <c r="H129" s="712"/>
      <c r="I129" s="714"/>
      <c r="J129" s="714"/>
      <c r="K129" s="715"/>
      <c r="L129" s="714"/>
      <c r="M129" s="714"/>
      <c r="N129" s="445"/>
      <c r="O129" s="716"/>
      <c r="S129" s="714"/>
      <c r="T129" s="714"/>
    </row>
    <row r="130" s="129" customFormat="1" customHeight="1" spans="1:20">
      <c r="A130" s="713"/>
      <c r="C130" s="712"/>
      <c r="H130" s="712"/>
      <c r="I130" s="714"/>
      <c r="J130" s="714"/>
      <c r="K130" s="715"/>
      <c r="L130" s="714"/>
      <c r="M130" s="714"/>
      <c r="N130" s="445"/>
      <c r="O130" s="716"/>
      <c r="S130" s="714"/>
      <c r="T130" s="714"/>
    </row>
    <row r="131" s="129" customFormat="1" customHeight="1" spans="1:20">
      <c r="A131" s="713"/>
      <c r="C131" s="712"/>
      <c r="H131" s="712"/>
      <c r="I131" s="714"/>
      <c r="J131" s="714"/>
      <c r="K131" s="715"/>
      <c r="L131" s="714"/>
      <c r="M131" s="714"/>
      <c r="N131" s="445"/>
      <c r="O131" s="716"/>
      <c r="S131" s="714"/>
      <c r="T131" s="714"/>
    </row>
    <row r="132" s="129" customFormat="1" customHeight="1" spans="1:20">
      <c r="A132" s="713"/>
      <c r="C132" s="712"/>
      <c r="H132" s="712"/>
      <c r="I132" s="714"/>
      <c r="J132" s="714"/>
      <c r="K132" s="715"/>
      <c r="L132" s="714"/>
      <c r="M132" s="714"/>
      <c r="N132" s="445"/>
      <c r="O132" s="716"/>
      <c r="S132" s="714"/>
      <c r="T132" s="714"/>
    </row>
    <row r="133" s="129" customFormat="1" customHeight="1" spans="1:20">
      <c r="A133" s="713"/>
      <c r="C133" s="712"/>
      <c r="H133" s="712"/>
      <c r="I133" s="714"/>
      <c r="J133" s="714"/>
      <c r="K133" s="715"/>
      <c r="L133" s="714"/>
      <c r="M133" s="714"/>
      <c r="N133" s="445"/>
      <c r="O133" s="716"/>
      <c r="S133" s="714"/>
      <c r="T133" s="714"/>
    </row>
  </sheetData>
  <mergeCells count="2">
    <mergeCell ref="A2:V2"/>
    <mergeCell ref="A3:V3"/>
  </mergeCells>
  <conditionalFormatting sqref="N2">
    <cfRule type="cellIs" dxfId="1" priority="11" operator="greaterThan">
      <formula>260</formula>
    </cfRule>
    <cfRule type="cellIs" dxfId="1" priority="12" operator="greaterThan">
      <formula>330</formula>
    </cfRule>
  </conditionalFormatting>
  <conditionalFormatting sqref="E4">
    <cfRule type="duplicateValues" dxfId="0" priority="6"/>
  </conditionalFormatting>
  <conditionalFormatting sqref="B5">
    <cfRule type="duplicateValues" dxfId="0" priority="3"/>
  </conditionalFormatting>
  <conditionalFormatting sqref="D5">
    <cfRule type="duplicateValues" dxfId="0" priority="2"/>
  </conditionalFormatting>
  <conditionalFormatting sqref="E5">
    <cfRule type="duplicateValues" dxfId="0" priority="1"/>
  </conditionalFormatting>
  <conditionalFormatting sqref="N5">
    <cfRule type="cellIs" dxfId="1" priority="5" operator="greaterThan">
      <formula>330</formula>
    </cfRule>
    <cfRule type="cellIs" dxfId="1" priority="4" operator="greaterThan">
      <formula>260</formula>
    </cfRule>
  </conditionalFormatting>
  <conditionalFormatting sqref="B1:B4 B6:B1048576">
    <cfRule type="duplicateValues" dxfId="0" priority="8"/>
  </conditionalFormatting>
  <conditionalFormatting sqref="D1:D4 D6:D1048576">
    <cfRule type="duplicateValues" dxfId="0" priority="7"/>
  </conditionalFormatting>
  <conditionalFormatting sqref="N3:N4 N6:N14 N20:N1048576">
    <cfRule type="cellIs" dxfId="1" priority="99" operator="greaterThan">
      <formula>260</formula>
    </cfRule>
    <cfRule type="cellIs" dxfId="1" priority="100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16"/>
  <sheetViews>
    <sheetView showGridLines="0" zoomScale="115" zoomScaleNormal="115" topLeftCell="E1" workbookViewId="0">
      <pane ySplit="1" topLeftCell="A2" activePane="bottomLeft" state="frozen"/>
      <selection/>
      <selection pane="bottomLeft" activeCell="L8" sqref="L8"/>
    </sheetView>
  </sheetViews>
  <sheetFormatPr defaultColWidth="9.14285714285714" defaultRowHeight="20.1" customHeight="1"/>
  <cols>
    <col min="1" max="1" width="15.4285714285714" style="438" customWidth="1"/>
    <col min="2" max="2" width="7.71428571428571" style="439" customWidth="1"/>
    <col min="3" max="3" width="8" style="440" customWidth="1"/>
    <col min="4" max="4" width="16.4285714285714" style="441" customWidth="1"/>
    <col min="5" max="5" width="15" style="349" customWidth="1"/>
    <col min="6" max="6" width="7.57142857142857" style="442" hidden="1" customWidth="1"/>
    <col min="7" max="7" width="7.57142857142857" style="442" customWidth="1"/>
    <col min="8" max="8" width="12.1428571428571" style="442" customWidth="1"/>
    <col min="9" max="9" width="11.5428571428571" style="442" customWidth="1"/>
    <col min="10" max="10" width="9.42857142857143" style="442" customWidth="1"/>
    <col min="11" max="11" width="9.14285714285714" style="663" customWidth="1"/>
    <col min="12" max="12" width="7.42857142857143" style="658" customWidth="1"/>
    <col min="13" max="13" width="8" style="28" customWidth="1"/>
    <col min="14" max="14" width="4.57142857142857" style="659" customWidth="1"/>
    <col min="15" max="17" width="7.14285714285714" style="28" customWidth="1"/>
    <col min="18" max="18" width="7.42857142857143" style="349" customWidth="1"/>
    <col min="19" max="19" width="7.57142857142857" style="349" customWidth="1"/>
    <col min="20" max="20" width="6.57142857142857" style="440" customWidth="1"/>
    <col min="21" max="21" width="7.14285714285714" style="438" customWidth="1"/>
    <col min="22" max="22" width="7.57142857142857" style="438" customWidth="1"/>
    <col min="23" max="23" width="9.14285714285714" style="438"/>
    <col min="24" max="24" width="9.14285714285714" style="446"/>
    <col min="25" max="44" width="9.14285714285714" style="437"/>
    <col min="45" max="45" width="9.14285714285714" style="447"/>
    <col min="46" max="16384" width="9.14285714285714" style="438"/>
  </cols>
  <sheetData>
    <row r="1" s="275" customFormat="1" ht="21.95" customHeight="1" spans="1:53">
      <c r="A1" s="344" t="s">
        <v>157</v>
      </c>
      <c r="B1" s="344" t="s">
        <v>28</v>
      </c>
      <c r="C1" s="344" t="s">
        <v>29</v>
      </c>
      <c r="D1" s="344" t="s">
        <v>30</v>
      </c>
      <c r="E1" s="344" t="s">
        <v>31</v>
      </c>
      <c r="F1" s="344" t="s">
        <v>32</v>
      </c>
      <c r="G1" s="344" t="s">
        <v>33</v>
      </c>
      <c r="H1" s="345" t="s">
        <v>34</v>
      </c>
      <c r="I1" s="448" t="s">
        <v>35</v>
      </c>
      <c r="J1" s="346" t="s">
        <v>36</v>
      </c>
      <c r="K1" s="666" t="s">
        <v>37</v>
      </c>
      <c r="L1" s="667" t="s">
        <v>38</v>
      </c>
      <c r="M1" s="667" t="s">
        <v>39</v>
      </c>
      <c r="N1" s="668" t="s">
        <v>40</v>
      </c>
      <c r="O1" s="669" t="s">
        <v>41</v>
      </c>
      <c r="P1" s="669"/>
      <c r="Q1" s="669"/>
      <c r="R1" s="359" t="s">
        <v>42</v>
      </c>
      <c r="S1" s="359" t="s">
        <v>43</v>
      </c>
      <c r="T1" s="360" t="s">
        <v>44</v>
      </c>
      <c r="U1" s="346" t="s">
        <v>45</v>
      </c>
      <c r="V1" s="346" t="s">
        <v>46</v>
      </c>
      <c r="W1" s="372" t="s">
        <v>47</v>
      </c>
      <c r="X1" s="275" t="s">
        <v>34</v>
      </c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3"/>
      <c r="AY1" s="373"/>
      <c r="AZ1" s="373"/>
      <c r="BA1" s="374"/>
    </row>
    <row r="2" s="630" customFormat="1" ht="15" customHeight="1" spans="1:53">
      <c r="A2" s="633" t="s">
        <v>158</v>
      </c>
      <c r="B2" s="627"/>
      <c r="C2" s="627"/>
      <c r="D2" s="627"/>
      <c r="E2" s="627"/>
      <c r="F2" s="627"/>
      <c r="G2" s="627"/>
      <c r="H2" s="627"/>
      <c r="I2" s="627"/>
      <c r="J2" s="641"/>
      <c r="K2" s="670"/>
      <c r="L2" s="670"/>
      <c r="M2" s="670"/>
      <c r="N2" s="670"/>
      <c r="O2" s="670"/>
      <c r="P2" s="670"/>
      <c r="Q2" s="670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 s="276" customFormat="1" ht="21.95" customHeight="1" spans="1:24">
      <c r="A3" s="348" t="s">
        <v>159</v>
      </c>
      <c r="B3" s="349"/>
      <c r="C3" s="8" t="s">
        <v>160</v>
      </c>
      <c r="D3" s="11" t="s">
        <v>161</v>
      </c>
      <c r="E3" s="349" t="s">
        <v>162</v>
      </c>
      <c r="F3" s="8"/>
      <c r="G3" s="8">
        <v>694300</v>
      </c>
      <c r="H3" s="385" t="s">
        <v>163</v>
      </c>
      <c r="I3" s="348" t="s">
        <v>164</v>
      </c>
      <c r="J3" s="243"/>
      <c r="K3" s="671"/>
      <c r="L3" s="672"/>
      <c r="M3" s="429"/>
      <c r="N3" s="239"/>
      <c r="O3" s="673"/>
      <c r="P3" s="674"/>
      <c r="Q3" s="673"/>
      <c r="R3" s="599" t="s">
        <v>165</v>
      </c>
      <c r="S3" s="600" t="s">
        <v>166</v>
      </c>
      <c r="T3" s="604" t="s">
        <v>167</v>
      </c>
      <c r="U3" s="11">
        <v>43791</v>
      </c>
      <c r="V3" s="11">
        <v>43793</v>
      </c>
      <c r="W3" s="8" t="s">
        <v>168</v>
      </c>
      <c r="X3" s="393"/>
    </row>
    <row r="4" s="276" customFormat="1" ht="21.95" customHeight="1" spans="1:24">
      <c r="A4" s="348" t="s">
        <v>159</v>
      </c>
      <c r="B4" s="349"/>
      <c r="C4" s="8" t="s">
        <v>160</v>
      </c>
      <c r="D4" s="11" t="s">
        <v>169</v>
      </c>
      <c r="E4" s="349" t="s">
        <v>170</v>
      </c>
      <c r="F4" s="8"/>
      <c r="G4" s="8">
        <v>703500</v>
      </c>
      <c r="H4" s="385"/>
      <c r="I4" s="348" t="s">
        <v>164</v>
      </c>
      <c r="J4" s="243"/>
      <c r="K4" s="671"/>
      <c r="L4" s="672"/>
      <c r="M4" s="429"/>
      <c r="N4" s="675"/>
      <c r="O4" s="676"/>
      <c r="P4" s="674"/>
      <c r="Q4" s="673"/>
      <c r="R4" s="390" t="s">
        <v>171</v>
      </c>
      <c r="S4" s="390" t="s">
        <v>172</v>
      </c>
      <c r="T4" s="391" t="s">
        <v>173</v>
      </c>
      <c r="U4" s="11">
        <v>43789</v>
      </c>
      <c r="V4" s="11">
        <v>43789</v>
      </c>
      <c r="W4" s="8" t="s">
        <v>168</v>
      </c>
      <c r="X4" s="393"/>
    </row>
    <row r="5" s="276" customFormat="1" ht="21.95" customHeight="1" spans="1:24">
      <c r="A5" s="348" t="s">
        <v>159</v>
      </c>
      <c r="B5" s="349" t="s">
        <v>174</v>
      </c>
      <c r="C5" s="8" t="s">
        <v>175</v>
      </c>
      <c r="D5" s="11" t="s">
        <v>176</v>
      </c>
      <c r="E5" s="349" t="s">
        <v>177</v>
      </c>
      <c r="F5" s="8"/>
      <c r="G5" s="8">
        <v>702900</v>
      </c>
      <c r="H5" s="385"/>
      <c r="I5" s="450" t="s">
        <v>178</v>
      </c>
      <c r="J5" s="243"/>
      <c r="K5" s="671"/>
      <c r="L5" s="672">
        <v>43787</v>
      </c>
      <c r="M5" s="429">
        <v>43791</v>
      </c>
      <c r="N5" s="239">
        <f ca="1" t="shared" ref="N3:N6" si="0">TODAY()-M5</f>
        <v>14</v>
      </c>
      <c r="O5" s="676"/>
      <c r="P5" s="674"/>
      <c r="Q5" s="673"/>
      <c r="R5" s="390" t="s">
        <v>179</v>
      </c>
      <c r="S5" s="390" t="s">
        <v>180</v>
      </c>
      <c r="T5" s="391" t="s">
        <v>181</v>
      </c>
      <c r="U5" s="11">
        <v>43795</v>
      </c>
      <c r="V5" s="11">
        <v>43795</v>
      </c>
      <c r="W5" s="8" t="s">
        <v>168</v>
      </c>
      <c r="X5" s="393"/>
    </row>
    <row r="6" s="276" customFormat="1" ht="21.95" customHeight="1" spans="1:24">
      <c r="A6" s="348" t="s">
        <v>159</v>
      </c>
      <c r="B6" s="349"/>
      <c r="C6" s="8" t="s">
        <v>175</v>
      </c>
      <c r="D6" s="11" t="s">
        <v>182</v>
      </c>
      <c r="E6" s="349" t="s">
        <v>183</v>
      </c>
      <c r="F6" s="8"/>
      <c r="G6" s="8">
        <v>702900</v>
      </c>
      <c r="H6" s="385"/>
      <c r="I6" s="450" t="s">
        <v>72</v>
      </c>
      <c r="J6" s="243"/>
      <c r="K6" s="671"/>
      <c r="L6" s="672">
        <v>43804</v>
      </c>
      <c r="M6" s="429">
        <v>43804</v>
      </c>
      <c r="N6" s="239">
        <f ca="1" t="shared" si="0"/>
        <v>1</v>
      </c>
      <c r="O6" s="676"/>
      <c r="P6" s="674"/>
      <c r="Q6" s="673"/>
      <c r="R6" s="689" t="s">
        <v>184</v>
      </c>
      <c r="S6" s="460" t="s">
        <v>185</v>
      </c>
      <c r="T6" s="464" t="s">
        <v>167</v>
      </c>
      <c r="U6" s="11">
        <v>43666</v>
      </c>
      <c r="V6" s="11">
        <v>43795</v>
      </c>
      <c r="W6" s="690" t="s">
        <v>186</v>
      </c>
      <c r="X6" s="393"/>
    </row>
    <row r="7" s="276" customFormat="1" ht="21.95" customHeight="1" spans="1:24">
      <c r="A7" s="348" t="s">
        <v>187</v>
      </c>
      <c r="B7" s="349"/>
      <c r="C7" s="8" t="s">
        <v>175</v>
      </c>
      <c r="D7" s="11" t="s">
        <v>188</v>
      </c>
      <c r="E7" s="349" t="s">
        <v>162</v>
      </c>
      <c r="F7" s="8"/>
      <c r="G7" s="8">
        <v>737900</v>
      </c>
      <c r="H7" s="385" t="s">
        <v>163</v>
      </c>
      <c r="I7" s="348" t="s">
        <v>164</v>
      </c>
      <c r="J7" s="243"/>
      <c r="K7" s="671"/>
      <c r="M7" s="672"/>
      <c r="N7" s="675"/>
      <c r="O7" s="676"/>
      <c r="P7" s="674"/>
      <c r="Q7" s="673"/>
      <c r="R7" s="390"/>
      <c r="S7" s="390"/>
      <c r="T7" s="391"/>
      <c r="U7" s="11"/>
      <c r="V7" s="11"/>
      <c r="W7" s="8"/>
      <c r="X7" s="393"/>
    </row>
    <row r="8" s="630" customFormat="1" ht="15" customHeight="1" spans="1:53">
      <c r="A8" s="633" t="s">
        <v>189</v>
      </c>
      <c r="B8" s="627"/>
      <c r="C8" s="627"/>
      <c r="D8" s="627"/>
      <c r="E8" s="627"/>
      <c r="F8" s="627"/>
      <c r="G8" s="627"/>
      <c r="H8" s="627"/>
      <c r="I8" s="627"/>
      <c r="J8" s="641"/>
      <c r="K8" s="670"/>
      <c r="L8" s="670"/>
      <c r="M8" s="670"/>
      <c r="N8" s="677"/>
      <c r="O8" s="673"/>
      <c r="P8" s="678"/>
      <c r="Q8" s="670"/>
      <c r="R8" s="691"/>
      <c r="S8" s="692"/>
      <c r="T8" s="693"/>
      <c r="U8" s="627"/>
      <c r="V8" s="627"/>
      <c r="W8" s="627"/>
      <c r="X8" s="627"/>
      <c r="Y8" s="627"/>
      <c r="Z8" s="627"/>
      <c r="AA8" s="627"/>
      <c r="AB8" s="627"/>
      <c r="AC8" s="627"/>
      <c r="AD8" s="627"/>
      <c r="AE8" s="627"/>
      <c r="AF8" s="627"/>
      <c r="AG8" s="627"/>
      <c r="AH8" s="627"/>
      <c r="AI8" s="627"/>
      <c r="AJ8" s="627"/>
      <c r="AK8" s="627"/>
      <c r="AL8" s="627"/>
      <c r="AM8" s="627"/>
      <c r="AN8" s="627"/>
      <c r="AO8" s="627"/>
      <c r="AP8" s="627"/>
      <c r="AQ8" s="627"/>
      <c r="AR8" s="627"/>
      <c r="AS8" s="627"/>
      <c r="AT8" s="627"/>
      <c r="AU8" s="627"/>
      <c r="AV8" s="627"/>
      <c r="AW8" s="627"/>
      <c r="AX8" s="627"/>
      <c r="AY8" s="627"/>
      <c r="AZ8" s="627"/>
      <c r="BA8" s="627"/>
    </row>
    <row r="9" s="276" customFormat="1" ht="21.95" customHeight="1" spans="1:24">
      <c r="A9" s="348" t="s">
        <v>190</v>
      </c>
      <c r="B9" s="349"/>
      <c r="C9" s="8" t="s">
        <v>175</v>
      </c>
      <c r="D9" s="11" t="s">
        <v>191</v>
      </c>
      <c r="E9" s="349" t="s">
        <v>162</v>
      </c>
      <c r="F9" s="8"/>
      <c r="G9" s="8">
        <v>853300</v>
      </c>
      <c r="H9" s="385"/>
      <c r="I9" s="348" t="s">
        <v>164</v>
      </c>
      <c r="J9" s="243"/>
      <c r="K9" s="671"/>
      <c r="L9" s="672"/>
      <c r="M9" s="429"/>
      <c r="N9" s="675"/>
      <c r="O9" s="673"/>
      <c r="P9" s="674"/>
      <c r="Q9" s="673"/>
      <c r="R9" s="390"/>
      <c r="S9" s="390"/>
      <c r="T9" s="391"/>
      <c r="U9" s="11"/>
      <c r="V9" s="11"/>
      <c r="W9" s="8"/>
      <c r="X9" s="393"/>
    </row>
    <row r="10" s="276" customFormat="1" ht="21.95" customHeight="1" spans="1:24">
      <c r="A10" s="348" t="s">
        <v>190</v>
      </c>
      <c r="B10" s="349"/>
      <c r="C10" s="8" t="s">
        <v>175</v>
      </c>
      <c r="D10" s="11" t="s">
        <v>192</v>
      </c>
      <c r="E10" s="349" t="s">
        <v>162</v>
      </c>
      <c r="F10" s="8"/>
      <c r="G10" s="8">
        <v>870000</v>
      </c>
      <c r="H10" s="385"/>
      <c r="I10" s="348" t="s">
        <v>164</v>
      </c>
      <c r="J10" s="243"/>
      <c r="K10" s="671"/>
      <c r="L10" s="672"/>
      <c r="M10" s="429"/>
      <c r="N10" s="675"/>
      <c r="O10" s="673"/>
      <c r="P10" s="674"/>
      <c r="Q10" s="673"/>
      <c r="R10" s="390" t="s">
        <v>193</v>
      </c>
      <c r="S10" s="390" t="s">
        <v>194</v>
      </c>
      <c r="T10" s="391" t="s">
        <v>173</v>
      </c>
      <c r="U10" s="11">
        <v>43772</v>
      </c>
      <c r="V10" s="11">
        <v>43787</v>
      </c>
      <c r="W10" s="8" t="s">
        <v>99</v>
      </c>
      <c r="X10" s="393"/>
    </row>
    <row r="11" s="276" customFormat="1" ht="20" customHeight="1" spans="1:24">
      <c r="A11" s="348" t="s">
        <v>195</v>
      </c>
      <c r="B11" s="349"/>
      <c r="C11" s="8" t="s">
        <v>175</v>
      </c>
      <c r="D11" s="11" t="s">
        <v>196</v>
      </c>
      <c r="E11" s="349" t="s">
        <v>170</v>
      </c>
      <c r="F11" s="8"/>
      <c r="G11" s="8">
        <v>819500</v>
      </c>
      <c r="H11" s="385" t="s">
        <v>197</v>
      </c>
      <c r="I11" s="348" t="s">
        <v>164</v>
      </c>
      <c r="J11" s="243"/>
      <c r="K11" s="671"/>
      <c r="L11" s="672"/>
      <c r="M11" s="429"/>
      <c r="N11" s="675"/>
      <c r="O11" s="673"/>
      <c r="P11" s="674"/>
      <c r="Q11" s="673"/>
      <c r="R11" s="694" t="s">
        <v>198</v>
      </c>
      <c r="S11" s="695" t="s">
        <v>199</v>
      </c>
      <c r="T11" s="696" t="s">
        <v>173</v>
      </c>
      <c r="U11" s="11">
        <v>43775</v>
      </c>
      <c r="V11" s="11">
        <v>43775</v>
      </c>
      <c r="W11" s="8" t="s">
        <v>168</v>
      </c>
      <c r="X11" s="393"/>
    </row>
    <row r="12" s="630" customFormat="1" ht="21.95" customHeight="1" spans="1:53">
      <c r="A12" s="664" t="s">
        <v>59</v>
      </c>
      <c r="B12" s="665"/>
      <c r="C12" s="665"/>
      <c r="D12" s="665"/>
      <c r="E12" s="665"/>
      <c r="F12" s="665"/>
      <c r="G12" s="627"/>
      <c r="H12" s="627"/>
      <c r="I12" s="627"/>
      <c r="J12" s="641"/>
      <c r="K12" s="670"/>
      <c r="L12" s="670"/>
      <c r="M12" s="670"/>
      <c r="N12" s="670"/>
      <c r="O12" s="670"/>
      <c r="P12" s="670"/>
      <c r="Q12" s="670"/>
      <c r="R12" s="627"/>
      <c r="S12" s="627"/>
      <c r="T12" s="627"/>
      <c r="U12" s="627"/>
      <c r="V12" s="627"/>
      <c r="W12" s="627"/>
      <c r="X12" s="627"/>
      <c r="Y12" s="627"/>
      <c r="Z12" s="627"/>
      <c r="AA12" s="627"/>
      <c r="AB12" s="627"/>
      <c r="AC12" s="627"/>
      <c r="AD12" s="627"/>
      <c r="AE12" s="627"/>
      <c r="AF12" s="627"/>
      <c r="AG12" s="627"/>
      <c r="AH12" s="627"/>
      <c r="AI12" s="627"/>
      <c r="AJ12" s="627"/>
      <c r="AK12" s="627"/>
      <c r="AL12" s="627"/>
      <c r="AM12" s="627"/>
      <c r="AN12" s="627"/>
      <c r="AO12" s="627"/>
      <c r="AP12" s="627"/>
      <c r="AQ12" s="627"/>
      <c r="AR12" s="627"/>
      <c r="AS12" s="627"/>
      <c r="AT12" s="627"/>
      <c r="AU12" s="627"/>
      <c r="AV12" s="627"/>
      <c r="AW12" s="627"/>
      <c r="AX12" s="627"/>
      <c r="AY12" s="627"/>
      <c r="AZ12" s="627"/>
      <c r="BA12" s="627"/>
    </row>
    <row r="13" s="630" customFormat="1" ht="15" customHeight="1" spans="1:53">
      <c r="A13" s="633" t="s">
        <v>158</v>
      </c>
      <c r="B13" s="627"/>
      <c r="C13" s="627"/>
      <c r="D13" s="627"/>
      <c r="E13" s="627"/>
      <c r="F13" s="627"/>
      <c r="G13" s="627"/>
      <c r="H13" s="627"/>
      <c r="I13" s="627"/>
      <c r="J13" s="641"/>
      <c r="K13" s="670"/>
      <c r="L13" s="670"/>
      <c r="M13" s="670"/>
      <c r="N13" s="670"/>
      <c r="O13" s="670"/>
      <c r="P13" s="670"/>
      <c r="Q13" s="670"/>
      <c r="R13" s="627"/>
      <c r="S13" s="627"/>
      <c r="T13" s="627"/>
      <c r="U13" s="627"/>
      <c r="V13" s="627"/>
      <c r="W13" s="627"/>
      <c r="X13" s="627"/>
      <c r="Y13" s="627"/>
      <c r="Z13" s="627"/>
      <c r="AA13" s="627"/>
      <c r="AB13" s="627"/>
      <c r="AC13" s="627"/>
      <c r="AD13" s="627"/>
      <c r="AE13" s="627"/>
      <c r="AF13" s="627"/>
      <c r="AG13" s="627"/>
      <c r="AH13" s="627"/>
      <c r="AI13" s="627"/>
      <c r="AJ13" s="627"/>
      <c r="AK13" s="627"/>
      <c r="AL13" s="627"/>
      <c r="AM13" s="627"/>
      <c r="AN13" s="627"/>
      <c r="AO13" s="627"/>
      <c r="AP13" s="627"/>
      <c r="AQ13" s="627"/>
      <c r="AR13" s="627"/>
      <c r="AS13" s="627"/>
      <c r="AT13" s="627"/>
      <c r="AU13" s="627"/>
      <c r="AV13" s="627"/>
      <c r="AW13" s="627"/>
      <c r="AX13" s="627"/>
      <c r="AY13" s="627"/>
      <c r="AZ13" s="627"/>
      <c r="BA13" s="627"/>
    </row>
    <row r="14" s="630" customFormat="1" ht="15" customHeight="1" spans="1:53">
      <c r="A14" s="633" t="s">
        <v>189</v>
      </c>
      <c r="B14" s="627"/>
      <c r="C14" s="627"/>
      <c r="D14" s="627"/>
      <c r="E14" s="627"/>
      <c r="F14" s="627"/>
      <c r="G14" s="627"/>
      <c r="H14" s="627"/>
      <c r="I14" s="627"/>
      <c r="J14" s="641"/>
      <c r="K14" s="670"/>
      <c r="L14" s="670"/>
      <c r="M14" s="670"/>
      <c r="N14" s="670"/>
      <c r="O14" s="670"/>
      <c r="P14" s="670"/>
      <c r="Q14" s="670"/>
      <c r="R14" s="627"/>
      <c r="S14" s="627"/>
      <c r="T14" s="627"/>
      <c r="U14" s="627"/>
      <c r="V14" s="627"/>
      <c r="W14" s="627"/>
      <c r="X14" s="627"/>
      <c r="Y14" s="627"/>
      <c r="Z14" s="627"/>
      <c r="AA14" s="627"/>
      <c r="AB14" s="627"/>
      <c r="AC14" s="627"/>
      <c r="AD14" s="627"/>
      <c r="AE14" s="627"/>
      <c r="AF14" s="627"/>
      <c r="AG14" s="627"/>
      <c r="AH14" s="627"/>
      <c r="AI14" s="627"/>
      <c r="AJ14" s="627"/>
      <c r="AK14" s="627"/>
      <c r="AL14" s="627"/>
      <c r="AM14" s="627"/>
      <c r="AN14" s="627"/>
      <c r="AO14" s="627"/>
      <c r="AP14" s="627"/>
      <c r="AQ14" s="627"/>
      <c r="AR14" s="627"/>
      <c r="AS14" s="627"/>
      <c r="AT14" s="627"/>
      <c r="AU14" s="627"/>
      <c r="AV14" s="627"/>
      <c r="AW14" s="627"/>
      <c r="AX14" s="627"/>
      <c r="AY14" s="627"/>
      <c r="AZ14" s="627"/>
      <c r="BA14" s="627"/>
    </row>
    <row r="15" s="630" customFormat="1" ht="21.95" customHeight="1" spans="1:53">
      <c r="A15" s="633" t="s">
        <v>60</v>
      </c>
      <c r="B15" s="627"/>
      <c r="C15" s="627"/>
      <c r="D15" s="627"/>
      <c r="E15" s="627"/>
      <c r="F15" s="627"/>
      <c r="G15" s="627"/>
      <c r="H15" s="627"/>
      <c r="I15" s="627"/>
      <c r="J15" s="641"/>
      <c r="K15" s="670"/>
      <c r="L15" s="670"/>
      <c r="M15" s="670"/>
      <c r="N15" s="670"/>
      <c r="O15" s="670"/>
      <c r="P15" s="670"/>
      <c r="Q15" s="670"/>
      <c r="R15" s="627"/>
      <c r="S15" s="627"/>
      <c r="T15" s="627"/>
      <c r="U15" s="627"/>
      <c r="V15" s="627"/>
      <c r="W15" s="627"/>
      <c r="X15" s="627"/>
      <c r="Y15" s="627"/>
      <c r="Z15" s="627"/>
      <c r="AA15" s="627"/>
      <c r="AB15" s="627"/>
      <c r="AC15" s="627"/>
      <c r="AD15" s="627"/>
      <c r="AE15" s="627"/>
      <c r="AF15" s="627"/>
      <c r="AG15" s="627"/>
      <c r="AH15" s="627"/>
      <c r="AI15" s="627"/>
      <c r="AJ15" s="627"/>
      <c r="AK15" s="627"/>
      <c r="AL15" s="627"/>
      <c r="AM15" s="627"/>
      <c r="AN15" s="627"/>
      <c r="AO15" s="627"/>
      <c r="AP15" s="627"/>
      <c r="AQ15" s="627"/>
      <c r="AR15" s="627"/>
      <c r="AS15" s="627"/>
      <c r="AT15" s="627"/>
      <c r="AU15" s="627"/>
      <c r="AV15" s="627"/>
      <c r="AW15" s="627"/>
      <c r="AX15" s="627"/>
      <c r="AY15" s="627"/>
      <c r="AZ15" s="627"/>
      <c r="BA15" s="627"/>
    </row>
    <row r="16" s="630" customFormat="1" ht="15" customHeight="1" spans="1:53">
      <c r="A16" s="633" t="s">
        <v>158</v>
      </c>
      <c r="B16" s="627"/>
      <c r="C16" s="627"/>
      <c r="D16" s="627"/>
      <c r="E16" s="627"/>
      <c r="F16" s="627"/>
      <c r="G16" s="627"/>
      <c r="H16" s="627"/>
      <c r="I16" s="627"/>
      <c r="J16" s="641"/>
      <c r="K16" s="670"/>
      <c r="L16" s="670"/>
      <c r="M16" s="670"/>
      <c r="N16" s="670"/>
      <c r="O16" s="670"/>
      <c r="P16" s="670"/>
      <c r="Q16" s="670"/>
      <c r="R16" s="627"/>
      <c r="S16" s="627"/>
      <c r="T16" s="627"/>
      <c r="U16" s="627"/>
      <c r="V16" s="627"/>
      <c r="W16" s="627"/>
      <c r="X16" s="627"/>
      <c r="Y16" s="627"/>
      <c r="Z16" s="627"/>
      <c r="AA16" s="627"/>
      <c r="AB16" s="627"/>
      <c r="AC16" s="627"/>
      <c r="AD16" s="627"/>
      <c r="AE16" s="627"/>
      <c r="AF16" s="627"/>
      <c r="AG16" s="627"/>
      <c r="AH16" s="627"/>
      <c r="AI16" s="627"/>
      <c r="AJ16" s="627"/>
      <c r="AK16" s="627"/>
      <c r="AL16" s="627"/>
      <c r="AM16" s="627"/>
      <c r="AN16" s="627"/>
      <c r="AO16" s="627"/>
      <c r="AP16" s="627"/>
      <c r="AQ16" s="627"/>
      <c r="AR16" s="627"/>
      <c r="AS16" s="627"/>
      <c r="AT16" s="627"/>
      <c r="AU16" s="627"/>
      <c r="AV16" s="627"/>
      <c r="AW16" s="627"/>
      <c r="AX16" s="627"/>
      <c r="AY16" s="627"/>
      <c r="AZ16" s="627"/>
      <c r="BA16" s="627"/>
    </row>
    <row r="17" s="276" customFormat="1" ht="21.95" customHeight="1" spans="1:24">
      <c r="A17" s="348" t="s">
        <v>200</v>
      </c>
      <c r="B17" s="349" t="s">
        <v>201</v>
      </c>
      <c r="C17" s="8" t="s">
        <v>202</v>
      </c>
      <c r="D17" s="11" t="s">
        <v>203</v>
      </c>
      <c r="E17" s="349" t="s">
        <v>204</v>
      </c>
      <c r="F17" s="8"/>
      <c r="G17" s="8" t="s">
        <v>205</v>
      </c>
      <c r="H17" s="450" t="s">
        <v>206</v>
      </c>
      <c r="I17" s="348"/>
      <c r="J17" s="186"/>
      <c r="K17" s="671"/>
      <c r="L17" s="672"/>
      <c r="M17" s="429"/>
      <c r="N17" s="367"/>
      <c r="O17" s="420"/>
      <c r="P17" s="420"/>
      <c r="Q17" s="420"/>
      <c r="R17" s="368"/>
      <c r="S17" s="349"/>
      <c r="T17" s="349"/>
      <c r="U17" s="11"/>
      <c r="V17" s="11"/>
      <c r="W17" s="8"/>
      <c r="X17" s="8"/>
    </row>
    <row r="18" s="630" customFormat="1" ht="15" customHeight="1" spans="1:53">
      <c r="A18" s="633" t="s">
        <v>189</v>
      </c>
      <c r="B18" s="627"/>
      <c r="C18" s="627"/>
      <c r="D18" s="627"/>
      <c r="E18" s="627"/>
      <c r="F18" s="8"/>
      <c r="G18" s="627"/>
      <c r="H18" s="638"/>
      <c r="I18" s="627"/>
      <c r="J18" s="641"/>
      <c r="K18" s="670"/>
      <c r="L18" s="670"/>
      <c r="M18" s="670"/>
      <c r="N18" s="670"/>
      <c r="O18" s="670"/>
      <c r="P18" s="670"/>
      <c r="Q18" s="670"/>
      <c r="R18" s="627"/>
      <c r="S18" s="627"/>
      <c r="T18" s="627"/>
      <c r="U18" s="627"/>
      <c r="V18" s="627"/>
      <c r="W18" s="627"/>
      <c r="X18" s="627"/>
      <c r="Y18" s="627"/>
      <c r="Z18" s="627"/>
      <c r="AA18" s="627"/>
      <c r="AB18" s="627"/>
      <c r="AC18" s="627"/>
      <c r="AD18" s="627"/>
      <c r="AE18" s="627"/>
      <c r="AF18" s="627"/>
      <c r="AG18" s="627"/>
      <c r="AH18" s="627"/>
      <c r="AI18" s="627"/>
      <c r="AJ18" s="627"/>
      <c r="AK18" s="627"/>
      <c r="AL18" s="627"/>
      <c r="AM18" s="627"/>
      <c r="AN18" s="627"/>
      <c r="AO18" s="627"/>
      <c r="AP18" s="627"/>
      <c r="AQ18" s="627"/>
      <c r="AR18" s="627"/>
      <c r="AS18" s="627"/>
      <c r="AT18" s="627"/>
      <c r="AU18" s="627"/>
      <c r="AV18" s="627"/>
      <c r="AW18" s="627"/>
      <c r="AX18" s="627"/>
      <c r="AY18" s="627"/>
      <c r="AZ18" s="627"/>
      <c r="BA18" s="627"/>
    </row>
    <row r="19" s="276" customFormat="1" ht="21.95" customHeight="1" spans="1:24">
      <c r="A19" s="348" t="s">
        <v>207</v>
      </c>
      <c r="B19" s="349" t="s">
        <v>208</v>
      </c>
      <c r="C19" s="8" t="s">
        <v>72</v>
      </c>
      <c r="D19" s="11"/>
      <c r="E19" s="349" t="s">
        <v>209</v>
      </c>
      <c r="F19" s="8"/>
      <c r="G19" s="8"/>
      <c r="H19" s="385" t="s">
        <v>143</v>
      </c>
      <c r="I19" s="348"/>
      <c r="J19" s="243"/>
      <c r="K19" s="671"/>
      <c r="L19" s="672"/>
      <c r="M19" s="429"/>
      <c r="N19" s="675"/>
      <c r="O19" s="673"/>
      <c r="P19" s="674"/>
      <c r="Q19" s="673"/>
      <c r="R19" s="390"/>
      <c r="S19" s="390"/>
      <c r="T19" s="391"/>
      <c r="U19" s="11"/>
      <c r="V19" s="11"/>
      <c r="W19" s="8"/>
      <c r="X19" s="393"/>
    </row>
    <row r="20" s="276" customFormat="1" ht="21.95" customHeight="1" spans="1:24">
      <c r="A20" s="348" t="s">
        <v>207</v>
      </c>
      <c r="B20" s="349" t="s">
        <v>210</v>
      </c>
      <c r="C20" s="8" t="s">
        <v>72</v>
      </c>
      <c r="D20" s="11"/>
      <c r="E20" s="349" t="s">
        <v>170</v>
      </c>
      <c r="F20" s="8"/>
      <c r="G20" s="8"/>
      <c r="H20" s="385" t="s">
        <v>143</v>
      </c>
      <c r="I20" s="348"/>
      <c r="J20" s="243"/>
      <c r="K20" s="671"/>
      <c r="L20" s="672"/>
      <c r="M20" s="429"/>
      <c r="N20" s="675"/>
      <c r="O20" s="673"/>
      <c r="P20" s="674"/>
      <c r="Q20" s="673"/>
      <c r="R20" s="390"/>
      <c r="S20" s="390"/>
      <c r="T20" s="391"/>
      <c r="U20" s="11"/>
      <c r="V20" s="11"/>
      <c r="W20" s="8"/>
      <c r="X20" s="393"/>
    </row>
    <row r="21" s="276" customFormat="1" ht="21.95" customHeight="1" spans="1:24">
      <c r="A21" s="348" t="s">
        <v>211</v>
      </c>
      <c r="B21" s="349" t="s">
        <v>212</v>
      </c>
      <c r="C21" s="8" t="s">
        <v>72</v>
      </c>
      <c r="D21" s="11"/>
      <c r="E21" s="349" t="s">
        <v>170</v>
      </c>
      <c r="F21" s="8"/>
      <c r="G21" s="8"/>
      <c r="H21" s="385" t="s">
        <v>213</v>
      </c>
      <c r="I21" s="348"/>
      <c r="J21" s="243"/>
      <c r="K21" s="671"/>
      <c r="L21" s="672"/>
      <c r="M21" s="429"/>
      <c r="N21" s="675"/>
      <c r="O21" s="673"/>
      <c r="P21" s="674"/>
      <c r="Q21" s="673"/>
      <c r="R21" s="390"/>
      <c r="S21" s="390"/>
      <c r="T21" s="391"/>
      <c r="U21" s="11"/>
      <c r="V21" s="11"/>
      <c r="W21" s="8"/>
      <c r="X21" s="393"/>
    </row>
    <row r="22" s="276" customFormat="1" ht="21.95" customHeight="1" spans="1:22">
      <c r="A22" s="638"/>
      <c r="B22" s="454"/>
      <c r="D22" s="639"/>
      <c r="E22" s="454"/>
      <c r="H22" s="638"/>
      <c r="I22" s="638"/>
      <c r="J22" s="454"/>
      <c r="K22" s="679"/>
      <c r="L22" s="680"/>
      <c r="M22" s="681"/>
      <c r="N22" s="682"/>
      <c r="O22" s="683"/>
      <c r="P22" s="683"/>
      <c r="Q22" s="683"/>
      <c r="R22" s="454"/>
      <c r="S22" s="454"/>
      <c r="T22" s="454"/>
      <c r="U22" s="639"/>
      <c r="V22" s="639"/>
    </row>
    <row r="23" s="276" customFormat="1" ht="21.95" customHeight="1" spans="1:22">
      <c r="A23" s="638" t="s">
        <v>214</v>
      </c>
      <c r="B23" s="454"/>
      <c r="D23" s="639"/>
      <c r="E23" s="454"/>
      <c r="H23" s="638"/>
      <c r="I23" s="638"/>
      <c r="J23" s="454"/>
      <c r="K23" s="679"/>
      <c r="L23" s="680"/>
      <c r="M23" s="681"/>
      <c r="N23" s="682"/>
      <c r="O23" s="683"/>
      <c r="P23" s="683"/>
      <c r="Q23" s="683"/>
      <c r="R23" s="454"/>
      <c r="S23" s="454"/>
      <c r="T23" s="454"/>
      <c r="U23" s="639"/>
      <c r="V23" s="639"/>
    </row>
    <row r="24" s="276" customFormat="1" ht="21.95" customHeight="1" spans="1:22">
      <c r="A24" s="638"/>
      <c r="B24" s="454"/>
      <c r="D24" s="639"/>
      <c r="E24" s="454"/>
      <c r="H24" s="638"/>
      <c r="I24" s="638"/>
      <c r="J24" s="454"/>
      <c r="K24" s="679"/>
      <c r="L24" s="680"/>
      <c r="M24" s="681"/>
      <c r="N24" s="682"/>
      <c r="O24" s="683"/>
      <c r="P24" s="683"/>
      <c r="Q24" s="683"/>
      <c r="R24" s="454"/>
      <c r="S24" s="454"/>
      <c r="T24" s="454"/>
      <c r="U24" s="639"/>
      <c r="V24" s="639"/>
    </row>
    <row r="25" s="437" customFormat="1" customHeight="1" spans="2:20">
      <c r="B25" s="451"/>
      <c r="C25" s="452"/>
      <c r="D25" s="453"/>
      <c r="E25" s="454"/>
      <c r="F25" s="455"/>
      <c r="G25" s="455"/>
      <c r="H25" s="455"/>
      <c r="I25" s="455"/>
      <c r="J25" s="455"/>
      <c r="K25" s="684"/>
      <c r="L25" s="685"/>
      <c r="M25" s="434"/>
      <c r="N25" s="686"/>
      <c r="O25" s="434"/>
      <c r="P25" s="434"/>
      <c r="Q25" s="434"/>
      <c r="R25" s="454"/>
      <c r="S25" s="454"/>
      <c r="T25" s="452"/>
    </row>
    <row r="26" s="437" customFormat="1" customHeight="1" spans="2:20">
      <c r="B26" s="451"/>
      <c r="C26" s="452"/>
      <c r="D26" s="453"/>
      <c r="E26" s="454"/>
      <c r="F26" s="455"/>
      <c r="G26" s="455"/>
      <c r="H26" s="455"/>
      <c r="I26" s="455"/>
      <c r="J26" s="455"/>
      <c r="K26" s="684"/>
      <c r="L26" s="685"/>
      <c r="M26" s="434"/>
      <c r="N26" s="686"/>
      <c r="O26" s="434"/>
      <c r="P26" s="434"/>
      <c r="Q26" s="434"/>
      <c r="R26" s="454"/>
      <c r="S26" s="454"/>
      <c r="T26" s="452"/>
    </row>
    <row r="27" s="437" customFormat="1" customHeight="1" spans="2:20">
      <c r="B27" s="451"/>
      <c r="C27" s="452"/>
      <c r="D27" s="453"/>
      <c r="E27" s="454"/>
      <c r="F27" s="455"/>
      <c r="G27" s="455"/>
      <c r="H27" s="455"/>
      <c r="I27" s="455"/>
      <c r="J27" s="455"/>
      <c r="K27" s="684"/>
      <c r="L27" s="685"/>
      <c r="M27" s="434"/>
      <c r="N27" s="686"/>
      <c r="O27" s="434"/>
      <c r="P27" s="434"/>
      <c r="Q27" s="434"/>
      <c r="R27" s="454"/>
      <c r="S27" s="454"/>
      <c r="T27" s="452"/>
    </row>
    <row r="28" s="437" customFormat="1" customHeight="1" spans="2:20">
      <c r="B28" s="451"/>
      <c r="C28" s="452"/>
      <c r="D28" s="453"/>
      <c r="E28" s="454"/>
      <c r="F28" s="455"/>
      <c r="G28" s="455"/>
      <c r="H28" s="455"/>
      <c r="I28" s="455"/>
      <c r="J28" s="455"/>
      <c r="K28" s="684"/>
      <c r="L28" s="685"/>
      <c r="M28" s="434"/>
      <c r="N28" s="686"/>
      <c r="O28" s="434"/>
      <c r="P28" s="434"/>
      <c r="Q28" s="434"/>
      <c r="R28" s="454"/>
      <c r="S28" s="454"/>
      <c r="T28" s="452"/>
    </row>
    <row r="29" s="437" customFormat="1" customHeight="1" spans="2:20">
      <c r="B29" s="451"/>
      <c r="C29" s="452"/>
      <c r="D29" s="453"/>
      <c r="E29" s="454"/>
      <c r="F29" s="455"/>
      <c r="G29" s="455"/>
      <c r="H29" s="455"/>
      <c r="I29" s="455"/>
      <c r="J29" s="455"/>
      <c r="K29" s="684"/>
      <c r="L29" s="685"/>
      <c r="M29" s="434"/>
      <c r="N29" s="686"/>
      <c r="O29" s="434"/>
      <c r="P29" s="434"/>
      <c r="Q29" s="434"/>
      <c r="R29" s="454"/>
      <c r="S29" s="454"/>
      <c r="T29" s="452"/>
    </row>
    <row r="30" s="437" customFormat="1" customHeight="1" spans="2:20">
      <c r="B30" s="451"/>
      <c r="C30" s="452"/>
      <c r="D30" s="453"/>
      <c r="E30" s="454"/>
      <c r="F30" s="455"/>
      <c r="G30" s="455"/>
      <c r="H30" s="455"/>
      <c r="I30" s="455"/>
      <c r="J30" s="455"/>
      <c r="K30" s="684"/>
      <c r="L30" s="685"/>
      <c r="M30" s="434"/>
      <c r="N30" s="686"/>
      <c r="O30" s="434"/>
      <c r="P30" s="434"/>
      <c r="Q30" s="434"/>
      <c r="R30" s="454"/>
      <c r="S30" s="454"/>
      <c r="T30" s="452"/>
    </row>
    <row r="31" s="437" customFormat="1" customHeight="1" spans="2:20">
      <c r="B31" s="451"/>
      <c r="C31" s="452"/>
      <c r="D31" s="453"/>
      <c r="E31" s="454"/>
      <c r="F31" s="455"/>
      <c r="G31" s="455"/>
      <c r="H31" s="455"/>
      <c r="I31" s="455"/>
      <c r="J31" s="455"/>
      <c r="K31" s="684"/>
      <c r="L31" s="685"/>
      <c r="M31" s="434"/>
      <c r="N31" s="686"/>
      <c r="O31" s="434"/>
      <c r="P31" s="434"/>
      <c r="Q31" s="434"/>
      <c r="R31" s="454"/>
      <c r="S31" s="454"/>
      <c r="T31" s="452"/>
    </row>
    <row r="32" s="437" customFormat="1" customHeight="1" spans="2:20">
      <c r="B32" s="451"/>
      <c r="C32" s="452"/>
      <c r="D32" s="453"/>
      <c r="E32" s="454"/>
      <c r="F32" s="455"/>
      <c r="G32" s="455"/>
      <c r="H32" s="455"/>
      <c r="I32" s="455"/>
      <c r="J32" s="455"/>
      <c r="K32" s="684"/>
      <c r="L32" s="685"/>
      <c r="M32" s="434"/>
      <c r="N32" s="686"/>
      <c r="O32" s="434"/>
      <c r="P32" s="434"/>
      <c r="Q32" s="434"/>
      <c r="R32" s="454"/>
      <c r="S32" s="454"/>
      <c r="T32" s="452"/>
    </row>
    <row r="33" s="437" customFormat="1" customHeight="1" spans="2:20">
      <c r="B33" s="451"/>
      <c r="C33" s="452"/>
      <c r="D33" s="453"/>
      <c r="E33" s="454"/>
      <c r="F33" s="455"/>
      <c r="G33" s="455"/>
      <c r="H33" s="455"/>
      <c r="I33" s="455"/>
      <c r="J33" s="455"/>
      <c r="K33" s="684"/>
      <c r="L33" s="685"/>
      <c r="M33" s="434"/>
      <c r="N33" s="686"/>
      <c r="O33" s="434"/>
      <c r="P33" s="434"/>
      <c r="Q33" s="434"/>
      <c r="R33" s="454"/>
      <c r="S33" s="454"/>
      <c r="T33" s="452"/>
    </row>
    <row r="34" s="437" customFormat="1" customHeight="1" spans="2:20">
      <c r="B34" s="451"/>
      <c r="C34" s="452"/>
      <c r="D34" s="453"/>
      <c r="E34" s="454"/>
      <c r="F34" s="455"/>
      <c r="G34" s="455"/>
      <c r="H34" s="455"/>
      <c r="I34" s="455"/>
      <c r="J34" s="455"/>
      <c r="K34" s="684"/>
      <c r="L34" s="685"/>
      <c r="M34" s="434"/>
      <c r="N34" s="686"/>
      <c r="O34" s="434"/>
      <c r="P34" s="434"/>
      <c r="Q34" s="434"/>
      <c r="R34" s="454"/>
      <c r="S34" s="454"/>
      <c r="T34" s="452"/>
    </row>
    <row r="35" s="437" customFormat="1" customHeight="1" spans="2:20">
      <c r="B35" s="451"/>
      <c r="C35" s="452"/>
      <c r="D35" s="453"/>
      <c r="E35" s="454"/>
      <c r="F35" s="455"/>
      <c r="G35" s="455"/>
      <c r="H35" s="455"/>
      <c r="I35" s="455"/>
      <c r="J35" s="455"/>
      <c r="K35" s="684"/>
      <c r="L35" s="685"/>
      <c r="M35" s="434"/>
      <c r="N35" s="686"/>
      <c r="O35" s="434"/>
      <c r="P35" s="434"/>
      <c r="Q35" s="434"/>
      <c r="R35" s="454"/>
      <c r="S35" s="454"/>
      <c r="T35" s="452"/>
    </row>
    <row r="36" s="437" customFormat="1" customHeight="1" spans="2:20">
      <c r="B36" s="451"/>
      <c r="C36" s="452"/>
      <c r="D36" s="453"/>
      <c r="E36" s="454"/>
      <c r="F36" s="455"/>
      <c r="G36" s="455"/>
      <c r="H36" s="455"/>
      <c r="I36" s="455"/>
      <c r="J36" s="455"/>
      <c r="K36" s="684"/>
      <c r="L36" s="685"/>
      <c r="M36" s="434"/>
      <c r="N36" s="686"/>
      <c r="O36" s="434"/>
      <c r="P36" s="434"/>
      <c r="Q36" s="434"/>
      <c r="R36" s="454"/>
      <c r="S36" s="454"/>
      <c r="T36" s="452"/>
    </row>
    <row r="37" s="437" customFormat="1" customHeight="1" spans="2:20">
      <c r="B37" s="451"/>
      <c r="C37" s="452"/>
      <c r="D37" s="453"/>
      <c r="E37" s="454"/>
      <c r="F37" s="455"/>
      <c r="G37" s="455"/>
      <c r="H37" s="455"/>
      <c r="I37" s="455"/>
      <c r="J37" s="455"/>
      <c r="K37" s="684"/>
      <c r="L37" s="685"/>
      <c r="M37" s="434"/>
      <c r="N37" s="686"/>
      <c r="O37" s="434"/>
      <c r="P37" s="434"/>
      <c r="Q37" s="434"/>
      <c r="R37" s="454"/>
      <c r="S37" s="454"/>
      <c r="T37" s="452"/>
    </row>
    <row r="38" s="437" customFormat="1" customHeight="1" spans="2:20">
      <c r="B38" s="451"/>
      <c r="C38" s="452"/>
      <c r="D38" s="453"/>
      <c r="E38" s="454"/>
      <c r="F38" s="455"/>
      <c r="G38" s="455"/>
      <c r="H38" s="455"/>
      <c r="I38" s="455"/>
      <c r="J38" s="455"/>
      <c r="K38" s="684"/>
      <c r="L38" s="685"/>
      <c r="M38" s="434"/>
      <c r="N38" s="686"/>
      <c r="O38" s="434"/>
      <c r="P38" s="434"/>
      <c r="Q38" s="434"/>
      <c r="R38" s="454"/>
      <c r="S38" s="454"/>
      <c r="T38" s="452"/>
    </row>
    <row r="39" s="437" customFormat="1" customHeight="1" spans="2:20">
      <c r="B39" s="451"/>
      <c r="C39" s="452"/>
      <c r="D39" s="453"/>
      <c r="E39" s="454"/>
      <c r="F39" s="455"/>
      <c r="G39" s="455"/>
      <c r="H39" s="455"/>
      <c r="I39" s="455"/>
      <c r="J39" s="455"/>
      <c r="K39" s="684"/>
      <c r="L39" s="685"/>
      <c r="M39" s="434"/>
      <c r="N39" s="686"/>
      <c r="O39" s="434"/>
      <c r="P39" s="434"/>
      <c r="Q39" s="434"/>
      <c r="R39" s="454"/>
      <c r="S39" s="454"/>
      <c r="T39" s="452"/>
    </row>
    <row r="40" s="437" customFormat="1" customHeight="1" spans="2:20">
      <c r="B40" s="451"/>
      <c r="C40" s="452"/>
      <c r="D40" s="453"/>
      <c r="E40" s="454"/>
      <c r="F40" s="455"/>
      <c r="G40" s="455"/>
      <c r="H40" s="455"/>
      <c r="I40" s="455"/>
      <c r="J40" s="455"/>
      <c r="K40" s="684"/>
      <c r="L40" s="685"/>
      <c r="M40" s="434"/>
      <c r="N40" s="686"/>
      <c r="O40" s="434"/>
      <c r="P40" s="434"/>
      <c r="Q40" s="434"/>
      <c r="R40" s="454"/>
      <c r="S40" s="454"/>
      <c r="T40" s="452"/>
    </row>
    <row r="41" s="437" customFormat="1" customHeight="1" spans="2:20">
      <c r="B41" s="451"/>
      <c r="C41" s="452"/>
      <c r="D41" s="453"/>
      <c r="E41" s="454"/>
      <c r="F41" s="455"/>
      <c r="G41" s="455"/>
      <c r="H41" s="455"/>
      <c r="I41" s="455"/>
      <c r="J41" s="455"/>
      <c r="K41" s="684"/>
      <c r="L41" s="685"/>
      <c r="M41" s="434"/>
      <c r="N41" s="686"/>
      <c r="O41" s="434"/>
      <c r="P41" s="434"/>
      <c r="Q41" s="434"/>
      <c r="R41" s="454"/>
      <c r="S41" s="454"/>
      <c r="T41" s="452"/>
    </row>
    <row r="42" s="437" customFormat="1" customHeight="1" spans="2:20">
      <c r="B42" s="451"/>
      <c r="C42" s="452"/>
      <c r="D42" s="453"/>
      <c r="E42" s="454"/>
      <c r="F42" s="455"/>
      <c r="G42" s="455"/>
      <c r="H42" s="455"/>
      <c r="I42" s="455"/>
      <c r="J42" s="455"/>
      <c r="K42" s="684"/>
      <c r="L42" s="685"/>
      <c r="M42" s="434"/>
      <c r="N42" s="686"/>
      <c r="O42" s="434"/>
      <c r="P42" s="434"/>
      <c r="Q42" s="434"/>
      <c r="R42" s="454"/>
      <c r="S42" s="454"/>
      <c r="T42" s="452"/>
    </row>
    <row r="43" s="437" customFormat="1" customHeight="1" spans="2:20">
      <c r="B43" s="451"/>
      <c r="C43" s="452"/>
      <c r="D43" s="453"/>
      <c r="E43" s="454"/>
      <c r="F43" s="455"/>
      <c r="G43" s="455"/>
      <c r="H43" s="455"/>
      <c r="I43" s="455"/>
      <c r="J43" s="455"/>
      <c r="K43" s="684"/>
      <c r="L43" s="685"/>
      <c r="M43" s="434"/>
      <c r="N43" s="686"/>
      <c r="O43" s="434"/>
      <c r="P43" s="434"/>
      <c r="Q43" s="434"/>
      <c r="R43" s="454"/>
      <c r="S43" s="454"/>
      <c r="T43" s="452"/>
    </row>
    <row r="44" s="437" customFormat="1" customHeight="1" spans="2:20">
      <c r="B44" s="451"/>
      <c r="C44" s="452"/>
      <c r="D44" s="453"/>
      <c r="E44" s="454"/>
      <c r="F44" s="455"/>
      <c r="G44" s="455"/>
      <c r="H44" s="455"/>
      <c r="I44" s="455"/>
      <c r="J44" s="455"/>
      <c r="K44" s="684"/>
      <c r="L44" s="685"/>
      <c r="M44" s="434"/>
      <c r="N44" s="686"/>
      <c r="O44" s="434"/>
      <c r="P44" s="434"/>
      <c r="Q44" s="434"/>
      <c r="R44" s="454"/>
      <c r="S44" s="454"/>
      <c r="T44" s="452"/>
    </row>
    <row r="45" s="437" customFormat="1" customHeight="1" spans="1:20">
      <c r="A45" s="640"/>
      <c r="B45" s="451"/>
      <c r="C45" s="452"/>
      <c r="D45" s="453"/>
      <c r="E45" s="454"/>
      <c r="F45" s="455"/>
      <c r="G45" s="455"/>
      <c r="H45" s="455"/>
      <c r="I45" s="455"/>
      <c r="J45" s="455"/>
      <c r="K45" s="684"/>
      <c r="L45" s="685"/>
      <c r="M45" s="434"/>
      <c r="N45" s="686"/>
      <c r="O45" s="434"/>
      <c r="P45" s="434"/>
      <c r="Q45" s="434"/>
      <c r="R45" s="454"/>
      <c r="S45" s="454"/>
      <c r="T45" s="452"/>
    </row>
    <row r="46" s="437" customFormat="1" customHeight="1" spans="2:20">
      <c r="B46" s="451"/>
      <c r="C46" s="452"/>
      <c r="D46" s="453"/>
      <c r="E46" s="454"/>
      <c r="F46" s="455"/>
      <c r="G46" s="455"/>
      <c r="H46" s="455"/>
      <c r="I46" s="455"/>
      <c r="J46" s="455"/>
      <c r="K46" s="684"/>
      <c r="L46" s="685"/>
      <c r="M46" s="434"/>
      <c r="N46" s="686"/>
      <c r="O46" s="434"/>
      <c r="P46" s="434"/>
      <c r="Q46" s="434"/>
      <c r="R46" s="454"/>
      <c r="S46" s="454"/>
      <c r="T46" s="452"/>
    </row>
    <row r="47" s="437" customFormat="1" customHeight="1" spans="2:20">
      <c r="B47" s="451"/>
      <c r="C47" s="452"/>
      <c r="D47" s="453"/>
      <c r="E47" s="454"/>
      <c r="F47" s="455"/>
      <c r="G47" s="455"/>
      <c r="H47" s="455"/>
      <c r="I47" s="455"/>
      <c r="J47" s="455"/>
      <c r="K47" s="684"/>
      <c r="L47" s="685"/>
      <c r="M47" s="434"/>
      <c r="N47" s="686"/>
      <c r="O47" s="434"/>
      <c r="P47" s="434"/>
      <c r="Q47" s="434"/>
      <c r="R47" s="454"/>
      <c r="S47" s="454"/>
      <c r="T47" s="452"/>
    </row>
    <row r="48" s="437" customFormat="1" customHeight="1" spans="2:20">
      <c r="B48" s="451"/>
      <c r="C48" s="452"/>
      <c r="D48" s="453"/>
      <c r="E48" s="454"/>
      <c r="F48" s="455"/>
      <c r="G48" s="455"/>
      <c r="H48" s="455"/>
      <c r="I48" s="455"/>
      <c r="J48" s="455"/>
      <c r="K48" s="684"/>
      <c r="L48" s="685"/>
      <c r="M48" s="434"/>
      <c r="N48" s="687"/>
      <c r="O48" s="434"/>
      <c r="P48" s="434"/>
      <c r="Q48" s="434"/>
      <c r="R48" s="454"/>
      <c r="S48" s="454"/>
      <c r="T48" s="452"/>
    </row>
    <row r="49" s="437" customFormat="1" customHeight="1" spans="2:20">
      <c r="B49" s="451"/>
      <c r="C49" s="452"/>
      <c r="D49" s="453"/>
      <c r="E49" s="454"/>
      <c r="F49" s="455"/>
      <c r="G49" s="455"/>
      <c r="H49" s="455"/>
      <c r="I49" s="455"/>
      <c r="J49" s="455"/>
      <c r="K49" s="684"/>
      <c r="L49" s="685"/>
      <c r="M49" s="434"/>
      <c r="N49" s="687"/>
      <c r="O49" s="434"/>
      <c r="P49" s="434"/>
      <c r="Q49" s="434"/>
      <c r="R49" s="454"/>
      <c r="S49" s="454"/>
      <c r="T49" s="452"/>
    </row>
    <row r="50" s="437" customFormat="1" customHeight="1" spans="2:20">
      <c r="B50" s="451"/>
      <c r="C50" s="452"/>
      <c r="D50" s="453"/>
      <c r="E50" s="454"/>
      <c r="F50" s="455"/>
      <c r="G50" s="455"/>
      <c r="H50" s="455"/>
      <c r="I50" s="455"/>
      <c r="J50" s="455"/>
      <c r="K50" s="684"/>
      <c r="L50" s="685"/>
      <c r="M50" s="434"/>
      <c r="N50" s="687"/>
      <c r="O50" s="434"/>
      <c r="P50" s="434"/>
      <c r="Q50" s="434"/>
      <c r="R50" s="454"/>
      <c r="S50" s="454"/>
      <c r="T50" s="452"/>
    </row>
    <row r="51" s="437" customFormat="1" customHeight="1" spans="2:20">
      <c r="B51" s="451"/>
      <c r="C51" s="452"/>
      <c r="D51" s="453"/>
      <c r="E51" s="454"/>
      <c r="F51" s="455"/>
      <c r="G51" s="455"/>
      <c r="H51" s="455"/>
      <c r="I51" s="455"/>
      <c r="J51" s="455"/>
      <c r="K51" s="684"/>
      <c r="L51" s="685"/>
      <c r="M51" s="434"/>
      <c r="N51" s="687"/>
      <c r="O51" s="434"/>
      <c r="P51" s="434"/>
      <c r="Q51" s="434"/>
      <c r="R51" s="454"/>
      <c r="S51" s="454"/>
      <c r="T51" s="452"/>
    </row>
    <row r="52" s="437" customFormat="1" customHeight="1" spans="2:20">
      <c r="B52" s="451"/>
      <c r="C52" s="452"/>
      <c r="D52" s="453"/>
      <c r="E52" s="454"/>
      <c r="F52" s="455"/>
      <c r="G52" s="455"/>
      <c r="H52" s="455"/>
      <c r="I52" s="455"/>
      <c r="J52" s="455"/>
      <c r="K52" s="684"/>
      <c r="L52" s="685"/>
      <c r="M52" s="434"/>
      <c r="N52" s="687"/>
      <c r="O52" s="434"/>
      <c r="P52" s="434"/>
      <c r="Q52" s="434"/>
      <c r="R52" s="454"/>
      <c r="S52" s="454"/>
      <c r="T52" s="452"/>
    </row>
    <row r="53" s="437" customFormat="1" customHeight="1" spans="2:20">
      <c r="B53" s="451"/>
      <c r="C53" s="452"/>
      <c r="D53" s="453"/>
      <c r="E53" s="454"/>
      <c r="F53" s="455"/>
      <c r="G53" s="455"/>
      <c r="H53" s="455"/>
      <c r="I53" s="455"/>
      <c r="J53" s="455"/>
      <c r="K53" s="684"/>
      <c r="L53" s="685"/>
      <c r="M53" s="434"/>
      <c r="N53" s="687"/>
      <c r="O53" s="434"/>
      <c r="P53" s="434"/>
      <c r="Q53" s="434"/>
      <c r="R53" s="454"/>
      <c r="S53" s="454"/>
      <c r="T53" s="452"/>
    </row>
    <row r="54" s="437" customFormat="1" customHeight="1" spans="2:20">
      <c r="B54" s="451"/>
      <c r="C54" s="452"/>
      <c r="D54" s="453"/>
      <c r="E54" s="454"/>
      <c r="F54" s="455"/>
      <c r="G54" s="455"/>
      <c r="H54" s="455"/>
      <c r="I54" s="455"/>
      <c r="J54" s="455"/>
      <c r="K54" s="684"/>
      <c r="L54" s="685"/>
      <c r="M54" s="434"/>
      <c r="N54" s="687"/>
      <c r="O54" s="434"/>
      <c r="P54" s="434"/>
      <c r="Q54" s="434"/>
      <c r="R54" s="454"/>
      <c r="S54" s="454"/>
      <c r="T54" s="452"/>
    </row>
    <row r="55" s="437" customFormat="1" customHeight="1" spans="2:20">
      <c r="B55" s="451"/>
      <c r="C55" s="452"/>
      <c r="D55" s="453"/>
      <c r="E55" s="454"/>
      <c r="F55" s="455"/>
      <c r="G55" s="455"/>
      <c r="H55" s="455"/>
      <c r="I55" s="455"/>
      <c r="J55" s="455"/>
      <c r="K55" s="684"/>
      <c r="L55" s="685"/>
      <c r="M55" s="434"/>
      <c r="N55" s="687"/>
      <c r="O55" s="434"/>
      <c r="P55" s="434"/>
      <c r="Q55" s="434"/>
      <c r="R55" s="454"/>
      <c r="S55" s="454"/>
      <c r="T55" s="452"/>
    </row>
    <row r="56" s="437" customFormat="1" customHeight="1" spans="2:20">
      <c r="B56" s="451"/>
      <c r="C56" s="452"/>
      <c r="D56" s="453"/>
      <c r="E56" s="454"/>
      <c r="F56" s="455"/>
      <c r="G56" s="455"/>
      <c r="H56" s="455"/>
      <c r="I56" s="455"/>
      <c r="J56" s="455"/>
      <c r="K56" s="684"/>
      <c r="L56" s="685"/>
      <c r="M56" s="434"/>
      <c r="N56" s="687"/>
      <c r="O56" s="434"/>
      <c r="P56" s="434"/>
      <c r="Q56" s="434"/>
      <c r="R56" s="454"/>
      <c r="S56" s="454"/>
      <c r="T56" s="452"/>
    </row>
    <row r="57" s="437" customFormat="1" customHeight="1" spans="2:20">
      <c r="B57" s="451"/>
      <c r="C57" s="452"/>
      <c r="D57" s="453"/>
      <c r="E57" s="454"/>
      <c r="F57" s="455"/>
      <c r="G57" s="455"/>
      <c r="H57" s="455"/>
      <c r="I57" s="455"/>
      <c r="J57" s="455"/>
      <c r="K57" s="684"/>
      <c r="L57" s="685"/>
      <c r="M57" s="434"/>
      <c r="N57" s="687"/>
      <c r="O57" s="434"/>
      <c r="P57" s="434"/>
      <c r="Q57" s="434"/>
      <c r="R57" s="454"/>
      <c r="S57" s="454"/>
      <c r="T57" s="452"/>
    </row>
    <row r="58" s="437" customFormat="1" customHeight="1" spans="2:21">
      <c r="B58" s="451"/>
      <c r="C58" s="452"/>
      <c r="D58" s="453"/>
      <c r="E58" s="454"/>
      <c r="F58" s="455"/>
      <c r="G58" s="455"/>
      <c r="H58" s="455"/>
      <c r="I58" s="454"/>
      <c r="J58" s="454"/>
      <c r="K58" s="688"/>
      <c r="L58" s="434"/>
      <c r="M58" s="434"/>
      <c r="N58" s="687"/>
      <c r="O58" s="434"/>
      <c r="P58" s="434"/>
      <c r="Q58" s="434"/>
      <c r="R58" s="454"/>
      <c r="S58" s="454"/>
      <c r="T58" s="454"/>
      <c r="U58" s="454"/>
    </row>
    <row r="59" s="437" customFormat="1" customHeight="1" spans="2:21">
      <c r="B59" s="451"/>
      <c r="C59" s="452"/>
      <c r="D59" s="453"/>
      <c r="E59" s="454"/>
      <c r="F59" s="455"/>
      <c r="G59" s="455"/>
      <c r="H59" s="455"/>
      <c r="I59" s="454"/>
      <c r="J59" s="454"/>
      <c r="K59" s="688"/>
      <c r="L59" s="434"/>
      <c r="M59" s="434"/>
      <c r="N59" s="687"/>
      <c r="O59" s="434"/>
      <c r="P59" s="434"/>
      <c r="Q59" s="434"/>
      <c r="R59" s="454"/>
      <c r="S59" s="454"/>
      <c r="T59" s="454"/>
      <c r="U59" s="454"/>
    </row>
    <row r="60" s="437" customFormat="1" customHeight="1" spans="2:21">
      <c r="B60" s="451"/>
      <c r="C60" s="452"/>
      <c r="D60" s="453"/>
      <c r="E60" s="454"/>
      <c r="F60" s="455"/>
      <c r="G60" s="455"/>
      <c r="H60" s="455"/>
      <c r="I60" s="454"/>
      <c r="J60" s="454"/>
      <c r="K60" s="688"/>
      <c r="L60" s="434"/>
      <c r="M60" s="434"/>
      <c r="N60" s="687"/>
      <c r="O60" s="434"/>
      <c r="P60" s="434"/>
      <c r="Q60" s="434"/>
      <c r="R60" s="454"/>
      <c r="S60" s="454"/>
      <c r="T60" s="454"/>
      <c r="U60" s="454"/>
    </row>
    <row r="61" s="437" customFormat="1" customHeight="1" spans="2:21">
      <c r="B61" s="451"/>
      <c r="C61" s="452"/>
      <c r="D61" s="453"/>
      <c r="E61" s="454"/>
      <c r="F61" s="455"/>
      <c r="G61" s="455"/>
      <c r="H61" s="455"/>
      <c r="I61" s="454"/>
      <c r="J61" s="454"/>
      <c r="K61" s="688"/>
      <c r="L61" s="434"/>
      <c r="M61" s="434"/>
      <c r="N61" s="687"/>
      <c r="O61" s="434"/>
      <c r="P61" s="434"/>
      <c r="Q61" s="434"/>
      <c r="R61" s="454"/>
      <c r="S61" s="454"/>
      <c r="T61" s="454"/>
      <c r="U61" s="454"/>
    </row>
    <row r="62" s="437" customFormat="1" customHeight="1" spans="2:20">
      <c r="B62" s="451"/>
      <c r="C62" s="452"/>
      <c r="D62" s="453"/>
      <c r="E62" s="454"/>
      <c r="F62" s="455"/>
      <c r="G62" s="455"/>
      <c r="H62" s="455"/>
      <c r="I62" s="455"/>
      <c r="J62" s="455"/>
      <c r="K62" s="684"/>
      <c r="L62" s="685"/>
      <c r="M62" s="434"/>
      <c r="N62" s="687"/>
      <c r="O62" s="434"/>
      <c r="P62" s="434"/>
      <c r="Q62" s="434"/>
      <c r="R62" s="454"/>
      <c r="S62" s="454"/>
      <c r="T62" s="452"/>
    </row>
    <row r="63" s="437" customFormat="1" customHeight="1" spans="2:20">
      <c r="B63" s="451"/>
      <c r="C63" s="452"/>
      <c r="D63" s="453"/>
      <c r="E63" s="454"/>
      <c r="F63" s="455"/>
      <c r="G63" s="455"/>
      <c r="H63" s="455"/>
      <c r="I63" s="455"/>
      <c r="J63" s="455"/>
      <c r="K63" s="684"/>
      <c r="L63" s="685"/>
      <c r="M63" s="434"/>
      <c r="N63" s="687"/>
      <c r="O63" s="434"/>
      <c r="P63" s="434"/>
      <c r="Q63" s="434"/>
      <c r="R63" s="454"/>
      <c r="S63" s="454"/>
      <c r="T63" s="452"/>
    </row>
    <row r="64" s="437" customFormat="1" customHeight="1" spans="2:20">
      <c r="B64" s="451"/>
      <c r="C64" s="452"/>
      <c r="D64" s="453"/>
      <c r="E64" s="454"/>
      <c r="F64" s="455"/>
      <c r="G64" s="455"/>
      <c r="H64" s="455"/>
      <c r="I64" s="455"/>
      <c r="J64" s="455"/>
      <c r="K64" s="684"/>
      <c r="L64" s="685"/>
      <c r="M64" s="434"/>
      <c r="N64" s="687"/>
      <c r="O64" s="434"/>
      <c r="P64" s="434"/>
      <c r="Q64" s="434"/>
      <c r="R64" s="454"/>
      <c r="S64" s="454"/>
      <c r="T64" s="452"/>
    </row>
    <row r="65" s="437" customFormat="1" customHeight="1" spans="2:20">
      <c r="B65" s="451"/>
      <c r="C65" s="452"/>
      <c r="D65" s="453"/>
      <c r="E65" s="454"/>
      <c r="F65" s="455"/>
      <c r="G65" s="455"/>
      <c r="H65" s="455"/>
      <c r="I65" s="455"/>
      <c r="J65" s="455"/>
      <c r="K65" s="684"/>
      <c r="L65" s="685"/>
      <c r="M65" s="434"/>
      <c r="N65" s="687"/>
      <c r="O65" s="434"/>
      <c r="P65" s="434"/>
      <c r="Q65" s="434"/>
      <c r="R65" s="454"/>
      <c r="S65" s="454"/>
      <c r="T65" s="452"/>
    </row>
    <row r="66" s="437" customFormat="1" customHeight="1" spans="2:20">
      <c r="B66" s="451"/>
      <c r="C66" s="452"/>
      <c r="D66" s="453"/>
      <c r="E66" s="454"/>
      <c r="F66" s="455"/>
      <c r="G66" s="455"/>
      <c r="H66" s="455"/>
      <c r="I66" s="455"/>
      <c r="J66" s="455"/>
      <c r="K66" s="684"/>
      <c r="L66" s="685"/>
      <c r="M66" s="434"/>
      <c r="N66" s="687"/>
      <c r="O66" s="434"/>
      <c r="P66" s="434"/>
      <c r="Q66" s="434"/>
      <c r="R66" s="454"/>
      <c r="S66" s="454"/>
      <c r="T66" s="452"/>
    </row>
    <row r="67" s="437" customFormat="1" customHeight="1" spans="2:20">
      <c r="B67" s="451"/>
      <c r="C67" s="452"/>
      <c r="D67" s="453"/>
      <c r="E67" s="454"/>
      <c r="F67" s="455"/>
      <c r="G67" s="455"/>
      <c r="H67" s="455"/>
      <c r="I67" s="455"/>
      <c r="J67" s="455"/>
      <c r="K67" s="684"/>
      <c r="L67" s="685"/>
      <c r="M67" s="434"/>
      <c r="N67" s="687"/>
      <c r="O67" s="434"/>
      <c r="P67" s="434"/>
      <c r="Q67" s="434"/>
      <c r="R67" s="454"/>
      <c r="S67" s="454"/>
      <c r="T67" s="452"/>
    </row>
    <row r="68" s="437" customFormat="1" customHeight="1" spans="1:20">
      <c r="A68" s="452"/>
      <c r="B68" s="451"/>
      <c r="C68" s="452"/>
      <c r="D68" s="453"/>
      <c r="E68" s="454"/>
      <c r="F68" s="455"/>
      <c r="G68" s="455"/>
      <c r="H68" s="455"/>
      <c r="I68" s="455"/>
      <c r="J68" s="455"/>
      <c r="K68" s="684"/>
      <c r="L68" s="685"/>
      <c r="M68" s="434"/>
      <c r="N68" s="687"/>
      <c r="O68" s="434"/>
      <c r="P68" s="434"/>
      <c r="Q68" s="434"/>
      <c r="R68" s="454"/>
      <c r="S68" s="454"/>
      <c r="T68" s="452"/>
    </row>
    <row r="69" s="437" customFormat="1" customHeight="1" spans="2:20">
      <c r="B69" s="451"/>
      <c r="C69" s="452"/>
      <c r="D69" s="453"/>
      <c r="E69" s="454"/>
      <c r="F69" s="455"/>
      <c r="G69" s="455"/>
      <c r="H69" s="455"/>
      <c r="I69" s="455"/>
      <c r="J69" s="455"/>
      <c r="K69" s="684"/>
      <c r="L69" s="685"/>
      <c r="M69" s="434"/>
      <c r="N69" s="687"/>
      <c r="O69" s="434"/>
      <c r="P69" s="434"/>
      <c r="Q69" s="434"/>
      <c r="R69" s="454"/>
      <c r="S69" s="454"/>
      <c r="T69" s="452"/>
    </row>
    <row r="70" s="437" customFormat="1" customHeight="1" spans="2:20">
      <c r="B70" s="451"/>
      <c r="C70" s="452"/>
      <c r="D70" s="453"/>
      <c r="E70" s="454"/>
      <c r="F70" s="455"/>
      <c r="G70" s="455"/>
      <c r="H70" s="455"/>
      <c r="I70" s="455"/>
      <c r="J70" s="455"/>
      <c r="K70" s="684"/>
      <c r="L70" s="685"/>
      <c r="M70" s="434"/>
      <c r="N70" s="687"/>
      <c r="O70" s="434"/>
      <c r="P70" s="434"/>
      <c r="Q70" s="434"/>
      <c r="R70" s="454"/>
      <c r="S70" s="454"/>
      <c r="T70" s="452"/>
    </row>
    <row r="71" s="437" customFormat="1" customHeight="1" spans="2:20">
      <c r="B71" s="451"/>
      <c r="C71" s="452"/>
      <c r="D71" s="453"/>
      <c r="E71" s="454"/>
      <c r="F71" s="455"/>
      <c r="G71" s="455"/>
      <c r="H71" s="455"/>
      <c r="I71" s="455"/>
      <c r="J71" s="455"/>
      <c r="K71" s="684"/>
      <c r="L71" s="685"/>
      <c r="M71" s="434"/>
      <c r="N71" s="687"/>
      <c r="O71" s="434"/>
      <c r="P71" s="434"/>
      <c r="Q71" s="434"/>
      <c r="R71" s="454"/>
      <c r="S71" s="454"/>
      <c r="T71" s="452"/>
    </row>
    <row r="72" s="437" customFormat="1" customHeight="1" spans="10:20">
      <c r="J72" s="451"/>
      <c r="K72" s="684"/>
      <c r="L72" s="685"/>
      <c r="M72" s="434"/>
      <c r="N72" s="687"/>
      <c r="O72" s="434"/>
      <c r="P72" s="434"/>
      <c r="Q72" s="434"/>
      <c r="R72" s="454"/>
      <c r="S72" s="454"/>
      <c r="T72" s="452"/>
    </row>
    <row r="73" s="437" customFormat="1" customHeight="1" spans="2:20">
      <c r="B73" s="451"/>
      <c r="C73" s="452"/>
      <c r="D73" s="453"/>
      <c r="E73" s="454"/>
      <c r="F73" s="455"/>
      <c r="G73" s="455"/>
      <c r="H73" s="455"/>
      <c r="I73" s="455"/>
      <c r="J73" s="455"/>
      <c r="K73" s="684"/>
      <c r="L73" s="685"/>
      <c r="M73" s="434"/>
      <c r="N73" s="687"/>
      <c r="O73" s="434"/>
      <c r="P73" s="434"/>
      <c r="Q73" s="434"/>
      <c r="R73" s="454"/>
      <c r="S73" s="454"/>
      <c r="T73" s="452"/>
    </row>
    <row r="74" s="437" customFormat="1" customHeight="1" spans="2:20">
      <c r="B74" s="451"/>
      <c r="C74" s="452"/>
      <c r="D74" s="453"/>
      <c r="E74" s="454"/>
      <c r="F74" s="455"/>
      <c r="G74" s="455"/>
      <c r="H74" s="455"/>
      <c r="I74" s="455"/>
      <c r="J74" s="455"/>
      <c r="K74" s="684"/>
      <c r="L74" s="685"/>
      <c r="M74" s="434"/>
      <c r="N74" s="687"/>
      <c r="O74" s="434"/>
      <c r="P74" s="434"/>
      <c r="Q74" s="434"/>
      <c r="R74" s="454"/>
      <c r="S74" s="454"/>
      <c r="T74" s="452"/>
    </row>
    <row r="75" s="437" customFormat="1" customHeight="1" spans="2:20">
      <c r="B75" s="451"/>
      <c r="C75" s="452"/>
      <c r="D75" s="453"/>
      <c r="E75" s="454"/>
      <c r="F75" s="455"/>
      <c r="G75" s="455"/>
      <c r="H75" s="455"/>
      <c r="I75" s="455"/>
      <c r="J75" s="455"/>
      <c r="K75" s="684"/>
      <c r="L75" s="685"/>
      <c r="M75" s="434"/>
      <c r="N75" s="687"/>
      <c r="O75" s="434"/>
      <c r="P75" s="434"/>
      <c r="Q75" s="434"/>
      <c r="R75" s="454"/>
      <c r="S75" s="454"/>
      <c r="T75" s="452"/>
    </row>
    <row r="76" s="437" customFormat="1" customHeight="1" spans="2:20">
      <c r="B76" s="451"/>
      <c r="C76" s="452"/>
      <c r="D76" s="453"/>
      <c r="E76" s="454"/>
      <c r="F76" s="455"/>
      <c r="G76" s="455"/>
      <c r="H76" s="455"/>
      <c r="I76" s="455"/>
      <c r="J76" s="455"/>
      <c r="K76" s="684"/>
      <c r="L76" s="685"/>
      <c r="M76" s="434"/>
      <c r="N76" s="687"/>
      <c r="O76" s="434"/>
      <c r="P76" s="434"/>
      <c r="Q76" s="434"/>
      <c r="R76" s="454"/>
      <c r="S76" s="454"/>
      <c r="T76" s="452"/>
    </row>
    <row r="77" s="437" customFormat="1" customHeight="1" spans="2:20">
      <c r="B77" s="451"/>
      <c r="C77" s="452"/>
      <c r="D77" s="453"/>
      <c r="E77" s="454"/>
      <c r="F77" s="455"/>
      <c r="G77" s="455"/>
      <c r="H77" s="455"/>
      <c r="I77" s="455"/>
      <c r="J77" s="455"/>
      <c r="K77" s="684"/>
      <c r="L77" s="685"/>
      <c r="M77" s="434"/>
      <c r="N77" s="687"/>
      <c r="O77" s="434"/>
      <c r="P77" s="434"/>
      <c r="Q77" s="434"/>
      <c r="R77" s="454"/>
      <c r="S77" s="454"/>
      <c r="T77" s="452"/>
    </row>
    <row r="78" s="437" customFormat="1" customHeight="1" spans="2:20">
      <c r="B78" s="451"/>
      <c r="C78" s="452"/>
      <c r="D78" s="453"/>
      <c r="E78" s="454"/>
      <c r="F78" s="455"/>
      <c r="G78" s="455"/>
      <c r="H78" s="455"/>
      <c r="I78" s="455"/>
      <c r="J78" s="455"/>
      <c r="K78" s="684"/>
      <c r="L78" s="685"/>
      <c r="M78" s="434"/>
      <c r="N78" s="687"/>
      <c r="O78" s="434"/>
      <c r="P78" s="434"/>
      <c r="Q78" s="434"/>
      <c r="R78" s="454"/>
      <c r="S78" s="454"/>
      <c r="T78" s="452"/>
    </row>
    <row r="79" s="437" customFormat="1" customHeight="1" spans="2:20">
      <c r="B79" s="451"/>
      <c r="C79" s="452"/>
      <c r="D79" s="453"/>
      <c r="E79" s="454"/>
      <c r="F79" s="455"/>
      <c r="G79" s="455"/>
      <c r="H79" s="455"/>
      <c r="I79" s="455"/>
      <c r="J79" s="455"/>
      <c r="K79" s="684"/>
      <c r="L79" s="685"/>
      <c r="M79" s="434"/>
      <c r="N79" s="687"/>
      <c r="O79" s="434"/>
      <c r="P79" s="434"/>
      <c r="Q79" s="434"/>
      <c r="R79" s="454"/>
      <c r="S79" s="454"/>
      <c r="T79" s="452"/>
    </row>
    <row r="80" s="437" customFormat="1" customHeight="1" spans="2:20">
      <c r="B80" s="451"/>
      <c r="C80" s="452"/>
      <c r="D80" s="453"/>
      <c r="E80" s="454"/>
      <c r="F80" s="455"/>
      <c r="G80" s="455"/>
      <c r="H80" s="455"/>
      <c r="I80" s="455"/>
      <c r="J80" s="455"/>
      <c r="K80" s="684"/>
      <c r="L80" s="685"/>
      <c r="M80" s="434"/>
      <c r="N80" s="687"/>
      <c r="O80" s="434"/>
      <c r="P80" s="434"/>
      <c r="Q80" s="434"/>
      <c r="R80" s="454"/>
      <c r="S80" s="454"/>
      <c r="T80" s="452"/>
    </row>
    <row r="81" s="437" customFormat="1" customHeight="1" spans="2:20">
      <c r="B81" s="451"/>
      <c r="C81" s="452"/>
      <c r="D81" s="453"/>
      <c r="E81" s="454"/>
      <c r="F81" s="455"/>
      <c r="G81" s="455"/>
      <c r="H81" s="455"/>
      <c r="I81" s="455"/>
      <c r="J81" s="455"/>
      <c r="K81" s="684"/>
      <c r="L81" s="685"/>
      <c r="M81" s="434"/>
      <c r="N81" s="687"/>
      <c r="O81" s="434"/>
      <c r="P81" s="434"/>
      <c r="Q81" s="434"/>
      <c r="R81" s="454"/>
      <c r="S81" s="454"/>
      <c r="T81" s="452"/>
    </row>
    <row r="82" s="437" customFormat="1" customHeight="1" spans="2:20">
      <c r="B82" s="451"/>
      <c r="C82" s="452"/>
      <c r="D82" s="453"/>
      <c r="E82" s="454"/>
      <c r="F82" s="455"/>
      <c r="G82" s="455"/>
      <c r="H82" s="455"/>
      <c r="I82" s="455"/>
      <c r="J82" s="455"/>
      <c r="K82" s="684"/>
      <c r="L82" s="685"/>
      <c r="M82" s="434"/>
      <c r="N82" s="687"/>
      <c r="O82" s="434"/>
      <c r="P82" s="434"/>
      <c r="Q82" s="434"/>
      <c r="R82" s="454"/>
      <c r="S82" s="454"/>
      <c r="T82" s="452"/>
    </row>
    <row r="83" s="437" customFormat="1" customHeight="1" spans="2:20">
      <c r="B83" s="451"/>
      <c r="C83" s="452"/>
      <c r="D83" s="453"/>
      <c r="E83" s="454"/>
      <c r="F83" s="455"/>
      <c r="G83" s="455"/>
      <c r="H83" s="455"/>
      <c r="I83" s="455"/>
      <c r="J83" s="455"/>
      <c r="K83" s="684"/>
      <c r="L83" s="685"/>
      <c r="M83" s="434"/>
      <c r="N83" s="687"/>
      <c r="O83" s="434"/>
      <c r="P83" s="434"/>
      <c r="Q83" s="434"/>
      <c r="R83" s="454"/>
      <c r="S83" s="454"/>
      <c r="T83" s="452"/>
    </row>
    <row r="84" s="437" customFormat="1" customHeight="1" spans="2:20">
      <c r="B84" s="451"/>
      <c r="C84" s="452"/>
      <c r="D84" s="453"/>
      <c r="E84" s="454"/>
      <c r="F84" s="455"/>
      <c r="G84" s="455"/>
      <c r="H84" s="455"/>
      <c r="I84" s="455"/>
      <c r="J84" s="455"/>
      <c r="K84" s="684"/>
      <c r="L84" s="685"/>
      <c r="M84" s="434"/>
      <c r="N84" s="687"/>
      <c r="O84" s="434"/>
      <c r="P84" s="434"/>
      <c r="Q84" s="434"/>
      <c r="R84" s="454"/>
      <c r="S84" s="454"/>
      <c r="T84" s="452"/>
    </row>
    <row r="85" s="437" customFormat="1" customHeight="1" spans="2:20">
      <c r="B85" s="451"/>
      <c r="C85" s="452"/>
      <c r="D85" s="453"/>
      <c r="E85" s="454"/>
      <c r="F85" s="455"/>
      <c r="G85" s="455"/>
      <c r="H85" s="455"/>
      <c r="I85" s="455"/>
      <c r="J85" s="455"/>
      <c r="K85" s="684"/>
      <c r="L85" s="685"/>
      <c r="M85" s="434"/>
      <c r="N85" s="687"/>
      <c r="O85" s="434"/>
      <c r="P85" s="434"/>
      <c r="Q85" s="434"/>
      <c r="R85" s="454"/>
      <c r="S85" s="454"/>
      <c r="T85" s="452"/>
    </row>
    <row r="86" s="437" customFormat="1" customHeight="1" spans="2:20">
      <c r="B86" s="451"/>
      <c r="C86" s="452"/>
      <c r="D86" s="453"/>
      <c r="E86" s="454"/>
      <c r="F86" s="455"/>
      <c r="G86" s="455"/>
      <c r="H86" s="455"/>
      <c r="I86" s="455"/>
      <c r="J86" s="455"/>
      <c r="K86" s="684"/>
      <c r="L86" s="685"/>
      <c r="M86" s="434"/>
      <c r="N86" s="687"/>
      <c r="O86" s="434"/>
      <c r="P86" s="434"/>
      <c r="Q86" s="434"/>
      <c r="R86" s="454"/>
      <c r="S86" s="454"/>
      <c r="T86" s="452"/>
    </row>
    <row r="87" s="437" customFormat="1" customHeight="1" spans="2:20">
      <c r="B87" s="451"/>
      <c r="C87" s="452"/>
      <c r="D87" s="453"/>
      <c r="E87" s="454"/>
      <c r="F87" s="455"/>
      <c r="G87" s="455"/>
      <c r="H87" s="455"/>
      <c r="I87" s="455"/>
      <c r="J87" s="455"/>
      <c r="K87" s="684"/>
      <c r="L87" s="685"/>
      <c r="M87" s="434"/>
      <c r="N87" s="687"/>
      <c r="O87" s="434"/>
      <c r="P87" s="434"/>
      <c r="Q87" s="434"/>
      <c r="R87" s="454"/>
      <c r="S87" s="454"/>
      <c r="T87" s="452"/>
    </row>
    <row r="88" s="437" customFormat="1" customHeight="1" spans="2:20">
      <c r="B88" s="451"/>
      <c r="C88" s="452"/>
      <c r="D88" s="453"/>
      <c r="E88" s="454"/>
      <c r="F88" s="455"/>
      <c r="G88" s="455"/>
      <c r="H88" s="455"/>
      <c r="I88" s="455"/>
      <c r="J88" s="455"/>
      <c r="K88" s="684"/>
      <c r="L88" s="685"/>
      <c r="M88" s="434"/>
      <c r="N88" s="687"/>
      <c r="O88" s="434"/>
      <c r="P88" s="434"/>
      <c r="Q88" s="434"/>
      <c r="R88" s="454"/>
      <c r="S88" s="454"/>
      <c r="T88" s="452"/>
    </row>
    <row r="89" s="437" customFormat="1" customHeight="1" spans="2:20">
      <c r="B89" s="451"/>
      <c r="C89" s="452"/>
      <c r="D89" s="453"/>
      <c r="E89" s="454"/>
      <c r="F89" s="455"/>
      <c r="G89" s="455"/>
      <c r="H89" s="455"/>
      <c r="I89" s="455"/>
      <c r="J89" s="455"/>
      <c r="K89" s="684"/>
      <c r="L89" s="685"/>
      <c r="M89" s="434"/>
      <c r="N89" s="687"/>
      <c r="O89" s="434"/>
      <c r="P89" s="434"/>
      <c r="Q89" s="434"/>
      <c r="R89" s="454"/>
      <c r="S89" s="454"/>
      <c r="T89" s="452"/>
    </row>
    <row r="90" s="437" customFormat="1" customHeight="1" spans="2:20">
      <c r="B90" s="451"/>
      <c r="C90" s="452"/>
      <c r="D90" s="453"/>
      <c r="E90" s="454"/>
      <c r="F90" s="455"/>
      <c r="G90" s="455"/>
      <c r="H90" s="455"/>
      <c r="I90" s="455"/>
      <c r="J90" s="455"/>
      <c r="K90" s="684"/>
      <c r="L90" s="685"/>
      <c r="M90" s="434"/>
      <c r="N90" s="687"/>
      <c r="O90" s="434"/>
      <c r="P90" s="434"/>
      <c r="Q90" s="434"/>
      <c r="R90" s="454"/>
      <c r="S90" s="454"/>
      <c r="T90" s="452"/>
    </row>
    <row r="91" s="437" customFormat="1" customHeight="1" spans="2:20">
      <c r="B91" s="451"/>
      <c r="C91" s="452"/>
      <c r="D91" s="453"/>
      <c r="E91" s="454"/>
      <c r="F91" s="455"/>
      <c r="G91" s="455"/>
      <c r="H91" s="455"/>
      <c r="I91" s="455"/>
      <c r="J91" s="455"/>
      <c r="K91" s="684"/>
      <c r="L91" s="685"/>
      <c r="M91" s="434"/>
      <c r="N91" s="687"/>
      <c r="O91" s="434"/>
      <c r="P91" s="434"/>
      <c r="Q91" s="434"/>
      <c r="R91" s="454"/>
      <c r="S91" s="454"/>
      <c r="T91" s="452"/>
    </row>
    <row r="92" s="437" customFormat="1" customHeight="1" spans="2:20">
      <c r="B92" s="451"/>
      <c r="C92" s="452"/>
      <c r="D92" s="453"/>
      <c r="E92" s="454"/>
      <c r="F92" s="455"/>
      <c r="G92" s="455"/>
      <c r="H92" s="455"/>
      <c r="I92" s="455"/>
      <c r="J92" s="455"/>
      <c r="K92" s="684"/>
      <c r="L92" s="685"/>
      <c r="M92" s="434"/>
      <c r="N92" s="687"/>
      <c r="O92" s="434"/>
      <c r="P92" s="434"/>
      <c r="Q92" s="434"/>
      <c r="R92" s="454"/>
      <c r="S92" s="454"/>
      <c r="T92" s="452"/>
    </row>
    <row r="93" s="437" customFormat="1" customHeight="1" spans="2:20">
      <c r="B93" s="451"/>
      <c r="C93" s="452"/>
      <c r="D93" s="453"/>
      <c r="E93" s="454"/>
      <c r="F93" s="455"/>
      <c r="G93" s="455"/>
      <c r="H93" s="455"/>
      <c r="I93" s="455"/>
      <c r="J93" s="455"/>
      <c r="K93" s="684"/>
      <c r="L93" s="685"/>
      <c r="M93" s="434"/>
      <c r="N93" s="687"/>
      <c r="O93" s="434"/>
      <c r="P93" s="434"/>
      <c r="Q93" s="434"/>
      <c r="R93" s="454"/>
      <c r="S93" s="454"/>
      <c r="T93" s="452"/>
    </row>
    <row r="94" s="437" customFormat="1" customHeight="1" spans="2:20">
      <c r="B94" s="451"/>
      <c r="C94" s="452"/>
      <c r="D94" s="453"/>
      <c r="E94" s="454"/>
      <c r="F94" s="455"/>
      <c r="G94" s="455"/>
      <c r="H94" s="455"/>
      <c r="I94" s="455"/>
      <c r="J94" s="455"/>
      <c r="K94" s="684"/>
      <c r="L94" s="685"/>
      <c r="M94" s="434"/>
      <c r="N94" s="687"/>
      <c r="O94" s="434"/>
      <c r="P94" s="434"/>
      <c r="Q94" s="434"/>
      <c r="R94" s="454"/>
      <c r="S94" s="454"/>
      <c r="T94" s="452"/>
    </row>
    <row r="95" s="437" customFormat="1" customHeight="1" spans="2:20">
      <c r="B95" s="451"/>
      <c r="C95" s="452"/>
      <c r="D95" s="453"/>
      <c r="E95" s="454"/>
      <c r="F95" s="455"/>
      <c r="G95" s="455"/>
      <c r="H95" s="455"/>
      <c r="I95" s="455"/>
      <c r="J95" s="455"/>
      <c r="K95" s="684"/>
      <c r="L95" s="685"/>
      <c r="M95" s="434"/>
      <c r="N95" s="687"/>
      <c r="O95" s="434"/>
      <c r="P95" s="434"/>
      <c r="Q95" s="434"/>
      <c r="R95" s="454"/>
      <c r="S95" s="454"/>
      <c r="T95" s="452"/>
    </row>
    <row r="96" s="437" customFormat="1" customHeight="1" spans="2:20">
      <c r="B96" s="451"/>
      <c r="C96" s="452"/>
      <c r="D96" s="453"/>
      <c r="E96" s="454"/>
      <c r="F96" s="455"/>
      <c r="G96" s="455"/>
      <c r="H96" s="455"/>
      <c r="I96" s="455"/>
      <c r="J96" s="455"/>
      <c r="K96" s="684"/>
      <c r="L96" s="685"/>
      <c r="M96" s="434"/>
      <c r="N96" s="687"/>
      <c r="O96" s="434"/>
      <c r="P96" s="434"/>
      <c r="Q96" s="434"/>
      <c r="R96" s="454"/>
      <c r="S96" s="454"/>
      <c r="T96" s="452"/>
    </row>
    <row r="97" s="437" customFormat="1" customHeight="1" spans="2:20">
      <c r="B97" s="451"/>
      <c r="C97" s="452"/>
      <c r="D97" s="453"/>
      <c r="E97" s="454"/>
      <c r="F97" s="455"/>
      <c r="G97" s="455"/>
      <c r="H97" s="455"/>
      <c r="I97" s="455"/>
      <c r="J97" s="455"/>
      <c r="K97" s="684"/>
      <c r="L97" s="685"/>
      <c r="M97" s="434"/>
      <c r="N97" s="687"/>
      <c r="O97" s="434"/>
      <c r="P97" s="434"/>
      <c r="Q97" s="434"/>
      <c r="R97" s="454"/>
      <c r="S97" s="454"/>
      <c r="T97" s="452"/>
    </row>
    <row r="98" s="437" customFormat="1" customHeight="1" spans="2:20">
      <c r="B98" s="451"/>
      <c r="C98" s="452"/>
      <c r="D98" s="453"/>
      <c r="E98" s="454"/>
      <c r="F98" s="455"/>
      <c r="G98" s="455"/>
      <c r="H98" s="455"/>
      <c r="I98" s="455"/>
      <c r="J98" s="455"/>
      <c r="K98" s="684"/>
      <c r="L98" s="685"/>
      <c r="M98" s="434"/>
      <c r="N98" s="687"/>
      <c r="O98" s="434"/>
      <c r="P98" s="434"/>
      <c r="Q98" s="434"/>
      <c r="R98" s="454"/>
      <c r="S98" s="454"/>
      <c r="T98" s="452"/>
    </row>
    <row r="99" s="437" customFormat="1" customHeight="1" spans="2:20">
      <c r="B99" s="451"/>
      <c r="C99" s="452"/>
      <c r="D99" s="453"/>
      <c r="E99" s="454"/>
      <c r="F99" s="455"/>
      <c r="G99" s="455"/>
      <c r="H99" s="455"/>
      <c r="I99" s="455"/>
      <c r="J99" s="455"/>
      <c r="K99" s="684"/>
      <c r="L99" s="685"/>
      <c r="M99" s="434"/>
      <c r="N99" s="687"/>
      <c r="O99" s="434"/>
      <c r="P99" s="434"/>
      <c r="Q99" s="434"/>
      <c r="R99" s="454"/>
      <c r="S99" s="454"/>
      <c r="T99" s="452"/>
    </row>
    <row r="100" s="437" customFormat="1" customHeight="1" spans="2:20">
      <c r="B100" s="451"/>
      <c r="C100" s="452"/>
      <c r="D100" s="453"/>
      <c r="E100" s="454"/>
      <c r="F100" s="455"/>
      <c r="G100" s="455"/>
      <c r="H100" s="455"/>
      <c r="I100" s="455"/>
      <c r="J100" s="455"/>
      <c r="K100" s="684"/>
      <c r="L100" s="685"/>
      <c r="M100" s="434"/>
      <c r="N100" s="687"/>
      <c r="O100" s="434"/>
      <c r="P100" s="434"/>
      <c r="Q100" s="434"/>
      <c r="R100" s="454"/>
      <c r="S100" s="454"/>
      <c r="T100" s="452"/>
    </row>
    <row r="101" s="437" customFormat="1" customHeight="1" spans="2:20">
      <c r="B101" s="451"/>
      <c r="C101" s="452"/>
      <c r="D101" s="453"/>
      <c r="E101" s="454"/>
      <c r="F101" s="455"/>
      <c r="G101" s="455"/>
      <c r="H101" s="455"/>
      <c r="I101" s="455"/>
      <c r="J101" s="455"/>
      <c r="K101" s="684"/>
      <c r="L101" s="685"/>
      <c r="M101" s="434"/>
      <c r="N101" s="687"/>
      <c r="O101" s="434"/>
      <c r="P101" s="434"/>
      <c r="Q101" s="434"/>
      <c r="R101" s="454"/>
      <c r="S101" s="454"/>
      <c r="T101" s="452"/>
    </row>
    <row r="102" s="437" customFormat="1" customHeight="1" spans="2:20">
      <c r="B102" s="451"/>
      <c r="C102" s="452"/>
      <c r="D102" s="453"/>
      <c r="E102" s="454"/>
      <c r="F102" s="455"/>
      <c r="G102" s="455"/>
      <c r="H102" s="455"/>
      <c r="I102" s="455"/>
      <c r="J102" s="455"/>
      <c r="K102" s="684"/>
      <c r="L102" s="685"/>
      <c r="M102" s="434"/>
      <c r="N102" s="687"/>
      <c r="O102" s="434"/>
      <c r="P102" s="434"/>
      <c r="Q102" s="434"/>
      <c r="R102" s="454"/>
      <c r="S102" s="454"/>
      <c r="T102" s="452"/>
    </row>
    <row r="103" s="437" customFormat="1" customHeight="1" spans="2:20">
      <c r="B103" s="451"/>
      <c r="C103" s="452"/>
      <c r="D103" s="453"/>
      <c r="E103" s="454"/>
      <c r="F103" s="455"/>
      <c r="G103" s="455"/>
      <c r="H103" s="455"/>
      <c r="I103" s="455"/>
      <c r="J103" s="455"/>
      <c r="K103" s="684"/>
      <c r="L103" s="685"/>
      <c r="M103" s="434"/>
      <c r="N103" s="687"/>
      <c r="O103" s="434"/>
      <c r="P103" s="434"/>
      <c r="Q103" s="434"/>
      <c r="R103" s="454"/>
      <c r="S103" s="454"/>
      <c r="T103" s="452"/>
    </row>
    <row r="104" s="437" customFormat="1" customHeight="1" spans="2:20">
      <c r="B104" s="451"/>
      <c r="C104" s="452"/>
      <c r="D104" s="453"/>
      <c r="E104" s="454"/>
      <c r="F104" s="455"/>
      <c r="G104" s="455"/>
      <c r="H104" s="455"/>
      <c r="I104" s="455"/>
      <c r="J104" s="455"/>
      <c r="K104" s="684"/>
      <c r="L104" s="685"/>
      <c r="M104" s="434"/>
      <c r="N104" s="687"/>
      <c r="O104" s="434"/>
      <c r="P104" s="434"/>
      <c r="Q104" s="434"/>
      <c r="R104" s="454"/>
      <c r="S104" s="454"/>
      <c r="T104" s="452"/>
    </row>
    <row r="105" s="437" customFormat="1" customHeight="1" spans="2:20">
      <c r="B105" s="451"/>
      <c r="C105" s="452"/>
      <c r="D105" s="453"/>
      <c r="E105" s="454"/>
      <c r="F105" s="455"/>
      <c r="G105" s="455"/>
      <c r="H105" s="455"/>
      <c r="I105" s="455"/>
      <c r="J105" s="455"/>
      <c r="K105" s="684"/>
      <c r="L105" s="685"/>
      <c r="M105" s="434"/>
      <c r="N105" s="687"/>
      <c r="O105" s="434"/>
      <c r="P105" s="434"/>
      <c r="Q105" s="434"/>
      <c r="R105" s="454"/>
      <c r="S105" s="454"/>
      <c r="T105" s="452"/>
    </row>
    <row r="106" s="437" customFormat="1" customHeight="1" spans="2:20">
      <c r="B106" s="451"/>
      <c r="C106" s="452"/>
      <c r="D106" s="453"/>
      <c r="E106" s="454"/>
      <c r="F106" s="455"/>
      <c r="G106" s="455"/>
      <c r="H106" s="455"/>
      <c r="I106" s="455"/>
      <c r="J106" s="455"/>
      <c r="K106" s="684"/>
      <c r="L106" s="685"/>
      <c r="M106" s="434"/>
      <c r="N106" s="687"/>
      <c r="O106" s="434"/>
      <c r="P106" s="434"/>
      <c r="Q106" s="434"/>
      <c r="R106" s="454"/>
      <c r="S106" s="454"/>
      <c r="T106" s="452"/>
    </row>
    <row r="107" s="437" customFormat="1" customHeight="1" spans="2:20">
      <c r="B107" s="451"/>
      <c r="C107" s="452"/>
      <c r="D107" s="453"/>
      <c r="E107" s="454"/>
      <c r="F107" s="455"/>
      <c r="G107" s="455"/>
      <c r="H107" s="455"/>
      <c r="I107" s="455"/>
      <c r="J107" s="455"/>
      <c r="K107" s="684"/>
      <c r="L107" s="685"/>
      <c r="M107" s="434"/>
      <c r="N107" s="687"/>
      <c r="O107" s="434"/>
      <c r="P107" s="434"/>
      <c r="Q107" s="434"/>
      <c r="R107" s="454"/>
      <c r="S107" s="454"/>
      <c r="T107" s="452"/>
    </row>
    <row r="108" s="437" customFormat="1" customHeight="1" spans="2:20">
      <c r="B108" s="451"/>
      <c r="C108" s="452"/>
      <c r="D108" s="453"/>
      <c r="E108" s="454"/>
      <c r="F108" s="455"/>
      <c r="G108" s="455"/>
      <c r="H108" s="455"/>
      <c r="I108" s="455"/>
      <c r="J108" s="455"/>
      <c r="K108" s="684"/>
      <c r="L108" s="685"/>
      <c r="M108" s="434"/>
      <c r="N108" s="687"/>
      <c r="O108" s="434"/>
      <c r="P108" s="434"/>
      <c r="Q108" s="434"/>
      <c r="R108" s="454"/>
      <c r="S108" s="454"/>
      <c r="T108" s="452"/>
    </row>
    <row r="109" s="437" customFormat="1" customHeight="1" spans="2:20">
      <c r="B109" s="451"/>
      <c r="C109" s="452"/>
      <c r="D109" s="453"/>
      <c r="E109" s="454"/>
      <c r="F109" s="455"/>
      <c r="G109" s="455"/>
      <c r="H109" s="455"/>
      <c r="I109" s="455"/>
      <c r="J109" s="455"/>
      <c r="K109" s="684"/>
      <c r="L109" s="685"/>
      <c r="M109" s="434"/>
      <c r="N109" s="687"/>
      <c r="O109" s="434"/>
      <c r="P109" s="434"/>
      <c r="Q109" s="434"/>
      <c r="R109" s="454"/>
      <c r="S109" s="454"/>
      <c r="T109" s="452"/>
    </row>
    <row r="110" s="437" customFormat="1" customHeight="1" spans="2:20">
      <c r="B110" s="451"/>
      <c r="C110" s="452"/>
      <c r="D110" s="453"/>
      <c r="E110" s="454"/>
      <c r="F110" s="455"/>
      <c r="G110" s="455"/>
      <c r="H110" s="455"/>
      <c r="I110" s="455"/>
      <c r="J110" s="455"/>
      <c r="K110" s="684"/>
      <c r="L110" s="685"/>
      <c r="M110" s="434"/>
      <c r="N110" s="687"/>
      <c r="O110" s="434"/>
      <c r="P110" s="434"/>
      <c r="Q110" s="434"/>
      <c r="R110" s="454"/>
      <c r="S110" s="454"/>
      <c r="T110" s="452"/>
    </row>
    <row r="111" s="437" customFormat="1" customHeight="1" spans="2:20">
      <c r="B111" s="451"/>
      <c r="C111" s="452"/>
      <c r="D111" s="453"/>
      <c r="E111" s="454"/>
      <c r="F111" s="455"/>
      <c r="G111" s="455"/>
      <c r="H111" s="455"/>
      <c r="I111" s="455"/>
      <c r="J111" s="455"/>
      <c r="K111" s="684"/>
      <c r="L111" s="685"/>
      <c r="M111" s="434"/>
      <c r="N111" s="687"/>
      <c r="O111" s="434"/>
      <c r="P111" s="434"/>
      <c r="Q111" s="434"/>
      <c r="R111" s="454"/>
      <c r="S111" s="454"/>
      <c r="T111" s="452"/>
    </row>
    <row r="112" s="437" customFormat="1" customHeight="1" spans="2:20">
      <c r="B112" s="451"/>
      <c r="C112" s="452"/>
      <c r="D112" s="453"/>
      <c r="E112" s="454"/>
      <c r="F112" s="455"/>
      <c r="G112" s="455"/>
      <c r="H112" s="455"/>
      <c r="I112" s="455"/>
      <c r="J112" s="455"/>
      <c r="K112" s="684"/>
      <c r="L112" s="685"/>
      <c r="M112" s="434"/>
      <c r="N112" s="687"/>
      <c r="O112" s="434"/>
      <c r="P112" s="434"/>
      <c r="Q112" s="434"/>
      <c r="R112" s="454"/>
      <c r="S112" s="454"/>
      <c r="T112" s="452"/>
    </row>
    <row r="113" s="437" customFormat="1" customHeight="1" spans="2:20">
      <c r="B113" s="451"/>
      <c r="C113" s="452"/>
      <c r="D113" s="453"/>
      <c r="E113" s="454"/>
      <c r="F113" s="455"/>
      <c r="G113" s="455"/>
      <c r="H113" s="455"/>
      <c r="I113" s="455"/>
      <c r="J113" s="455"/>
      <c r="K113" s="684"/>
      <c r="L113" s="685"/>
      <c r="M113" s="434"/>
      <c r="N113" s="687"/>
      <c r="O113" s="434"/>
      <c r="P113" s="434"/>
      <c r="Q113" s="434"/>
      <c r="R113" s="454"/>
      <c r="S113" s="454"/>
      <c r="T113" s="452"/>
    </row>
    <row r="114" s="437" customFormat="1" customHeight="1" spans="2:20">
      <c r="B114" s="451"/>
      <c r="C114" s="452"/>
      <c r="D114" s="453"/>
      <c r="E114" s="454"/>
      <c r="F114" s="455"/>
      <c r="G114" s="455"/>
      <c r="H114" s="455"/>
      <c r="I114" s="455"/>
      <c r="J114" s="455"/>
      <c r="K114" s="684"/>
      <c r="L114" s="685"/>
      <c r="M114" s="434"/>
      <c r="N114" s="687"/>
      <c r="O114" s="434"/>
      <c r="P114" s="434"/>
      <c r="Q114" s="434"/>
      <c r="R114" s="454"/>
      <c r="S114" s="454"/>
      <c r="T114" s="452"/>
    </row>
    <row r="115" s="437" customFormat="1" customHeight="1" spans="2:20">
      <c r="B115" s="451"/>
      <c r="C115" s="452"/>
      <c r="D115" s="453"/>
      <c r="E115" s="454"/>
      <c r="F115" s="455"/>
      <c r="G115" s="455"/>
      <c r="H115" s="455"/>
      <c r="I115" s="455"/>
      <c r="J115" s="455"/>
      <c r="K115" s="684"/>
      <c r="L115" s="685"/>
      <c r="M115" s="434"/>
      <c r="N115" s="687"/>
      <c r="O115" s="434"/>
      <c r="P115" s="434"/>
      <c r="Q115" s="434"/>
      <c r="R115" s="454"/>
      <c r="S115" s="454"/>
      <c r="T115" s="452"/>
    </row>
    <row r="116" s="437" customFormat="1" customHeight="1" spans="2:20">
      <c r="B116" s="451"/>
      <c r="C116" s="452"/>
      <c r="D116" s="453"/>
      <c r="E116" s="454"/>
      <c r="F116" s="455"/>
      <c r="G116" s="455"/>
      <c r="H116" s="455"/>
      <c r="I116" s="455"/>
      <c r="J116" s="455"/>
      <c r="K116" s="684"/>
      <c r="L116" s="685"/>
      <c r="M116" s="434"/>
      <c r="N116" s="659"/>
      <c r="O116" s="434"/>
      <c r="P116" s="434"/>
      <c r="Q116" s="434"/>
      <c r="R116" s="454"/>
      <c r="S116" s="454"/>
      <c r="T116" s="452"/>
    </row>
  </sheetData>
  <conditionalFormatting sqref="B2">
    <cfRule type="duplicateValues" dxfId="0" priority="86"/>
  </conditionalFormatting>
  <conditionalFormatting sqref="D2">
    <cfRule type="duplicateValues" dxfId="0" priority="85"/>
  </conditionalFormatting>
  <conditionalFormatting sqref="N2">
    <cfRule type="cellIs" dxfId="1" priority="87" operator="greaterThan">
      <formula>260</formula>
    </cfRule>
    <cfRule type="cellIs" dxfId="1" priority="88" operator="greaterThan">
      <formula>330</formula>
    </cfRule>
  </conditionalFormatting>
  <conditionalFormatting sqref="B3">
    <cfRule type="duplicateValues" dxfId="0" priority="59"/>
  </conditionalFormatting>
  <conditionalFormatting sqref="D3">
    <cfRule type="duplicateValues" dxfId="0" priority="56"/>
  </conditionalFormatting>
  <conditionalFormatting sqref="N3">
    <cfRule type="cellIs" dxfId="1" priority="7" operator="greaterThan">
      <formula>330</formula>
    </cfRule>
    <cfRule type="cellIs" dxfId="1" priority="6" operator="greaterThan">
      <formula>260</formula>
    </cfRule>
  </conditionalFormatting>
  <conditionalFormatting sqref="R3">
    <cfRule type="duplicateValues" dxfId="0" priority="12"/>
  </conditionalFormatting>
  <conditionalFormatting sqref="B4">
    <cfRule type="duplicateValues" dxfId="0" priority="14"/>
  </conditionalFormatting>
  <conditionalFormatting sqref="D4">
    <cfRule type="duplicateValues" dxfId="0" priority="13"/>
  </conditionalFormatting>
  <conditionalFormatting sqref="N4">
    <cfRule type="cellIs" dxfId="1" priority="15" operator="greaterThan">
      <formula>260</formula>
    </cfRule>
    <cfRule type="cellIs" dxfId="1" priority="16" operator="greaterThan">
      <formula>330</formula>
    </cfRule>
  </conditionalFormatting>
  <conditionalFormatting sqref="N5">
    <cfRule type="cellIs" dxfId="1" priority="5" operator="greaterThan">
      <formula>330</formula>
    </cfRule>
    <cfRule type="cellIs" dxfId="1" priority="4" operator="greaterThan">
      <formula>260</formula>
    </cfRule>
  </conditionalFormatting>
  <conditionalFormatting sqref="N6">
    <cfRule type="cellIs" dxfId="1" priority="3" operator="greaterThan">
      <formula>330</formula>
    </cfRule>
    <cfRule type="cellIs" dxfId="1" priority="2" operator="greaterThan">
      <formula>260</formula>
    </cfRule>
  </conditionalFormatting>
  <conditionalFormatting sqref="R6">
    <cfRule type="duplicateValues" dxfId="0" priority="1"/>
  </conditionalFormatting>
  <conditionalFormatting sqref="B7">
    <cfRule type="duplicateValues" dxfId="0" priority="57"/>
  </conditionalFormatting>
  <conditionalFormatting sqref="D7">
    <cfRule type="duplicateValues" dxfId="0" priority="54"/>
  </conditionalFormatting>
  <conditionalFormatting sqref="N7">
    <cfRule type="cellIs" dxfId="1" priority="60" operator="greaterThan">
      <formula>260</formula>
    </cfRule>
    <cfRule type="cellIs" dxfId="1" priority="63" operator="greaterThan">
      <formula>330</formula>
    </cfRule>
  </conditionalFormatting>
  <conditionalFormatting sqref="B8">
    <cfRule type="duplicateValues" dxfId="0" priority="82"/>
  </conditionalFormatting>
  <conditionalFormatting sqref="D8">
    <cfRule type="duplicateValues" dxfId="0" priority="81"/>
  </conditionalFormatting>
  <conditionalFormatting sqref="N8">
    <cfRule type="cellIs" dxfId="1" priority="83" operator="greaterThan">
      <formula>260</formula>
    </cfRule>
    <cfRule type="cellIs" dxfId="1" priority="84" operator="greaterThan">
      <formula>330</formula>
    </cfRule>
  </conditionalFormatting>
  <conditionalFormatting sqref="B9">
    <cfRule type="duplicateValues" dxfId="0" priority="46"/>
  </conditionalFormatting>
  <conditionalFormatting sqref="D9">
    <cfRule type="duplicateValues" dxfId="0" priority="43"/>
  </conditionalFormatting>
  <conditionalFormatting sqref="N9">
    <cfRule type="cellIs" dxfId="1" priority="49" operator="greaterThan">
      <formula>260</formula>
    </cfRule>
    <cfRule type="cellIs" dxfId="1" priority="52" operator="greaterThan">
      <formula>330</formula>
    </cfRule>
  </conditionalFormatting>
  <conditionalFormatting sqref="B10">
    <cfRule type="duplicateValues" dxfId="0" priority="45"/>
  </conditionalFormatting>
  <conditionalFormatting sqref="D10">
    <cfRule type="duplicateValues" dxfId="0" priority="42"/>
  </conditionalFormatting>
  <conditionalFormatting sqref="N10">
    <cfRule type="cellIs" dxfId="1" priority="48" operator="greaterThan">
      <formula>260</formula>
    </cfRule>
    <cfRule type="cellIs" dxfId="1" priority="51" operator="greaterThan">
      <formula>330</formula>
    </cfRule>
  </conditionalFormatting>
  <conditionalFormatting sqref="B11">
    <cfRule type="duplicateValues" dxfId="0" priority="44"/>
  </conditionalFormatting>
  <conditionalFormatting sqref="D11">
    <cfRule type="duplicateValues" dxfId="0" priority="41"/>
  </conditionalFormatting>
  <conditionalFormatting sqref="N11">
    <cfRule type="cellIs" dxfId="1" priority="47" operator="greaterThan">
      <formula>260</formula>
    </cfRule>
    <cfRule type="cellIs" dxfId="1" priority="50" operator="greaterThan">
      <formula>330</formula>
    </cfRule>
  </conditionalFormatting>
  <conditionalFormatting sqref="N17">
    <cfRule type="cellIs" dxfId="1" priority="299" operator="greaterThan">
      <formula>260</formula>
    </cfRule>
    <cfRule type="cellIs" dxfId="1" priority="300" operator="greaterThan">
      <formula>330</formula>
    </cfRule>
  </conditionalFormatting>
  <conditionalFormatting sqref="B19">
    <cfRule type="duplicateValues" dxfId="0" priority="22"/>
  </conditionalFormatting>
  <conditionalFormatting sqref="D19">
    <cfRule type="duplicateValues" dxfId="0" priority="19"/>
  </conditionalFormatting>
  <conditionalFormatting sqref="N19">
    <cfRule type="cellIs" dxfId="1" priority="25" operator="greaterThan">
      <formula>260</formula>
    </cfRule>
    <cfRule type="cellIs" dxfId="1" priority="28" operator="greaterThan">
      <formula>330</formula>
    </cfRule>
  </conditionalFormatting>
  <conditionalFormatting sqref="B20">
    <cfRule type="duplicateValues" dxfId="0" priority="21"/>
  </conditionalFormatting>
  <conditionalFormatting sqref="D20">
    <cfRule type="duplicateValues" dxfId="0" priority="18"/>
  </conditionalFormatting>
  <conditionalFormatting sqref="N20">
    <cfRule type="cellIs" dxfId="1" priority="24" operator="greaterThan">
      <formula>260</formula>
    </cfRule>
    <cfRule type="cellIs" dxfId="1" priority="27" operator="greaterThan">
      <formula>330</formula>
    </cfRule>
  </conditionalFormatting>
  <conditionalFormatting sqref="B21">
    <cfRule type="duplicateValues" dxfId="0" priority="20"/>
  </conditionalFormatting>
  <conditionalFormatting sqref="D21">
    <cfRule type="duplicateValues" dxfId="0" priority="17"/>
  </conditionalFormatting>
  <conditionalFormatting sqref="N21">
    <cfRule type="cellIs" dxfId="1" priority="23" operator="greaterThan">
      <formula>260</formula>
    </cfRule>
    <cfRule type="cellIs" dxfId="1" priority="26" operator="greaterThan">
      <formula>330</formula>
    </cfRule>
  </conditionalFormatting>
  <conditionalFormatting sqref="B5:B6">
    <cfRule type="duplicateValues" dxfId="0" priority="9"/>
  </conditionalFormatting>
  <conditionalFormatting sqref="D5:D6">
    <cfRule type="duplicateValues" dxfId="0" priority="8"/>
  </conditionalFormatting>
  <conditionalFormatting sqref="N22:N24">
    <cfRule type="cellIs" dxfId="1" priority="635" operator="greaterThan">
      <formula>260</formula>
    </cfRule>
    <cfRule type="cellIs" dxfId="1" priority="636" operator="greaterThan">
      <formula>330</formula>
    </cfRule>
  </conditionalFormatting>
  <conditionalFormatting sqref="B1 B12:B18 B22:B1048576">
    <cfRule type="duplicateValues" dxfId="0" priority="242"/>
  </conditionalFormatting>
  <conditionalFormatting sqref="D1 D12:D18 D22:D1048576">
    <cfRule type="duplicateValues" dxfId="0" priority="241"/>
  </conditionalFormatting>
  <conditionalFormatting sqref="N18 N25:N1048576 N12:N16">
    <cfRule type="cellIs" dxfId="1" priority="697" operator="greaterThan">
      <formula>260</formula>
    </cfRule>
    <cfRule type="cellIs" dxfId="1" priority="698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整体库存深度</vt:lpstr>
      <vt:lpstr>国六排产时间</vt:lpstr>
      <vt:lpstr>A3</vt:lpstr>
      <vt:lpstr>A4 AR</vt:lpstr>
      <vt:lpstr>A5</vt:lpstr>
      <vt:lpstr>A6 AR</vt:lpstr>
      <vt:lpstr>A6 ALL</vt:lpstr>
      <vt:lpstr>A7</vt:lpstr>
      <vt:lpstr>Q7</vt:lpstr>
      <vt:lpstr>Q7 E-tron</vt:lpstr>
      <vt:lpstr>Q8</vt:lpstr>
      <vt:lpstr>A8L</vt:lpstr>
      <vt:lpstr>A4 AR出库</vt:lpstr>
      <vt:lpstr>A5出库</vt:lpstr>
      <vt:lpstr>A6 AR出库</vt:lpstr>
      <vt:lpstr>A7出库</vt:lpstr>
      <vt:lpstr>Q8出库</vt:lpstr>
      <vt:lpstr>A8L出库</vt:lpstr>
      <vt:lpstr>Q7出库</vt:lpstr>
      <vt:lpstr>A1出库</vt:lpstr>
      <vt:lpstr>A3出库</vt:lpstr>
      <vt:lpstr>Q5出库</vt:lpstr>
      <vt:lpstr>TT出库</vt:lpstr>
      <vt:lpstr>S6出库</vt:lpstr>
      <vt:lpstr>Q3出库</vt:lpstr>
      <vt:lpstr>试乘试驾车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巫甜</dc:creator>
  <cp:lastModifiedBy>小西瓜呀</cp:lastModifiedBy>
  <dcterms:created xsi:type="dcterms:W3CDTF">2013-08-05T00:48:00Z</dcterms:created>
  <dcterms:modified xsi:type="dcterms:W3CDTF">2019-12-06T02:32:35Z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锦龙进口车库存.xls</vt:lpwstr>
  </property>
  <property fmtid="{D5CDD505-2E9C-101B-9397-08002B2CF9AE}" pid="3" name="KSOProductBuildVer">
    <vt:lpwstr>2052-11.1.0.9305</vt:lpwstr>
  </property>
</Properties>
</file>